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ng\Desktop\Berkely\ClassFolder\GIThub\excel_homework\"/>
    </mc:Choice>
  </mc:AlternateContent>
  <xr:revisionPtr revIDLastSave="0" documentId="13_ncr:1_{C2E95D7E-651B-455E-A989-A20B8C17D4E8}" xr6:coauthVersionLast="47" xr6:coauthVersionMax="47" xr10:uidLastSave="{00000000-0000-0000-0000-000000000000}"/>
  <bookViews>
    <workbookView xWindow="22932" yWindow="-108" windowWidth="30936" windowHeight="16776" activeTab="3" xr2:uid="{00000000-000D-0000-FFFF-FFFF00000000}"/>
  </bookViews>
  <sheets>
    <sheet name="Sheet1" sheetId="1" r:id="rId1"/>
    <sheet name="CategoryStatistics" sheetId="4" r:id="rId2"/>
    <sheet name="Kickstarter2" sheetId="3" r:id="rId3"/>
    <sheet name="Outcomes_Goals" sheetId="17" r:id="rId4"/>
    <sheet name="Outcomes_Based_Goals" sheetId="16" r:id="rId5"/>
    <sheet name="TheaterOtcomesbyLaunchDate" sheetId="14" r:id="rId6"/>
    <sheet name="For_Resources_folder" sheetId="15" r:id="rId7"/>
  </sheets>
  <definedNames>
    <definedName name="_xlnm._FilterDatabase" localSheetId="2" hidden="1">Kickstarter2!$S$1:$S$4115</definedName>
    <definedName name="_xlnm._FilterDatabase" localSheetId="0" hidden="1">Sheet1!$E$1:$E$4115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3" i="16" l="1"/>
  <c r="Z4" i="16"/>
  <c r="Z5" i="16"/>
  <c r="Z6" i="16"/>
  <c r="Z7" i="16"/>
  <c r="Z8" i="16"/>
  <c r="Z9" i="16"/>
  <c r="Z10" i="16"/>
  <c r="Z11" i="16"/>
  <c r="Z12" i="16"/>
  <c r="Z13" i="16"/>
  <c r="Z2" i="16"/>
  <c r="Y2" i="16"/>
  <c r="Y3" i="16"/>
  <c r="Y4" i="16"/>
  <c r="Y5" i="16"/>
  <c r="Y6" i="16"/>
  <c r="Y7" i="16"/>
  <c r="Y8" i="16"/>
  <c r="Y9" i="16"/>
  <c r="Y10" i="16"/>
  <c r="Y11" i="16"/>
  <c r="Y12" i="16"/>
  <c r="Y13" i="16"/>
  <c r="X2" i="16"/>
  <c r="X3" i="16"/>
  <c r="X4" i="16"/>
  <c r="X5" i="16"/>
  <c r="X6" i="16"/>
  <c r="X7" i="16"/>
  <c r="X8" i="16"/>
  <c r="X9" i="16"/>
  <c r="X10" i="16"/>
  <c r="X11" i="16"/>
  <c r="X12" i="16"/>
  <c r="X13" i="16"/>
  <c r="W13" i="16"/>
  <c r="W12" i="16"/>
  <c r="W11" i="16"/>
  <c r="W10" i="16"/>
  <c r="W9" i="16"/>
  <c r="W8" i="16"/>
  <c r="W7" i="16"/>
  <c r="W6" i="16"/>
  <c r="W5" i="16"/>
  <c r="W4" i="16"/>
  <c r="W3" i="16"/>
  <c r="W2" i="16"/>
  <c r="V2" i="16"/>
  <c r="U2" i="16"/>
  <c r="V3" i="16"/>
  <c r="U3" i="16"/>
  <c r="V4" i="16"/>
  <c r="U4" i="16"/>
  <c r="V5" i="16"/>
  <c r="U5" i="16"/>
  <c r="V6" i="16"/>
  <c r="U6" i="16"/>
  <c r="V7" i="16"/>
  <c r="U7" i="16"/>
  <c r="V8" i="16"/>
  <c r="U8" i="16"/>
  <c r="V9" i="16"/>
  <c r="U9" i="16"/>
  <c r="V10" i="16"/>
  <c r="U10" i="16"/>
  <c r="V13" i="16"/>
  <c r="U13" i="16"/>
  <c r="T13" i="16"/>
  <c r="V12" i="16"/>
  <c r="U12" i="16"/>
  <c r="T12" i="16"/>
  <c r="V11" i="16"/>
  <c r="U11" i="16"/>
  <c r="T11" i="16"/>
  <c r="T10" i="16"/>
  <c r="T9" i="16"/>
  <c r="T8" i="16"/>
  <c r="T7" i="16"/>
  <c r="T6" i="16"/>
  <c r="T5" i="16"/>
  <c r="T4" i="16"/>
  <c r="T3" i="16"/>
  <c r="T2" i="16"/>
  <c r="T15" i="16"/>
  <c r="K4115" i="16"/>
  <c r="L4115" i="16" s="1"/>
  <c r="K4114" i="16"/>
  <c r="L4114" i="16" s="1"/>
  <c r="L4113" i="16"/>
  <c r="K4113" i="16"/>
  <c r="L4112" i="16"/>
  <c r="K4112" i="16"/>
  <c r="K4111" i="16"/>
  <c r="L4111" i="16" s="1"/>
  <c r="K4110" i="16"/>
  <c r="L4110" i="16" s="1"/>
  <c r="L4109" i="16"/>
  <c r="K4109" i="16"/>
  <c r="L4108" i="16"/>
  <c r="K4108" i="16"/>
  <c r="K4107" i="16"/>
  <c r="L4107" i="16" s="1"/>
  <c r="K4106" i="16"/>
  <c r="L4106" i="16" s="1"/>
  <c r="L4105" i="16"/>
  <c r="K4105" i="16"/>
  <c r="L4104" i="16"/>
  <c r="K4104" i="16"/>
  <c r="K4103" i="16"/>
  <c r="L4103" i="16" s="1"/>
  <c r="K4102" i="16"/>
  <c r="L4102" i="16" s="1"/>
  <c r="L4101" i="16"/>
  <c r="K4101" i="16"/>
  <c r="L4100" i="16"/>
  <c r="K4100" i="16"/>
  <c r="K4099" i="16"/>
  <c r="L4099" i="16" s="1"/>
  <c r="K4098" i="16"/>
  <c r="L4098" i="16" s="1"/>
  <c r="L4097" i="16"/>
  <c r="K4097" i="16"/>
  <c r="L4096" i="16"/>
  <c r="K4096" i="16"/>
  <c r="K4095" i="16"/>
  <c r="L4095" i="16" s="1"/>
  <c r="K4094" i="16"/>
  <c r="L4094" i="16" s="1"/>
  <c r="L4093" i="16"/>
  <c r="K4093" i="16"/>
  <c r="L4092" i="16"/>
  <c r="K4092" i="16"/>
  <c r="K4091" i="16"/>
  <c r="L4091" i="16" s="1"/>
  <c r="K4090" i="16"/>
  <c r="L4090" i="16" s="1"/>
  <c r="L4089" i="16"/>
  <c r="K4089" i="16"/>
  <c r="L4088" i="16"/>
  <c r="K4088" i="16"/>
  <c r="K4087" i="16"/>
  <c r="L4087" i="16" s="1"/>
  <c r="K4086" i="16"/>
  <c r="L4086" i="16" s="1"/>
  <c r="L4085" i="16"/>
  <c r="K4085" i="16"/>
  <c r="L4084" i="16"/>
  <c r="K4084" i="16"/>
  <c r="K4083" i="16"/>
  <c r="L4083" i="16" s="1"/>
  <c r="K4082" i="16"/>
  <c r="L4082" i="16" s="1"/>
  <c r="L4081" i="16"/>
  <c r="K4081" i="16"/>
  <c r="L4080" i="16"/>
  <c r="K4080" i="16"/>
  <c r="K4079" i="16"/>
  <c r="L4079" i="16" s="1"/>
  <c r="K4078" i="16"/>
  <c r="L4078" i="16" s="1"/>
  <c r="L4077" i="16"/>
  <c r="K4077" i="16"/>
  <c r="L4076" i="16"/>
  <c r="K4076" i="16"/>
  <c r="K4075" i="16"/>
  <c r="L4075" i="16" s="1"/>
  <c r="K4074" i="16"/>
  <c r="L4074" i="16" s="1"/>
  <c r="L4073" i="16"/>
  <c r="K4073" i="16"/>
  <c r="L4072" i="16"/>
  <c r="K4072" i="16"/>
  <c r="K4071" i="16"/>
  <c r="L4071" i="16" s="1"/>
  <c r="K4070" i="16"/>
  <c r="L4070" i="16" s="1"/>
  <c r="L4069" i="16"/>
  <c r="K4069" i="16"/>
  <c r="L4068" i="16"/>
  <c r="K4068" i="16"/>
  <c r="K4067" i="16"/>
  <c r="L4067" i="16" s="1"/>
  <c r="K4066" i="16"/>
  <c r="L4066" i="16" s="1"/>
  <c r="L4065" i="16"/>
  <c r="K4065" i="16"/>
  <c r="L4064" i="16"/>
  <c r="K4064" i="16"/>
  <c r="K4063" i="16"/>
  <c r="L4063" i="16" s="1"/>
  <c r="K4062" i="16"/>
  <c r="L4062" i="16" s="1"/>
  <c r="L4061" i="16"/>
  <c r="K4061" i="16"/>
  <c r="L4060" i="16"/>
  <c r="K4060" i="16"/>
  <c r="K4059" i="16"/>
  <c r="L4059" i="16" s="1"/>
  <c r="K4058" i="16"/>
  <c r="L4058" i="16" s="1"/>
  <c r="L4057" i="16"/>
  <c r="K4057" i="16"/>
  <c r="L4056" i="16"/>
  <c r="K4056" i="16"/>
  <c r="K4055" i="16"/>
  <c r="L4055" i="16" s="1"/>
  <c r="K4054" i="16"/>
  <c r="L4054" i="16" s="1"/>
  <c r="L4053" i="16"/>
  <c r="K4053" i="16"/>
  <c r="L4052" i="16"/>
  <c r="K4052" i="16"/>
  <c r="K4051" i="16"/>
  <c r="L4051" i="16" s="1"/>
  <c r="K4050" i="16"/>
  <c r="L4050" i="16" s="1"/>
  <c r="L4049" i="16"/>
  <c r="K4049" i="16"/>
  <c r="L4048" i="16"/>
  <c r="K4048" i="16"/>
  <c r="K4047" i="16"/>
  <c r="L4047" i="16" s="1"/>
  <c r="K4046" i="16"/>
  <c r="L4046" i="16" s="1"/>
  <c r="L4045" i="16"/>
  <c r="K4045" i="16"/>
  <c r="L4044" i="16"/>
  <c r="K4044" i="16"/>
  <c r="K4043" i="16"/>
  <c r="L4043" i="16" s="1"/>
  <c r="K4042" i="16"/>
  <c r="L4042" i="16" s="1"/>
  <c r="L4041" i="16"/>
  <c r="K4041" i="16"/>
  <c r="L4040" i="16"/>
  <c r="K4040" i="16"/>
  <c r="K4039" i="16"/>
  <c r="L4039" i="16" s="1"/>
  <c r="K4038" i="16"/>
  <c r="L4038" i="16" s="1"/>
  <c r="L4037" i="16"/>
  <c r="K4037" i="16"/>
  <c r="L4036" i="16"/>
  <c r="K4036" i="16"/>
  <c r="K4035" i="16"/>
  <c r="L4035" i="16" s="1"/>
  <c r="K4034" i="16"/>
  <c r="L4034" i="16" s="1"/>
  <c r="L4033" i="16"/>
  <c r="K4033" i="16"/>
  <c r="L4032" i="16"/>
  <c r="K4032" i="16"/>
  <c r="K4031" i="16"/>
  <c r="L4031" i="16" s="1"/>
  <c r="K4030" i="16"/>
  <c r="L4030" i="16" s="1"/>
  <c r="L4029" i="16"/>
  <c r="K4029" i="16"/>
  <c r="L4028" i="16"/>
  <c r="K4028" i="16"/>
  <c r="K4027" i="16"/>
  <c r="L4027" i="16" s="1"/>
  <c r="K4026" i="16"/>
  <c r="L4026" i="16" s="1"/>
  <c r="L4025" i="16"/>
  <c r="K4025" i="16"/>
  <c r="L4024" i="16"/>
  <c r="K4024" i="16"/>
  <c r="K4023" i="16"/>
  <c r="L4023" i="16" s="1"/>
  <c r="K4022" i="16"/>
  <c r="L4022" i="16" s="1"/>
  <c r="L4021" i="16"/>
  <c r="K4021" i="16"/>
  <c r="L4020" i="16"/>
  <c r="K4020" i="16"/>
  <c r="K4019" i="16"/>
  <c r="L4019" i="16" s="1"/>
  <c r="K4018" i="16"/>
  <c r="L4018" i="16" s="1"/>
  <c r="L4017" i="16"/>
  <c r="K4017" i="16"/>
  <c r="L4016" i="16"/>
  <c r="K4016" i="16"/>
  <c r="K4015" i="16"/>
  <c r="L4015" i="16" s="1"/>
  <c r="K4014" i="16"/>
  <c r="L4014" i="16" s="1"/>
  <c r="L4013" i="16"/>
  <c r="K4013" i="16"/>
  <c r="L4012" i="16"/>
  <c r="K4012" i="16"/>
  <c r="K4011" i="16"/>
  <c r="L4011" i="16" s="1"/>
  <c r="K4010" i="16"/>
  <c r="L4010" i="16" s="1"/>
  <c r="L4009" i="16"/>
  <c r="K4009" i="16"/>
  <c r="L4008" i="16"/>
  <c r="K4008" i="16"/>
  <c r="K4007" i="16"/>
  <c r="L4007" i="16" s="1"/>
  <c r="K4006" i="16"/>
  <c r="L4006" i="16" s="1"/>
  <c r="L4005" i="16"/>
  <c r="K4005" i="16"/>
  <c r="L4004" i="16"/>
  <c r="K4004" i="16"/>
  <c r="K4003" i="16"/>
  <c r="L4003" i="16" s="1"/>
  <c r="K4002" i="16"/>
  <c r="L4002" i="16" s="1"/>
  <c r="L4001" i="16"/>
  <c r="K4001" i="16"/>
  <c r="L4000" i="16"/>
  <c r="K4000" i="16"/>
  <c r="K3999" i="16"/>
  <c r="L3999" i="16" s="1"/>
  <c r="K3998" i="16"/>
  <c r="L3998" i="16" s="1"/>
  <c r="L3997" i="16"/>
  <c r="K3997" i="16"/>
  <c r="L3996" i="16"/>
  <c r="K3996" i="16"/>
  <c r="K3995" i="16"/>
  <c r="L3995" i="16" s="1"/>
  <c r="K3994" i="16"/>
  <c r="L3994" i="16" s="1"/>
  <c r="K3993" i="16"/>
  <c r="L3993" i="16" s="1"/>
  <c r="L3992" i="16"/>
  <c r="K3992" i="16"/>
  <c r="K3991" i="16"/>
  <c r="L3991" i="16" s="1"/>
  <c r="K3990" i="16"/>
  <c r="L3990" i="16" s="1"/>
  <c r="K3989" i="16"/>
  <c r="L3989" i="16" s="1"/>
  <c r="L3988" i="16"/>
  <c r="K3988" i="16"/>
  <c r="K3987" i="16"/>
  <c r="L3987" i="16" s="1"/>
  <c r="K3986" i="16"/>
  <c r="L3986" i="16" s="1"/>
  <c r="L3985" i="16"/>
  <c r="K3985" i="16"/>
  <c r="L3984" i="16"/>
  <c r="K3984" i="16"/>
  <c r="K3983" i="16"/>
  <c r="L3983" i="16" s="1"/>
  <c r="K3982" i="16"/>
  <c r="L3982" i="16" s="1"/>
  <c r="L3981" i="16"/>
  <c r="K3981" i="16"/>
  <c r="L3980" i="16"/>
  <c r="K3980" i="16"/>
  <c r="K3979" i="16"/>
  <c r="L3979" i="16" s="1"/>
  <c r="K3978" i="16"/>
  <c r="L3978" i="16" s="1"/>
  <c r="L3977" i="16"/>
  <c r="K3977" i="16"/>
  <c r="L3976" i="16"/>
  <c r="K3976" i="16"/>
  <c r="K3975" i="16"/>
  <c r="L3975" i="16" s="1"/>
  <c r="K3974" i="16"/>
  <c r="L3974" i="16" s="1"/>
  <c r="K3973" i="16"/>
  <c r="L3973" i="16" s="1"/>
  <c r="L3972" i="16"/>
  <c r="K3972" i="16"/>
  <c r="K3971" i="16"/>
  <c r="L3971" i="16" s="1"/>
  <c r="K3970" i="16"/>
  <c r="L3970" i="16" s="1"/>
  <c r="K3969" i="16"/>
  <c r="L3969" i="16" s="1"/>
  <c r="L3968" i="16"/>
  <c r="K3968" i="16"/>
  <c r="K3967" i="16"/>
  <c r="L3967" i="16" s="1"/>
  <c r="K3966" i="16"/>
  <c r="L3966" i="16" s="1"/>
  <c r="L3965" i="16"/>
  <c r="K3965" i="16"/>
  <c r="L3964" i="16"/>
  <c r="K3964" i="16"/>
  <c r="K3963" i="16"/>
  <c r="L3963" i="16" s="1"/>
  <c r="K3962" i="16"/>
  <c r="L3962" i="16" s="1"/>
  <c r="K3961" i="16"/>
  <c r="L3961" i="16" s="1"/>
  <c r="L3960" i="16"/>
  <c r="K3960" i="16"/>
  <c r="K3959" i="16"/>
  <c r="L3959" i="16" s="1"/>
  <c r="K3958" i="16"/>
  <c r="L3958" i="16" s="1"/>
  <c r="K3957" i="16"/>
  <c r="L3957" i="16" s="1"/>
  <c r="L3956" i="16"/>
  <c r="K3956" i="16"/>
  <c r="K3955" i="16"/>
  <c r="L3955" i="16" s="1"/>
  <c r="K3954" i="16"/>
  <c r="L3954" i="16" s="1"/>
  <c r="L3953" i="16"/>
  <c r="K3953" i="16"/>
  <c r="K3952" i="16"/>
  <c r="L3952" i="16" s="1"/>
  <c r="K3951" i="16"/>
  <c r="L3951" i="16" s="1"/>
  <c r="K3950" i="16"/>
  <c r="L3950" i="16" s="1"/>
  <c r="L3949" i="16"/>
  <c r="K3949" i="16"/>
  <c r="L3948" i="16"/>
  <c r="K3948" i="16"/>
  <c r="K3947" i="16"/>
  <c r="L3947" i="16" s="1"/>
  <c r="K3946" i="16"/>
  <c r="L3946" i="16" s="1"/>
  <c r="L3945" i="16"/>
  <c r="K3945" i="16"/>
  <c r="L3944" i="16"/>
  <c r="K3944" i="16"/>
  <c r="K3943" i="16"/>
  <c r="L3943" i="16" s="1"/>
  <c r="K3942" i="16"/>
  <c r="L3942" i="16" s="1"/>
  <c r="K3941" i="16"/>
  <c r="L3941" i="16" s="1"/>
  <c r="L3940" i="16"/>
  <c r="K3940" i="16"/>
  <c r="K3939" i="16"/>
  <c r="L3939" i="16" s="1"/>
  <c r="K3938" i="16"/>
  <c r="L3938" i="16" s="1"/>
  <c r="K3937" i="16"/>
  <c r="L3937" i="16" s="1"/>
  <c r="K3936" i="16"/>
  <c r="L3936" i="16" s="1"/>
  <c r="K3935" i="16"/>
  <c r="L3935" i="16" s="1"/>
  <c r="K3934" i="16"/>
  <c r="L3934" i="16" s="1"/>
  <c r="L3933" i="16"/>
  <c r="K3933" i="16"/>
  <c r="K3932" i="16"/>
  <c r="L3932" i="16" s="1"/>
  <c r="K3931" i="16"/>
  <c r="L3931" i="16" s="1"/>
  <c r="K3930" i="16"/>
  <c r="L3930" i="16" s="1"/>
  <c r="K3929" i="16"/>
  <c r="L3929" i="16" s="1"/>
  <c r="L3928" i="16"/>
  <c r="K3928" i="16"/>
  <c r="K3927" i="16"/>
  <c r="L3927" i="16" s="1"/>
  <c r="K3926" i="16"/>
  <c r="L3926" i="16" s="1"/>
  <c r="K3925" i="16"/>
  <c r="L3925" i="16" s="1"/>
  <c r="L3924" i="16"/>
  <c r="K3924" i="16"/>
  <c r="K3923" i="16"/>
  <c r="L3923" i="16" s="1"/>
  <c r="K3922" i="16"/>
  <c r="L3922" i="16" s="1"/>
  <c r="K3921" i="16"/>
  <c r="L3921" i="16" s="1"/>
  <c r="K3920" i="16"/>
  <c r="L3920" i="16" s="1"/>
  <c r="K3919" i="16"/>
  <c r="L3919" i="16" s="1"/>
  <c r="K3918" i="16"/>
  <c r="L3918" i="16" s="1"/>
  <c r="L3917" i="16"/>
  <c r="K3917" i="16"/>
  <c r="L3916" i="16"/>
  <c r="K3916" i="16"/>
  <c r="K3915" i="16"/>
  <c r="L3915" i="16" s="1"/>
  <c r="K3914" i="16"/>
  <c r="L3914" i="16" s="1"/>
  <c r="K3913" i="16"/>
  <c r="L3913" i="16" s="1"/>
  <c r="L3912" i="16"/>
  <c r="K3912" i="16"/>
  <c r="K3911" i="16"/>
  <c r="L3911" i="16" s="1"/>
  <c r="K3910" i="16"/>
  <c r="L3910" i="16" s="1"/>
  <c r="K3909" i="16"/>
  <c r="L3909" i="16" s="1"/>
  <c r="K3908" i="16"/>
  <c r="L3908" i="16" s="1"/>
  <c r="K3907" i="16"/>
  <c r="L3907" i="16" s="1"/>
  <c r="K3906" i="16"/>
  <c r="L3906" i="16" s="1"/>
  <c r="L3905" i="16"/>
  <c r="K3905" i="16"/>
  <c r="K3904" i="16"/>
  <c r="L3904" i="16" s="1"/>
  <c r="K3903" i="16"/>
  <c r="L3903" i="16" s="1"/>
  <c r="K3902" i="16"/>
  <c r="L3902" i="16" s="1"/>
  <c r="L3901" i="16"/>
  <c r="K3901" i="16"/>
  <c r="K3900" i="16"/>
  <c r="L3900" i="16" s="1"/>
  <c r="K3899" i="16"/>
  <c r="L3899" i="16" s="1"/>
  <c r="K3898" i="16"/>
  <c r="L3898" i="16" s="1"/>
  <c r="K3897" i="16"/>
  <c r="L3897" i="16" s="1"/>
  <c r="L3896" i="16"/>
  <c r="K3896" i="16"/>
  <c r="K3895" i="16"/>
  <c r="L3895" i="16" s="1"/>
  <c r="K3894" i="16"/>
  <c r="L3894" i="16" s="1"/>
  <c r="K3893" i="16"/>
  <c r="L3893" i="16" s="1"/>
  <c r="K3892" i="16"/>
  <c r="L3892" i="16" s="1"/>
  <c r="K3891" i="16"/>
  <c r="L3891" i="16" s="1"/>
  <c r="K3890" i="16"/>
  <c r="L3890" i="16" s="1"/>
  <c r="L3889" i="16"/>
  <c r="K3889" i="16"/>
  <c r="K3888" i="16"/>
  <c r="L3888" i="16" s="1"/>
  <c r="K3887" i="16"/>
  <c r="L3887" i="16" s="1"/>
  <c r="K3886" i="16"/>
  <c r="L3886" i="16" s="1"/>
  <c r="L3885" i="16"/>
  <c r="K3885" i="16"/>
  <c r="L3884" i="16"/>
  <c r="K3884" i="16"/>
  <c r="K3883" i="16"/>
  <c r="L3883" i="16" s="1"/>
  <c r="K3882" i="16"/>
  <c r="L3882" i="16" s="1"/>
  <c r="L3881" i="16"/>
  <c r="K3881" i="16"/>
  <c r="L3880" i="16"/>
  <c r="K3880" i="16"/>
  <c r="K3879" i="16"/>
  <c r="L3879" i="16" s="1"/>
  <c r="K3878" i="16"/>
  <c r="L3878" i="16" s="1"/>
  <c r="K3877" i="16"/>
  <c r="L3877" i="16" s="1"/>
  <c r="L3876" i="16"/>
  <c r="K3876" i="16"/>
  <c r="K3875" i="16"/>
  <c r="L3875" i="16" s="1"/>
  <c r="K3874" i="16"/>
  <c r="L3874" i="16" s="1"/>
  <c r="K3873" i="16"/>
  <c r="L3873" i="16" s="1"/>
  <c r="K3872" i="16"/>
  <c r="L3872" i="16" s="1"/>
  <c r="K3871" i="16"/>
  <c r="L3871" i="16" s="1"/>
  <c r="K3870" i="16"/>
  <c r="L3870" i="16" s="1"/>
  <c r="L3869" i="16"/>
  <c r="K3869" i="16"/>
  <c r="L3868" i="16"/>
  <c r="K3868" i="16"/>
  <c r="K3867" i="16"/>
  <c r="L3867" i="16" s="1"/>
  <c r="K3866" i="16"/>
  <c r="L3866" i="16" s="1"/>
  <c r="K3865" i="16"/>
  <c r="L3865" i="16" s="1"/>
  <c r="L3864" i="16"/>
  <c r="K3864" i="16"/>
  <c r="K3863" i="16"/>
  <c r="L3863" i="16" s="1"/>
  <c r="K3862" i="16"/>
  <c r="L3862" i="16" s="1"/>
  <c r="K3861" i="16"/>
  <c r="L3861" i="16" s="1"/>
  <c r="L3860" i="16"/>
  <c r="K3860" i="16"/>
  <c r="K3859" i="16"/>
  <c r="L3859" i="16" s="1"/>
  <c r="K3858" i="16"/>
  <c r="L3858" i="16" s="1"/>
  <c r="K3857" i="16"/>
  <c r="L3857" i="16" s="1"/>
  <c r="K3856" i="16"/>
  <c r="L3856" i="16" s="1"/>
  <c r="K3855" i="16"/>
  <c r="L3855" i="16" s="1"/>
  <c r="K3854" i="16"/>
  <c r="L3854" i="16" s="1"/>
  <c r="L3853" i="16"/>
  <c r="K3853" i="16"/>
  <c r="L3852" i="16"/>
  <c r="K3852" i="16"/>
  <c r="K3851" i="16"/>
  <c r="L3851" i="16" s="1"/>
  <c r="K3850" i="16"/>
  <c r="L3850" i="16" s="1"/>
  <c r="L3849" i="16"/>
  <c r="K3849" i="16"/>
  <c r="L3848" i="16"/>
  <c r="K3848" i="16"/>
  <c r="K3847" i="16"/>
  <c r="L3847" i="16" s="1"/>
  <c r="K3846" i="16"/>
  <c r="L3846" i="16" s="1"/>
  <c r="K3845" i="16"/>
  <c r="L3845" i="16" s="1"/>
  <c r="K3844" i="16"/>
  <c r="L3844" i="16" s="1"/>
  <c r="K3843" i="16"/>
  <c r="L3843" i="16" s="1"/>
  <c r="K3842" i="16"/>
  <c r="L3842" i="16" s="1"/>
  <c r="L3841" i="16"/>
  <c r="K3841" i="16"/>
  <c r="K3840" i="16"/>
  <c r="L3840" i="16" s="1"/>
  <c r="K3839" i="16"/>
  <c r="L3839" i="16" s="1"/>
  <c r="K3838" i="16"/>
  <c r="L3838" i="16" s="1"/>
  <c r="L3837" i="16"/>
  <c r="K3837" i="16"/>
  <c r="L3836" i="16"/>
  <c r="K3836" i="16"/>
  <c r="K3835" i="16"/>
  <c r="L3835" i="16" s="1"/>
  <c r="K3834" i="16"/>
  <c r="L3834" i="16" s="1"/>
  <c r="L3833" i="16"/>
  <c r="K3833" i="16"/>
  <c r="L3832" i="16"/>
  <c r="K3832" i="16"/>
  <c r="K3831" i="16"/>
  <c r="L3831" i="16" s="1"/>
  <c r="K3830" i="16"/>
  <c r="L3830" i="16" s="1"/>
  <c r="K3829" i="16"/>
  <c r="L3829" i="16" s="1"/>
  <c r="K3828" i="16"/>
  <c r="L3828" i="16" s="1"/>
  <c r="K3827" i="16"/>
  <c r="L3827" i="16" s="1"/>
  <c r="K3826" i="16"/>
  <c r="L3826" i="16" s="1"/>
  <c r="L3825" i="16"/>
  <c r="K3825" i="16"/>
  <c r="K3824" i="16"/>
  <c r="L3824" i="16" s="1"/>
  <c r="K3823" i="16"/>
  <c r="L3823" i="16" s="1"/>
  <c r="K3822" i="16"/>
  <c r="L3822" i="16" s="1"/>
  <c r="L3821" i="16"/>
  <c r="K3821" i="16"/>
  <c r="K3820" i="16"/>
  <c r="L3820" i="16" s="1"/>
  <c r="K3819" i="16"/>
  <c r="L3819" i="16" s="1"/>
  <c r="K3818" i="16"/>
  <c r="L3818" i="16" s="1"/>
  <c r="L3817" i="16"/>
  <c r="K3817" i="16"/>
  <c r="L3816" i="16"/>
  <c r="K3816" i="16"/>
  <c r="K3815" i="16"/>
  <c r="L3815" i="16" s="1"/>
  <c r="K3814" i="16"/>
  <c r="L3814" i="16" s="1"/>
  <c r="K3813" i="16"/>
  <c r="L3813" i="16" s="1"/>
  <c r="L3812" i="16"/>
  <c r="K3812" i="16"/>
  <c r="K3811" i="16"/>
  <c r="L3811" i="16" s="1"/>
  <c r="K3810" i="16"/>
  <c r="L3810" i="16" s="1"/>
  <c r="L3809" i="16"/>
  <c r="K3809" i="16"/>
  <c r="K3808" i="16"/>
  <c r="L3808" i="16" s="1"/>
  <c r="K3807" i="16"/>
  <c r="L3807" i="16" s="1"/>
  <c r="K3806" i="16"/>
  <c r="L3806" i="16" s="1"/>
  <c r="L3805" i="16"/>
  <c r="K3805" i="16"/>
  <c r="L3804" i="16"/>
  <c r="K3804" i="16"/>
  <c r="K3803" i="16"/>
  <c r="L3803" i="16" s="1"/>
  <c r="K3802" i="16"/>
  <c r="L3802" i="16" s="1"/>
  <c r="K3801" i="16"/>
  <c r="L3801" i="16" s="1"/>
  <c r="L3800" i="16"/>
  <c r="K3800" i="16"/>
  <c r="K3799" i="16"/>
  <c r="L3799" i="16" s="1"/>
  <c r="K3798" i="16"/>
  <c r="L3798" i="16" s="1"/>
  <c r="K3797" i="16"/>
  <c r="L3797" i="16" s="1"/>
  <c r="L3796" i="16"/>
  <c r="K3796" i="16"/>
  <c r="K3795" i="16"/>
  <c r="L3795" i="16" s="1"/>
  <c r="K3794" i="16"/>
  <c r="L3794" i="16" s="1"/>
  <c r="K3793" i="16"/>
  <c r="L3793" i="16" s="1"/>
  <c r="K3792" i="16"/>
  <c r="L3792" i="16" s="1"/>
  <c r="K3791" i="16"/>
  <c r="L3791" i="16" s="1"/>
  <c r="K3790" i="16"/>
  <c r="L3790" i="16" s="1"/>
  <c r="L3789" i="16"/>
  <c r="K3789" i="16"/>
  <c r="L3788" i="16"/>
  <c r="K3788" i="16"/>
  <c r="K3787" i="16"/>
  <c r="L3787" i="16" s="1"/>
  <c r="K3786" i="16"/>
  <c r="L3786" i="16" s="1"/>
  <c r="L3785" i="16"/>
  <c r="K3785" i="16"/>
  <c r="L3784" i="16"/>
  <c r="K3784" i="16"/>
  <c r="K3783" i="16"/>
  <c r="L3783" i="16" s="1"/>
  <c r="K3782" i="16"/>
  <c r="L3782" i="16" s="1"/>
  <c r="K3781" i="16"/>
  <c r="L3781" i="16" s="1"/>
  <c r="K3780" i="16"/>
  <c r="L3780" i="16" s="1"/>
  <c r="K3779" i="16"/>
  <c r="L3779" i="16" s="1"/>
  <c r="K3778" i="16"/>
  <c r="L3778" i="16" s="1"/>
  <c r="L3777" i="16"/>
  <c r="K3777" i="16"/>
  <c r="K3776" i="16"/>
  <c r="L3776" i="16" s="1"/>
  <c r="K3775" i="16"/>
  <c r="L3775" i="16" s="1"/>
  <c r="L3774" i="16"/>
  <c r="K3774" i="16"/>
  <c r="L3773" i="16"/>
  <c r="K3773" i="16"/>
  <c r="K3772" i="16"/>
  <c r="L3772" i="16" s="1"/>
  <c r="K3771" i="16"/>
  <c r="L3771" i="16" s="1"/>
  <c r="L3770" i="16"/>
  <c r="K3770" i="16"/>
  <c r="L3769" i="16"/>
  <c r="K3769" i="16"/>
  <c r="K3768" i="16"/>
  <c r="L3768" i="16" s="1"/>
  <c r="L3767" i="16"/>
  <c r="K3767" i="16"/>
  <c r="L3766" i="16"/>
  <c r="K3766" i="16"/>
  <c r="K3765" i="16"/>
  <c r="L3765" i="16" s="1"/>
  <c r="K3764" i="16"/>
  <c r="L3764" i="16" s="1"/>
  <c r="L3763" i="16"/>
  <c r="K3763" i="16"/>
  <c r="L3762" i="16"/>
  <c r="K3762" i="16"/>
  <c r="K3761" i="16"/>
  <c r="L3761" i="16" s="1"/>
  <c r="K3760" i="16"/>
  <c r="L3760" i="16" s="1"/>
  <c r="K3759" i="16"/>
  <c r="L3759" i="16" s="1"/>
  <c r="K3758" i="16"/>
  <c r="L3758" i="16" s="1"/>
  <c r="K3757" i="16"/>
  <c r="L3757" i="16" s="1"/>
  <c r="K3756" i="16"/>
  <c r="L3756" i="16" s="1"/>
  <c r="K3755" i="16"/>
  <c r="L3755" i="16" s="1"/>
  <c r="L3754" i="16"/>
  <c r="K3754" i="16"/>
  <c r="L3753" i="16"/>
  <c r="K3753" i="16"/>
  <c r="K3752" i="16"/>
  <c r="L3752" i="16" s="1"/>
  <c r="K3751" i="16"/>
  <c r="L3751" i="16" s="1"/>
  <c r="K3750" i="16"/>
  <c r="L3750" i="16" s="1"/>
  <c r="L3749" i="16"/>
  <c r="K3749" i="16"/>
  <c r="K3748" i="16"/>
  <c r="L3748" i="16" s="1"/>
  <c r="K3747" i="16"/>
  <c r="L3747" i="16" s="1"/>
  <c r="K3746" i="16"/>
  <c r="L3746" i="16" s="1"/>
  <c r="K3745" i="16"/>
  <c r="L3745" i="16" s="1"/>
  <c r="K3744" i="16"/>
  <c r="L3744" i="16" s="1"/>
  <c r="L3743" i="16"/>
  <c r="K3743" i="16"/>
  <c r="K3742" i="16"/>
  <c r="L3742" i="16" s="1"/>
  <c r="K3741" i="16"/>
  <c r="L3741" i="16" s="1"/>
  <c r="K3740" i="16"/>
  <c r="L3740" i="16" s="1"/>
  <c r="K3739" i="16"/>
  <c r="L3739" i="16" s="1"/>
  <c r="K3738" i="16"/>
  <c r="L3738" i="16" s="1"/>
  <c r="L3737" i="16"/>
  <c r="K3737" i="16"/>
  <c r="K3736" i="16"/>
  <c r="L3736" i="16" s="1"/>
  <c r="L3735" i="16"/>
  <c r="K3735" i="16"/>
  <c r="K3734" i="16"/>
  <c r="L3734" i="16" s="1"/>
  <c r="K3733" i="16"/>
  <c r="L3733" i="16" s="1"/>
  <c r="K3732" i="16"/>
  <c r="L3732" i="16" s="1"/>
  <c r="K3731" i="16"/>
  <c r="L3731" i="16" s="1"/>
  <c r="K3730" i="16"/>
  <c r="L3730" i="16" s="1"/>
  <c r="L3729" i="16"/>
  <c r="K3729" i="16"/>
  <c r="K3728" i="16"/>
  <c r="L3728" i="16" s="1"/>
  <c r="L3727" i="16"/>
  <c r="K3727" i="16"/>
  <c r="K3726" i="16"/>
  <c r="L3726" i="16" s="1"/>
  <c r="L3725" i="16"/>
  <c r="K3725" i="16"/>
  <c r="K3724" i="16"/>
  <c r="L3724" i="16" s="1"/>
  <c r="K3723" i="16"/>
  <c r="L3723" i="16" s="1"/>
  <c r="K3722" i="16"/>
  <c r="L3722" i="16" s="1"/>
  <c r="L3721" i="16"/>
  <c r="K3721" i="16"/>
  <c r="K3720" i="16"/>
  <c r="L3720" i="16" s="1"/>
  <c r="K3719" i="16"/>
  <c r="L3719" i="16" s="1"/>
  <c r="K3718" i="16"/>
  <c r="L3718" i="16" s="1"/>
  <c r="K3717" i="16"/>
  <c r="L3717" i="16" s="1"/>
  <c r="K3716" i="16"/>
  <c r="L3716" i="16" s="1"/>
  <c r="K3715" i="16"/>
  <c r="L3715" i="16" s="1"/>
  <c r="K3714" i="16"/>
  <c r="L3714" i="16" s="1"/>
  <c r="K3713" i="16"/>
  <c r="L3713" i="16" s="1"/>
  <c r="K3712" i="16"/>
  <c r="L3712" i="16" s="1"/>
  <c r="L3711" i="16"/>
  <c r="K3711" i="16"/>
  <c r="K3710" i="16"/>
  <c r="L3710" i="16" s="1"/>
  <c r="K3709" i="16"/>
  <c r="L3709" i="16" s="1"/>
  <c r="K3708" i="16"/>
  <c r="L3708" i="16" s="1"/>
  <c r="L3707" i="16"/>
  <c r="K3707" i="16"/>
  <c r="K3706" i="16"/>
  <c r="L3706" i="16" s="1"/>
  <c r="L3705" i="16"/>
  <c r="K3705" i="16"/>
  <c r="K3704" i="16"/>
  <c r="L3704" i="16" s="1"/>
  <c r="L3703" i="16"/>
  <c r="K3703" i="16"/>
  <c r="K3702" i="16"/>
  <c r="L3702" i="16" s="1"/>
  <c r="K3701" i="16"/>
  <c r="L3701" i="16" s="1"/>
  <c r="K3700" i="16"/>
  <c r="L3700" i="16" s="1"/>
  <c r="K3699" i="16"/>
  <c r="L3699" i="16" s="1"/>
  <c r="K3698" i="16"/>
  <c r="L3698" i="16" s="1"/>
  <c r="L3697" i="16"/>
  <c r="K3697" i="16"/>
  <c r="K3696" i="16"/>
  <c r="L3696" i="16" s="1"/>
  <c r="L3695" i="16"/>
  <c r="K3695" i="16"/>
  <c r="K3694" i="16"/>
  <c r="L3694" i="16" s="1"/>
  <c r="L3693" i="16"/>
  <c r="K3693" i="16"/>
  <c r="K3692" i="16"/>
  <c r="L3692" i="16" s="1"/>
  <c r="K3691" i="16"/>
  <c r="L3691" i="16" s="1"/>
  <c r="K3690" i="16"/>
  <c r="L3690" i="16" s="1"/>
  <c r="L3689" i="16"/>
  <c r="K3689" i="16"/>
  <c r="K3688" i="16"/>
  <c r="L3688" i="16" s="1"/>
  <c r="K3687" i="16"/>
  <c r="L3687" i="16" s="1"/>
  <c r="K3686" i="16"/>
  <c r="L3686" i="16" s="1"/>
  <c r="L3685" i="16"/>
  <c r="K3685" i="16"/>
  <c r="K3684" i="16"/>
  <c r="L3684" i="16" s="1"/>
  <c r="K3683" i="16"/>
  <c r="L3683" i="16" s="1"/>
  <c r="K3682" i="16"/>
  <c r="L3682" i="16" s="1"/>
  <c r="K3681" i="16"/>
  <c r="L3681" i="16" s="1"/>
  <c r="K3680" i="16"/>
  <c r="L3680" i="16" s="1"/>
  <c r="L3679" i="16"/>
  <c r="K3679" i="16"/>
  <c r="K3678" i="16"/>
  <c r="L3678" i="16" s="1"/>
  <c r="K3677" i="16"/>
  <c r="L3677" i="16" s="1"/>
  <c r="K3676" i="16"/>
  <c r="L3676" i="16" s="1"/>
  <c r="L3675" i="16"/>
  <c r="K3675" i="16"/>
  <c r="K3674" i="16"/>
  <c r="L3674" i="16" s="1"/>
  <c r="L3673" i="16"/>
  <c r="K3673" i="16"/>
  <c r="K3672" i="16"/>
  <c r="L3672" i="16" s="1"/>
  <c r="L3671" i="16"/>
  <c r="K3671" i="16"/>
  <c r="K3670" i="16"/>
  <c r="L3670" i="16" s="1"/>
  <c r="K3669" i="16"/>
  <c r="L3669" i="16" s="1"/>
  <c r="K3668" i="16"/>
  <c r="L3668" i="16" s="1"/>
  <c r="K3667" i="16"/>
  <c r="L3667" i="16" s="1"/>
  <c r="K3666" i="16"/>
  <c r="L3666" i="16" s="1"/>
  <c r="L3665" i="16"/>
  <c r="K3665" i="16"/>
  <c r="K3664" i="16"/>
  <c r="L3664" i="16" s="1"/>
  <c r="L3663" i="16"/>
  <c r="K3663" i="16"/>
  <c r="K3662" i="16"/>
  <c r="L3662" i="16" s="1"/>
  <c r="K3661" i="16"/>
  <c r="L3661" i="16" s="1"/>
  <c r="K3660" i="16"/>
  <c r="L3660" i="16" s="1"/>
  <c r="K3659" i="16"/>
  <c r="L3659" i="16" s="1"/>
  <c r="K3658" i="16"/>
  <c r="L3658" i="16" s="1"/>
  <c r="L3657" i="16"/>
  <c r="K3657" i="16"/>
  <c r="K3656" i="16"/>
  <c r="L3656" i="16" s="1"/>
  <c r="L3655" i="16"/>
  <c r="K3655" i="16"/>
  <c r="K3654" i="16"/>
  <c r="L3654" i="16" s="1"/>
  <c r="L3653" i="16"/>
  <c r="K3653" i="16"/>
  <c r="K3652" i="16"/>
  <c r="L3652" i="16" s="1"/>
  <c r="K3651" i="16"/>
  <c r="L3651" i="16" s="1"/>
  <c r="K3650" i="16"/>
  <c r="L3650" i="16" s="1"/>
  <c r="L3649" i="16"/>
  <c r="K3649" i="16"/>
  <c r="K3648" i="16"/>
  <c r="L3648" i="16" s="1"/>
  <c r="L3647" i="16"/>
  <c r="K3647" i="16"/>
  <c r="K3646" i="16"/>
  <c r="L3646" i="16" s="1"/>
  <c r="K3645" i="16"/>
  <c r="L3645" i="16" s="1"/>
  <c r="K3644" i="16"/>
  <c r="L3644" i="16" s="1"/>
  <c r="L3643" i="16"/>
  <c r="K3643" i="16"/>
  <c r="K3642" i="16"/>
  <c r="L3642" i="16" s="1"/>
  <c r="L3641" i="16"/>
  <c r="K3641" i="16"/>
  <c r="K3640" i="16"/>
  <c r="L3640" i="16" s="1"/>
  <c r="K3639" i="16"/>
  <c r="L3639" i="16" s="1"/>
  <c r="K3638" i="16"/>
  <c r="L3638" i="16" s="1"/>
  <c r="K3637" i="16"/>
  <c r="L3637" i="16" s="1"/>
  <c r="K3636" i="16"/>
  <c r="L3636" i="16" s="1"/>
  <c r="K3635" i="16"/>
  <c r="L3635" i="16" s="1"/>
  <c r="K3634" i="16"/>
  <c r="L3634" i="16" s="1"/>
  <c r="K3633" i="16"/>
  <c r="L3633" i="16" s="1"/>
  <c r="K3632" i="16"/>
  <c r="L3632" i="16" s="1"/>
  <c r="L3631" i="16"/>
  <c r="K3631" i="16"/>
  <c r="K3630" i="16"/>
  <c r="L3630" i="16" s="1"/>
  <c r="L3629" i="16"/>
  <c r="K3629" i="16"/>
  <c r="K3628" i="16"/>
  <c r="L3628" i="16" s="1"/>
  <c r="K3627" i="16"/>
  <c r="L3627" i="16" s="1"/>
  <c r="K3626" i="16"/>
  <c r="L3626" i="16" s="1"/>
  <c r="L3625" i="16"/>
  <c r="K3625" i="16"/>
  <c r="K3624" i="16"/>
  <c r="L3624" i="16" s="1"/>
  <c r="K3623" i="16"/>
  <c r="L3623" i="16" s="1"/>
  <c r="K3622" i="16"/>
  <c r="L3622" i="16" s="1"/>
  <c r="L3621" i="16"/>
  <c r="K3621" i="16"/>
  <c r="K3620" i="16"/>
  <c r="L3620" i="16" s="1"/>
  <c r="K3619" i="16"/>
  <c r="L3619" i="16" s="1"/>
  <c r="K3618" i="16"/>
  <c r="L3618" i="16" s="1"/>
  <c r="K3617" i="16"/>
  <c r="L3617" i="16" s="1"/>
  <c r="K3616" i="16"/>
  <c r="L3616" i="16" s="1"/>
  <c r="L3615" i="16"/>
  <c r="K3615" i="16"/>
  <c r="K3614" i="16"/>
  <c r="L3614" i="16" s="1"/>
  <c r="K3613" i="16"/>
  <c r="L3613" i="16" s="1"/>
  <c r="K3612" i="16"/>
  <c r="L3612" i="16" s="1"/>
  <c r="K3611" i="16"/>
  <c r="L3611" i="16" s="1"/>
  <c r="K3610" i="16"/>
  <c r="L3610" i="16" s="1"/>
  <c r="L3609" i="16"/>
  <c r="K3609" i="16"/>
  <c r="K3608" i="16"/>
  <c r="L3608" i="16" s="1"/>
  <c r="L3607" i="16"/>
  <c r="K3607" i="16"/>
  <c r="K3606" i="16"/>
  <c r="L3606" i="16" s="1"/>
  <c r="K3605" i="16"/>
  <c r="L3605" i="16" s="1"/>
  <c r="K3604" i="16"/>
  <c r="L3604" i="16" s="1"/>
  <c r="K3603" i="16"/>
  <c r="L3603" i="16" s="1"/>
  <c r="K3602" i="16"/>
  <c r="L3602" i="16" s="1"/>
  <c r="L3601" i="16"/>
  <c r="K3601" i="16"/>
  <c r="K3600" i="16"/>
  <c r="L3600" i="16" s="1"/>
  <c r="L3599" i="16"/>
  <c r="K3599" i="16"/>
  <c r="K3598" i="16"/>
  <c r="L3598" i="16" s="1"/>
  <c r="L3597" i="16"/>
  <c r="K3597" i="16"/>
  <c r="K3596" i="16"/>
  <c r="L3596" i="16" s="1"/>
  <c r="K3595" i="16"/>
  <c r="L3595" i="16" s="1"/>
  <c r="K3594" i="16"/>
  <c r="L3594" i="16" s="1"/>
  <c r="L3593" i="16"/>
  <c r="K3593" i="16"/>
  <c r="K3592" i="16"/>
  <c r="L3592" i="16" s="1"/>
  <c r="K3591" i="16"/>
  <c r="L3591" i="16" s="1"/>
  <c r="K3590" i="16"/>
  <c r="L3590" i="16" s="1"/>
  <c r="K3589" i="16"/>
  <c r="L3589" i="16" s="1"/>
  <c r="K3588" i="16"/>
  <c r="L3588" i="16" s="1"/>
  <c r="K3587" i="16"/>
  <c r="L3587" i="16" s="1"/>
  <c r="K3586" i="16"/>
  <c r="L3586" i="16" s="1"/>
  <c r="K3585" i="16"/>
  <c r="L3585" i="16" s="1"/>
  <c r="K3584" i="16"/>
  <c r="L3584" i="16" s="1"/>
  <c r="L3583" i="16"/>
  <c r="K3583" i="16"/>
  <c r="K3582" i="16"/>
  <c r="L3582" i="16" s="1"/>
  <c r="K3581" i="16"/>
  <c r="L3581" i="16" s="1"/>
  <c r="K3580" i="16"/>
  <c r="L3580" i="16" s="1"/>
  <c r="L3579" i="16"/>
  <c r="K3579" i="16"/>
  <c r="K3578" i="16"/>
  <c r="L3578" i="16" s="1"/>
  <c r="L3577" i="16"/>
  <c r="K3577" i="16"/>
  <c r="K3576" i="16"/>
  <c r="L3576" i="16" s="1"/>
  <c r="L3575" i="16"/>
  <c r="K3575" i="16"/>
  <c r="K3574" i="16"/>
  <c r="L3574" i="16" s="1"/>
  <c r="K3573" i="16"/>
  <c r="L3573" i="16" s="1"/>
  <c r="K3572" i="16"/>
  <c r="L3572" i="16" s="1"/>
  <c r="K3571" i="16"/>
  <c r="L3571" i="16" s="1"/>
  <c r="K3570" i="16"/>
  <c r="L3570" i="16" s="1"/>
  <c r="L3569" i="16"/>
  <c r="K3569" i="16"/>
  <c r="K3568" i="16"/>
  <c r="L3568" i="16" s="1"/>
  <c r="L3567" i="16"/>
  <c r="K3567" i="16"/>
  <c r="K3566" i="16"/>
  <c r="L3566" i="16" s="1"/>
  <c r="L3565" i="16"/>
  <c r="K3565" i="16"/>
  <c r="K3564" i="16"/>
  <c r="L3564" i="16" s="1"/>
  <c r="K3563" i="16"/>
  <c r="L3563" i="16" s="1"/>
  <c r="K3562" i="16"/>
  <c r="L3562" i="16" s="1"/>
  <c r="L3561" i="16"/>
  <c r="K3561" i="16"/>
  <c r="K3560" i="16"/>
  <c r="L3560" i="16" s="1"/>
  <c r="K3559" i="16"/>
  <c r="L3559" i="16" s="1"/>
  <c r="K3558" i="16"/>
  <c r="L3558" i="16" s="1"/>
  <c r="L3557" i="16"/>
  <c r="K3557" i="16"/>
  <c r="K3556" i="16"/>
  <c r="L3556" i="16" s="1"/>
  <c r="K3555" i="16"/>
  <c r="L3555" i="16" s="1"/>
  <c r="K3554" i="16"/>
  <c r="L3554" i="16" s="1"/>
  <c r="K3553" i="16"/>
  <c r="L3553" i="16" s="1"/>
  <c r="K3552" i="16"/>
  <c r="L3552" i="16" s="1"/>
  <c r="L3551" i="16"/>
  <c r="K3551" i="16"/>
  <c r="K3550" i="16"/>
  <c r="L3550" i="16" s="1"/>
  <c r="L3549" i="16"/>
  <c r="K3549" i="16"/>
  <c r="K3548" i="16"/>
  <c r="L3548" i="16" s="1"/>
  <c r="L3547" i="16"/>
  <c r="K3547" i="16"/>
  <c r="K3546" i="16"/>
  <c r="L3546" i="16" s="1"/>
  <c r="L3545" i="16"/>
  <c r="K3545" i="16"/>
  <c r="K3544" i="16"/>
  <c r="L3544" i="16" s="1"/>
  <c r="L3543" i="16"/>
  <c r="K3543" i="16"/>
  <c r="K3542" i="16"/>
  <c r="L3542" i="16" s="1"/>
  <c r="K3541" i="16"/>
  <c r="L3541" i="16" s="1"/>
  <c r="K3540" i="16"/>
  <c r="L3540" i="16" s="1"/>
  <c r="K3539" i="16"/>
  <c r="L3539" i="16" s="1"/>
  <c r="K3538" i="16"/>
  <c r="L3538" i="16" s="1"/>
  <c r="K3537" i="16"/>
  <c r="L3537" i="16" s="1"/>
  <c r="K3536" i="16"/>
  <c r="L3536" i="16" s="1"/>
  <c r="K3535" i="16"/>
  <c r="L3535" i="16" s="1"/>
  <c r="K3534" i="16"/>
  <c r="L3534" i="16" s="1"/>
  <c r="L3533" i="16"/>
  <c r="K3533" i="16"/>
  <c r="L3532" i="16"/>
  <c r="K3532" i="16"/>
  <c r="K3531" i="16"/>
  <c r="L3531" i="16" s="1"/>
  <c r="L3530" i="16"/>
  <c r="K3530" i="16"/>
  <c r="L3529" i="16"/>
  <c r="K3529" i="16"/>
  <c r="K3528" i="16"/>
  <c r="L3528" i="16" s="1"/>
  <c r="K3527" i="16"/>
  <c r="L3527" i="16" s="1"/>
  <c r="L3526" i="16"/>
  <c r="K3526" i="16"/>
  <c r="K3525" i="16"/>
  <c r="L3525" i="16" s="1"/>
  <c r="L3524" i="16"/>
  <c r="K3524" i="16"/>
  <c r="K3523" i="16"/>
  <c r="L3523" i="16" s="1"/>
  <c r="K3522" i="16"/>
  <c r="L3522" i="16" s="1"/>
  <c r="L3521" i="16"/>
  <c r="K3521" i="16"/>
  <c r="L3520" i="16"/>
  <c r="K3520" i="16"/>
  <c r="K3519" i="16"/>
  <c r="L3519" i="16" s="1"/>
  <c r="L3518" i="16"/>
  <c r="K3518" i="16"/>
  <c r="L3517" i="16"/>
  <c r="K3517" i="16"/>
  <c r="K3516" i="16"/>
  <c r="L3516" i="16" s="1"/>
  <c r="K3515" i="16"/>
  <c r="L3515" i="16" s="1"/>
  <c r="K3514" i="16"/>
  <c r="L3514" i="16" s="1"/>
  <c r="K3513" i="16"/>
  <c r="L3513" i="16" s="1"/>
  <c r="L3512" i="16"/>
  <c r="K3512" i="16"/>
  <c r="K3511" i="16"/>
  <c r="L3511" i="16" s="1"/>
  <c r="L3510" i="16"/>
  <c r="K3510" i="16"/>
  <c r="L3509" i="16"/>
  <c r="K3509" i="16"/>
  <c r="L3508" i="16"/>
  <c r="K3508" i="16"/>
  <c r="K3507" i="16"/>
  <c r="L3507" i="16" s="1"/>
  <c r="L3506" i="16"/>
  <c r="K3506" i="16"/>
  <c r="K3505" i="16"/>
  <c r="L3505" i="16" s="1"/>
  <c r="K3504" i="16"/>
  <c r="L3504" i="16" s="1"/>
  <c r="K3503" i="16"/>
  <c r="L3503" i="16" s="1"/>
  <c r="K3502" i="16"/>
  <c r="L3502" i="16" s="1"/>
  <c r="L3501" i="16"/>
  <c r="K3501" i="16"/>
  <c r="L3500" i="16"/>
  <c r="K3500" i="16"/>
  <c r="K3499" i="16"/>
  <c r="L3499" i="16" s="1"/>
  <c r="L3498" i="16"/>
  <c r="K3498" i="16"/>
  <c r="L3497" i="16"/>
  <c r="K3497" i="16"/>
  <c r="K3496" i="16"/>
  <c r="L3496" i="16" s="1"/>
  <c r="K3495" i="16"/>
  <c r="L3495" i="16" s="1"/>
  <c r="L3494" i="16"/>
  <c r="K3494" i="16"/>
  <c r="K3493" i="16"/>
  <c r="L3493" i="16" s="1"/>
  <c r="L3492" i="16"/>
  <c r="K3492" i="16"/>
  <c r="K3491" i="16"/>
  <c r="L3491" i="16" s="1"/>
  <c r="K3490" i="16"/>
  <c r="L3490" i="16" s="1"/>
  <c r="L3489" i="16"/>
  <c r="K3489" i="16"/>
  <c r="K3488" i="16"/>
  <c r="L3488" i="16" s="1"/>
  <c r="K3487" i="16"/>
  <c r="L3487" i="16" s="1"/>
  <c r="L3486" i="16"/>
  <c r="K3486" i="16"/>
  <c r="L3485" i="16"/>
  <c r="K3485" i="16"/>
  <c r="K3484" i="16"/>
  <c r="L3484" i="16" s="1"/>
  <c r="K3483" i="16"/>
  <c r="L3483" i="16" s="1"/>
  <c r="K3482" i="16"/>
  <c r="L3482" i="16" s="1"/>
  <c r="K3481" i="16"/>
  <c r="L3481" i="16" s="1"/>
  <c r="L3480" i="16"/>
  <c r="K3480" i="16"/>
  <c r="K3479" i="16"/>
  <c r="L3479" i="16" s="1"/>
  <c r="L3478" i="16"/>
  <c r="K3478" i="16"/>
  <c r="L3477" i="16"/>
  <c r="K3477" i="16"/>
  <c r="L3476" i="16"/>
  <c r="K3476" i="16"/>
  <c r="K3475" i="16"/>
  <c r="L3475" i="16" s="1"/>
  <c r="K3474" i="16"/>
  <c r="L3474" i="16" s="1"/>
  <c r="K3473" i="16"/>
  <c r="L3473" i="16" s="1"/>
  <c r="K3472" i="16"/>
  <c r="L3472" i="16" s="1"/>
  <c r="K3471" i="16"/>
  <c r="L3471" i="16" s="1"/>
  <c r="K3470" i="16"/>
  <c r="L3470" i="16" s="1"/>
  <c r="L3469" i="16"/>
  <c r="K3469" i="16"/>
  <c r="L3468" i="16"/>
  <c r="K3468" i="16"/>
  <c r="K3467" i="16"/>
  <c r="L3467" i="16" s="1"/>
  <c r="L3466" i="16"/>
  <c r="K3466" i="16"/>
  <c r="L3465" i="16"/>
  <c r="K3465" i="16"/>
  <c r="K3464" i="16"/>
  <c r="L3464" i="16" s="1"/>
  <c r="K3463" i="16"/>
  <c r="L3463" i="16" s="1"/>
  <c r="L3462" i="16"/>
  <c r="K3462" i="16"/>
  <c r="K3461" i="16"/>
  <c r="L3461" i="16" s="1"/>
  <c r="L3460" i="16"/>
  <c r="K3460" i="16"/>
  <c r="K3459" i="16"/>
  <c r="L3459" i="16" s="1"/>
  <c r="K3458" i="16"/>
  <c r="L3458" i="16" s="1"/>
  <c r="L3457" i="16"/>
  <c r="K3457" i="16"/>
  <c r="K3456" i="16"/>
  <c r="L3456" i="16" s="1"/>
  <c r="K3455" i="16"/>
  <c r="L3455" i="16" s="1"/>
  <c r="L3454" i="16"/>
  <c r="K3454" i="16"/>
  <c r="L3453" i="16"/>
  <c r="K3453" i="16"/>
  <c r="K3452" i="16"/>
  <c r="L3452" i="16" s="1"/>
  <c r="K3451" i="16"/>
  <c r="L3451" i="16" s="1"/>
  <c r="K3450" i="16"/>
  <c r="L3450" i="16" s="1"/>
  <c r="K3449" i="16"/>
  <c r="L3449" i="16" s="1"/>
  <c r="L3448" i="16"/>
  <c r="K3448" i="16"/>
  <c r="K3447" i="16"/>
  <c r="L3447" i="16" s="1"/>
  <c r="L3446" i="16"/>
  <c r="K3446" i="16"/>
  <c r="L3445" i="16"/>
  <c r="K3445" i="16"/>
  <c r="L3444" i="16"/>
  <c r="K3444" i="16"/>
  <c r="K3443" i="16"/>
  <c r="L3443" i="16" s="1"/>
  <c r="L3442" i="16"/>
  <c r="K3442" i="16"/>
  <c r="K3441" i="16"/>
  <c r="L3441" i="16" s="1"/>
  <c r="K3440" i="16"/>
  <c r="L3440" i="16" s="1"/>
  <c r="K3439" i="16"/>
  <c r="L3439" i="16" s="1"/>
  <c r="K3438" i="16"/>
  <c r="L3438" i="16" s="1"/>
  <c r="L3437" i="16"/>
  <c r="K3437" i="16"/>
  <c r="L3436" i="16"/>
  <c r="K3436" i="16"/>
  <c r="K3435" i="16"/>
  <c r="L3435" i="16" s="1"/>
  <c r="L3434" i="16"/>
  <c r="K3434" i="16"/>
  <c r="K3433" i="16"/>
  <c r="L3433" i="16" s="1"/>
  <c r="K3432" i="16"/>
  <c r="L3432" i="16" s="1"/>
  <c r="K3431" i="16"/>
  <c r="L3431" i="16" s="1"/>
  <c r="L3430" i="16"/>
  <c r="K3430" i="16"/>
  <c r="K3429" i="16"/>
  <c r="L3429" i="16" s="1"/>
  <c r="L3428" i="16"/>
  <c r="K3428" i="16"/>
  <c r="K3427" i="16"/>
  <c r="L3427" i="16" s="1"/>
  <c r="K3426" i="16"/>
  <c r="L3426" i="16" s="1"/>
  <c r="L3425" i="16"/>
  <c r="K3425" i="16"/>
  <c r="L3424" i="16"/>
  <c r="K3424" i="16"/>
  <c r="K3423" i="16"/>
  <c r="L3423" i="16" s="1"/>
  <c r="L3422" i="16"/>
  <c r="K3422" i="16"/>
  <c r="L3421" i="16"/>
  <c r="K3421" i="16"/>
  <c r="K3420" i="16"/>
  <c r="L3420" i="16" s="1"/>
  <c r="K3419" i="16"/>
  <c r="L3419" i="16" s="1"/>
  <c r="K3418" i="16"/>
  <c r="L3418" i="16" s="1"/>
  <c r="K3417" i="16"/>
  <c r="L3417" i="16" s="1"/>
  <c r="L3416" i="16"/>
  <c r="K3416" i="16"/>
  <c r="K3415" i="16"/>
  <c r="L3415" i="16" s="1"/>
  <c r="L3414" i="16"/>
  <c r="K3414" i="16"/>
  <c r="L3413" i="16"/>
  <c r="K3413" i="16"/>
  <c r="L3412" i="16"/>
  <c r="K3412" i="16"/>
  <c r="K3411" i="16"/>
  <c r="L3411" i="16" s="1"/>
  <c r="L3410" i="16"/>
  <c r="K3410" i="16"/>
  <c r="K3409" i="16"/>
  <c r="L3409" i="16" s="1"/>
  <c r="K3408" i="16"/>
  <c r="L3408" i="16" s="1"/>
  <c r="K3407" i="16"/>
  <c r="L3407" i="16" s="1"/>
  <c r="K3406" i="16"/>
  <c r="L3406" i="16" s="1"/>
  <c r="L3405" i="16"/>
  <c r="K3405" i="16"/>
  <c r="L3404" i="16"/>
  <c r="K3404" i="16"/>
  <c r="K3403" i="16"/>
  <c r="L3403" i="16" s="1"/>
  <c r="L3402" i="16"/>
  <c r="K3402" i="16"/>
  <c r="K3401" i="16"/>
  <c r="L3401" i="16" s="1"/>
  <c r="K3400" i="16"/>
  <c r="L3400" i="16" s="1"/>
  <c r="K3399" i="16"/>
  <c r="L3399" i="16" s="1"/>
  <c r="L3398" i="16"/>
  <c r="K3398" i="16"/>
  <c r="K3397" i="16"/>
  <c r="L3397" i="16" s="1"/>
  <c r="L3396" i="16"/>
  <c r="K3396" i="16"/>
  <c r="K3395" i="16"/>
  <c r="L3395" i="16" s="1"/>
  <c r="K3394" i="16"/>
  <c r="L3394" i="16" s="1"/>
  <c r="L3393" i="16"/>
  <c r="K3393" i="16"/>
  <c r="K3392" i="16"/>
  <c r="L3392" i="16" s="1"/>
  <c r="K3391" i="16"/>
  <c r="L3391" i="16" s="1"/>
  <c r="L3390" i="16"/>
  <c r="K3390" i="16"/>
  <c r="L3389" i="16"/>
  <c r="K3389" i="16"/>
  <c r="K3388" i="16"/>
  <c r="L3388" i="16" s="1"/>
  <c r="K3387" i="16"/>
  <c r="L3387" i="16" s="1"/>
  <c r="K3386" i="16"/>
  <c r="L3386" i="16" s="1"/>
  <c r="K3385" i="16"/>
  <c r="L3385" i="16" s="1"/>
  <c r="L3384" i="16"/>
  <c r="K3384" i="16"/>
  <c r="K3383" i="16"/>
  <c r="L3383" i="16" s="1"/>
  <c r="L3382" i="16"/>
  <c r="K3382" i="16"/>
  <c r="L3381" i="16"/>
  <c r="K3381" i="16"/>
  <c r="L3380" i="16"/>
  <c r="K3380" i="16"/>
  <c r="K3379" i="16"/>
  <c r="L3379" i="16" s="1"/>
  <c r="L3378" i="16"/>
  <c r="K3378" i="16"/>
  <c r="K3377" i="16"/>
  <c r="L3377" i="16" s="1"/>
  <c r="K3376" i="16"/>
  <c r="L3376" i="16" s="1"/>
  <c r="K3375" i="16"/>
  <c r="L3375" i="16" s="1"/>
  <c r="K3374" i="16"/>
  <c r="L3374" i="16" s="1"/>
  <c r="L3373" i="16"/>
  <c r="K3373" i="16"/>
  <c r="L3372" i="16"/>
  <c r="K3372" i="16"/>
  <c r="K3371" i="16"/>
  <c r="L3371" i="16" s="1"/>
  <c r="L3370" i="16"/>
  <c r="K3370" i="16"/>
  <c r="K3369" i="16"/>
  <c r="L3369" i="16" s="1"/>
  <c r="K3368" i="16"/>
  <c r="L3368" i="16" s="1"/>
  <c r="K3367" i="16"/>
  <c r="L3367" i="16" s="1"/>
  <c r="L3366" i="16"/>
  <c r="K3366" i="16"/>
  <c r="K3365" i="16"/>
  <c r="L3365" i="16" s="1"/>
  <c r="L3364" i="16"/>
  <c r="K3364" i="16"/>
  <c r="K3363" i="16"/>
  <c r="L3363" i="16" s="1"/>
  <c r="K3362" i="16"/>
  <c r="L3362" i="16" s="1"/>
  <c r="L3361" i="16"/>
  <c r="K3361" i="16"/>
  <c r="K3360" i="16"/>
  <c r="L3360" i="16" s="1"/>
  <c r="K3359" i="16"/>
  <c r="L3359" i="16" s="1"/>
  <c r="L3358" i="16"/>
  <c r="K3358" i="16"/>
  <c r="L3357" i="16"/>
  <c r="K3357" i="16"/>
  <c r="K3356" i="16"/>
  <c r="L3356" i="16" s="1"/>
  <c r="K3355" i="16"/>
  <c r="L3355" i="16" s="1"/>
  <c r="K3354" i="16"/>
  <c r="L3354" i="16" s="1"/>
  <c r="K3353" i="16"/>
  <c r="L3353" i="16" s="1"/>
  <c r="L3352" i="16"/>
  <c r="K3352" i="16"/>
  <c r="K3351" i="16"/>
  <c r="L3351" i="16" s="1"/>
  <c r="L3350" i="16"/>
  <c r="K3350" i="16"/>
  <c r="L3349" i="16"/>
  <c r="K3349" i="16"/>
  <c r="L3348" i="16"/>
  <c r="K3348" i="16"/>
  <c r="K3347" i="16"/>
  <c r="L3347" i="16" s="1"/>
  <c r="K3346" i="16"/>
  <c r="L3346" i="16" s="1"/>
  <c r="K3345" i="16"/>
  <c r="L3345" i="16" s="1"/>
  <c r="K3344" i="16"/>
  <c r="L3344" i="16" s="1"/>
  <c r="K3343" i="16"/>
  <c r="L3343" i="16" s="1"/>
  <c r="K3342" i="16"/>
  <c r="L3342" i="16" s="1"/>
  <c r="L3341" i="16"/>
  <c r="K3341" i="16"/>
  <c r="L3340" i="16"/>
  <c r="K3340" i="16"/>
  <c r="K3339" i="16"/>
  <c r="L3339" i="16" s="1"/>
  <c r="L3338" i="16"/>
  <c r="K3338" i="16"/>
  <c r="L3337" i="16"/>
  <c r="K3337" i="16"/>
  <c r="K3336" i="16"/>
  <c r="L3336" i="16" s="1"/>
  <c r="K3335" i="16"/>
  <c r="L3335" i="16" s="1"/>
  <c r="L3334" i="16"/>
  <c r="K3334" i="16"/>
  <c r="K3333" i="16"/>
  <c r="L3333" i="16" s="1"/>
  <c r="L3332" i="16"/>
  <c r="K3332" i="16"/>
  <c r="K3331" i="16"/>
  <c r="L3331" i="16" s="1"/>
  <c r="K3330" i="16"/>
  <c r="L3330" i="16" s="1"/>
  <c r="L3329" i="16"/>
  <c r="K3329" i="16"/>
  <c r="K3328" i="16"/>
  <c r="L3328" i="16" s="1"/>
  <c r="K3327" i="16"/>
  <c r="L3327" i="16" s="1"/>
  <c r="L3326" i="16"/>
  <c r="K3326" i="16"/>
  <c r="L3325" i="16"/>
  <c r="K3325" i="16"/>
  <c r="K3324" i="16"/>
  <c r="L3324" i="16" s="1"/>
  <c r="K3323" i="16"/>
  <c r="L3323" i="16" s="1"/>
  <c r="K3322" i="16"/>
  <c r="L3322" i="16" s="1"/>
  <c r="K3321" i="16"/>
  <c r="L3321" i="16" s="1"/>
  <c r="L3320" i="16"/>
  <c r="K3320" i="16"/>
  <c r="K3319" i="16"/>
  <c r="L3319" i="16" s="1"/>
  <c r="L3318" i="16"/>
  <c r="K3318" i="16"/>
  <c r="L3317" i="16"/>
  <c r="K3317" i="16"/>
  <c r="L3316" i="16"/>
  <c r="K3316" i="16"/>
  <c r="K3315" i="16"/>
  <c r="L3315" i="16" s="1"/>
  <c r="K3314" i="16"/>
  <c r="L3314" i="16" s="1"/>
  <c r="K3313" i="16"/>
  <c r="L3313" i="16" s="1"/>
  <c r="K3312" i="16"/>
  <c r="L3312" i="16" s="1"/>
  <c r="K3311" i="16"/>
  <c r="L3311" i="16" s="1"/>
  <c r="K3310" i="16"/>
  <c r="L3310" i="16" s="1"/>
  <c r="L3309" i="16"/>
  <c r="K3309" i="16"/>
  <c r="L3308" i="16"/>
  <c r="K3308" i="16"/>
  <c r="K3307" i="16"/>
  <c r="L3307" i="16" s="1"/>
  <c r="L3306" i="16"/>
  <c r="K3306" i="16"/>
  <c r="K3305" i="16"/>
  <c r="L3305" i="16" s="1"/>
  <c r="K3304" i="16"/>
  <c r="L3304" i="16" s="1"/>
  <c r="K3303" i="16"/>
  <c r="L3303" i="16" s="1"/>
  <c r="L3302" i="16"/>
  <c r="K3302" i="16"/>
  <c r="K3301" i="16"/>
  <c r="L3301" i="16" s="1"/>
  <c r="L3300" i="16"/>
  <c r="K3300" i="16"/>
  <c r="K3299" i="16"/>
  <c r="L3299" i="16" s="1"/>
  <c r="K3298" i="16"/>
  <c r="L3298" i="16" s="1"/>
  <c r="L3297" i="16"/>
  <c r="K3297" i="16"/>
  <c r="L3296" i="16"/>
  <c r="K3296" i="16"/>
  <c r="K3295" i="16"/>
  <c r="L3295" i="16" s="1"/>
  <c r="L3294" i="16"/>
  <c r="K3294" i="16"/>
  <c r="L3293" i="16"/>
  <c r="K3293" i="16"/>
  <c r="K3292" i="16"/>
  <c r="L3292" i="16" s="1"/>
  <c r="K3291" i="16"/>
  <c r="L3291" i="16" s="1"/>
  <c r="K3290" i="16"/>
  <c r="L3290" i="16" s="1"/>
  <c r="K3289" i="16"/>
  <c r="L3289" i="16" s="1"/>
  <c r="L3288" i="16"/>
  <c r="K3288" i="16"/>
  <c r="K3287" i="16"/>
  <c r="L3287" i="16" s="1"/>
  <c r="L3286" i="16"/>
  <c r="K3286" i="16"/>
  <c r="L3285" i="16"/>
  <c r="K3285" i="16"/>
  <c r="L3284" i="16"/>
  <c r="K3284" i="16"/>
  <c r="K3283" i="16"/>
  <c r="L3283" i="16" s="1"/>
  <c r="K3282" i="16"/>
  <c r="L3282" i="16" s="1"/>
  <c r="K3281" i="16"/>
  <c r="L3281" i="16" s="1"/>
  <c r="K3280" i="16"/>
  <c r="L3280" i="16" s="1"/>
  <c r="L3279" i="16"/>
  <c r="K3279" i="16"/>
  <c r="K3278" i="16"/>
  <c r="L3278" i="16" s="1"/>
  <c r="K3277" i="16"/>
  <c r="L3277" i="16" s="1"/>
  <c r="K3276" i="16"/>
  <c r="L3276" i="16" s="1"/>
  <c r="L3275" i="16"/>
  <c r="K3275" i="16"/>
  <c r="L3274" i="16"/>
  <c r="K3274" i="16"/>
  <c r="K3273" i="16"/>
  <c r="L3273" i="16" s="1"/>
  <c r="K3272" i="16"/>
  <c r="L3272" i="16" s="1"/>
  <c r="L3271" i="16"/>
  <c r="K3271" i="16"/>
  <c r="K3270" i="16"/>
  <c r="L3270" i="16" s="1"/>
  <c r="K3269" i="16"/>
  <c r="L3269" i="16" s="1"/>
  <c r="K3268" i="16"/>
  <c r="L3268" i="16" s="1"/>
  <c r="L3267" i="16"/>
  <c r="K3267" i="16"/>
  <c r="K3266" i="16"/>
  <c r="L3266" i="16" s="1"/>
  <c r="K3265" i="16"/>
  <c r="L3265" i="16" s="1"/>
  <c r="K3264" i="16"/>
  <c r="L3264" i="16" s="1"/>
  <c r="L3263" i="16"/>
  <c r="K3263" i="16"/>
  <c r="K3262" i="16"/>
  <c r="L3262" i="16" s="1"/>
  <c r="K3261" i="16"/>
  <c r="L3261" i="16" s="1"/>
  <c r="K3260" i="16"/>
  <c r="L3260" i="16" s="1"/>
  <c r="L3259" i="16"/>
  <c r="K3259" i="16"/>
  <c r="L3258" i="16"/>
  <c r="K3258" i="16"/>
  <c r="K3257" i="16"/>
  <c r="L3257" i="16" s="1"/>
  <c r="K3256" i="16"/>
  <c r="L3256" i="16" s="1"/>
  <c r="L3255" i="16"/>
  <c r="K3255" i="16"/>
  <c r="K3254" i="16"/>
  <c r="L3254" i="16" s="1"/>
  <c r="K3253" i="16"/>
  <c r="L3253" i="16" s="1"/>
  <c r="K3252" i="16"/>
  <c r="L3252" i="16" s="1"/>
  <c r="L3251" i="16"/>
  <c r="K3251" i="16"/>
  <c r="K3250" i="16"/>
  <c r="L3250" i="16" s="1"/>
  <c r="K3249" i="16"/>
  <c r="L3249" i="16" s="1"/>
  <c r="K3248" i="16"/>
  <c r="L3248" i="16" s="1"/>
  <c r="L3247" i="16"/>
  <c r="K3247" i="16"/>
  <c r="K3246" i="16"/>
  <c r="L3246" i="16" s="1"/>
  <c r="K3245" i="16"/>
  <c r="L3245" i="16" s="1"/>
  <c r="K3244" i="16"/>
  <c r="L3244" i="16" s="1"/>
  <c r="L3243" i="16"/>
  <c r="K3243" i="16"/>
  <c r="L3242" i="16"/>
  <c r="K3242" i="16"/>
  <c r="K3241" i="16"/>
  <c r="L3241" i="16" s="1"/>
  <c r="K3240" i="16"/>
  <c r="L3240" i="16" s="1"/>
  <c r="L3239" i="16"/>
  <c r="K3239" i="16"/>
  <c r="K3238" i="16"/>
  <c r="L3238" i="16" s="1"/>
  <c r="K3237" i="16"/>
  <c r="L3237" i="16" s="1"/>
  <c r="K3236" i="16"/>
  <c r="L3236" i="16" s="1"/>
  <c r="L3235" i="16"/>
  <c r="K3235" i="16"/>
  <c r="K3234" i="16"/>
  <c r="L3234" i="16" s="1"/>
  <c r="K3233" i="16"/>
  <c r="L3233" i="16" s="1"/>
  <c r="K3232" i="16"/>
  <c r="L3232" i="16" s="1"/>
  <c r="L3231" i="16"/>
  <c r="K3231" i="16"/>
  <c r="K3230" i="16"/>
  <c r="L3230" i="16" s="1"/>
  <c r="K3229" i="16"/>
  <c r="L3229" i="16" s="1"/>
  <c r="K3228" i="16"/>
  <c r="L3228" i="16" s="1"/>
  <c r="L3227" i="16"/>
  <c r="K3227" i="16"/>
  <c r="L3226" i="16"/>
  <c r="K3226" i="16"/>
  <c r="K3225" i="16"/>
  <c r="L3225" i="16" s="1"/>
  <c r="K3224" i="16"/>
  <c r="L3224" i="16" s="1"/>
  <c r="K3223" i="16"/>
  <c r="L3223" i="16" s="1"/>
  <c r="L3222" i="16"/>
  <c r="K3222" i="16"/>
  <c r="K3221" i="16"/>
  <c r="L3221" i="16" s="1"/>
  <c r="K3220" i="16"/>
  <c r="L3220" i="16" s="1"/>
  <c r="K3219" i="16"/>
  <c r="L3219" i="16" s="1"/>
  <c r="K3218" i="16"/>
  <c r="L3218" i="16" s="1"/>
  <c r="K3217" i="16"/>
  <c r="L3217" i="16" s="1"/>
  <c r="K3216" i="16"/>
  <c r="L3216" i="16" s="1"/>
  <c r="K3215" i="16"/>
  <c r="L3215" i="16" s="1"/>
  <c r="L3214" i="16"/>
  <c r="K3214" i="16"/>
  <c r="K3213" i="16"/>
  <c r="L3213" i="16" s="1"/>
  <c r="K3212" i="16"/>
  <c r="L3212" i="16" s="1"/>
  <c r="K3211" i="16"/>
  <c r="L3211" i="16" s="1"/>
  <c r="K3210" i="16"/>
  <c r="L3210" i="16" s="1"/>
  <c r="K3209" i="16"/>
  <c r="L3209" i="16" s="1"/>
  <c r="K3208" i="16"/>
  <c r="L3208" i="16" s="1"/>
  <c r="K3207" i="16"/>
  <c r="L3207" i="16" s="1"/>
  <c r="L3206" i="16"/>
  <c r="K3206" i="16"/>
  <c r="K3205" i="16"/>
  <c r="L3205" i="16" s="1"/>
  <c r="K3204" i="16"/>
  <c r="L3204" i="16" s="1"/>
  <c r="K3203" i="16"/>
  <c r="L3203" i="16" s="1"/>
  <c r="K3202" i="16"/>
  <c r="L3202" i="16" s="1"/>
  <c r="K3201" i="16"/>
  <c r="L3201" i="16" s="1"/>
  <c r="K3200" i="16"/>
  <c r="L3200" i="16" s="1"/>
  <c r="K3199" i="16"/>
  <c r="L3199" i="16" s="1"/>
  <c r="L3198" i="16"/>
  <c r="K3198" i="16"/>
  <c r="K3197" i="16"/>
  <c r="L3197" i="16" s="1"/>
  <c r="K3196" i="16"/>
  <c r="L3196" i="16" s="1"/>
  <c r="K3195" i="16"/>
  <c r="L3195" i="16" s="1"/>
  <c r="L3194" i="16"/>
  <c r="K3194" i="16"/>
  <c r="K3193" i="16"/>
  <c r="L3193" i="16" s="1"/>
  <c r="K3192" i="16"/>
  <c r="L3192" i="16" s="1"/>
  <c r="K3191" i="16"/>
  <c r="L3191" i="16" s="1"/>
  <c r="L3190" i="16"/>
  <c r="K3190" i="16"/>
  <c r="K3189" i="16"/>
  <c r="L3189" i="16" s="1"/>
  <c r="K3188" i="16"/>
  <c r="L3188" i="16" s="1"/>
  <c r="K3187" i="16"/>
  <c r="L3187" i="16" s="1"/>
  <c r="K3186" i="16"/>
  <c r="L3186" i="16" s="1"/>
  <c r="K3185" i="16"/>
  <c r="L3185" i="16" s="1"/>
  <c r="K3184" i="16"/>
  <c r="L3184" i="16" s="1"/>
  <c r="K3183" i="16"/>
  <c r="L3183" i="16" s="1"/>
  <c r="L3182" i="16"/>
  <c r="K3182" i="16"/>
  <c r="K3181" i="16"/>
  <c r="L3181" i="16" s="1"/>
  <c r="K3180" i="16"/>
  <c r="L3180" i="16" s="1"/>
  <c r="K3179" i="16"/>
  <c r="L3179" i="16" s="1"/>
  <c r="K3178" i="16"/>
  <c r="L3178" i="16" s="1"/>
  <c r="K3177" i="16"/>
  <c r="L3177" i="16" s="1"/>
  <c r="K3176" i="16"/>
  <c r="L3176" i="16" s="1"/>
  <c r="K3175" i="16"/>
  <c r="L3175" i="16" s="1"/>
  <c r="K3174" i="16"/>
  <c r="L3174" i="16" s="1"/>
  <c r="K3173" i="16"/>
  <c r="L3173" i="16" s="1"/>
  <c r="K3172" i="16"/>
  <c r="L3172" i="16" s="1"/>
  <c r="K3171" i="16"/>
  <c r="L3171" i="16" s="1"/>
  <c r="K3170" i="16"/>
  <c r="L3170" i="16" s="1"/>
  <c r="K3169" i="16"/>
  <c r="L3169" i="16" s="1"/>
  <c r="K3168" i="16"/>
  <c r="L3168" i="16" s="1"/>
  <c r="K3167" i="16"/>
  <c r="L3167" i="16" s="1"/>
  <c r="L3166" i="16"/>
  <c r="K3166" i="16"/>
  <c r="K3165" i="16"/>
  <c r="L3165" i="16" s="1"/>
  <c r="K3164" i="16"/>
  <c r="L3164" i="16" s="1"/>
  <c r="K3163" i="16"/>
  <c r="L3163" i="16" s="1"/>
  <c r="L3162" i="16"/>
  <c r="K3162" i="16"/>
  <c r="K3161" i="16"/>
  <c r="L3161" i="16" s="1"/>
  <c r="K3160" i="16"/>
  <c r="L3160" i="16" s="1"/>
  <c r="K3159" i="16"/>
  <c r="L3159" i="16" s="1"/>
  <c r="K3158" i="16"/>
  <c r="L3158" i="16" s="1"/>
  <c r="K3157" i="16"/>
  <c r="L3157" i="16" s="1"/>
  <c r="K3156" i="16"/>
  <c r="L3156" i="16" s="1"/>
  <c r="K3155" i="16"/>
  <c r="L3155" i="16" s="1"/>
  <c r="K3154" i="16"/>
  <c r="L3154" i="16" s="1"/>
  <c r="K3153" i="16"/>
  <c r="L3153" i="16" s="1"/>
  <c r="K3152" i="16"/>
  <c r="L3152" i="16" s="1"/>
  <c r="K3151" i="16"/>
  <c r="L3151" i="16" s="1"/>
  <c r="L3150" i="16"/>
  <c r="K3150" i="16"/>
  <c r="K3149" i="16"/>
  <c r="L3149" i="16" s="1"/>
  <c r="K3148" i="16"/>
  <c r="L3148" i="16" s="1"/>
  <c r="K3147" i="16"/>
  <c r="L3147" i="16" s="1"/>
  <c r="K3146" i="16"/>
  <c r="L3146" i="16" s="1"/>
  <c r="K3145" i="16"/>
  <c r="L3145" i="16" s="1"/>
  <c r="K3144" i="16"/>
  <c r="L3144" i="16" s="1"/>
  <c r="K3143" i="16"/>
  <c r="L3143" i="16" s="1"/>
  <c r="K3142" i="16"/>
  <c r="L3142" i="16" s="1"/>
  <c r="K3141" i="16"/>
  <c r="L3141" i="16" s="1"/>
  <c r="K3140" i="16"/>
  <c r="L3140" i="16" s="1"/>
  <c r="K3139" i="16"/>
  <c r="L3139" i="16" s="1"/>
  <c r="K3138" i="16"/>
  <c r="L3138" i="16" s="1"/>
  <c r="K3137" i="16"/>
  <c r="L3137" i="16" s="1"/>
  <c r="K3136" i="16"/>
  <c r="L3136" i="16" s="1"/>
  <c r="K3135" i="16"/>
  <c r="L3135" i="16" s="1"/>
  <c r="L3134" i="16"/>
  <c r="K3134" i="16"/>
  <c r="K3133" i="16"/>
  <c r="L3133" i="16" s="1"/>
  <c r="K3132" i="16"/>
  <c r="L3132" i="16" s="1"/>
  <c r="K3131" i="16"/>
  <c r="L3131" i="16" s="1"/>
  <c r="L3130" i="16"/>
  <c r="K3130" i="16"/>
  <c r="K3129" i="16"/>
  <c r="L3129" i="16" s="1"/>
  <c r="K3128" i="16"/>
  <c r="L3128" i="16" s="1"/>
  <c r="K3127" i="16"/>
  <c r="L3127" i="16" s="1"/>
  <c r="L3126" i="16"/>
  <c r="K3126" i="16"/>
  <c r="K3125" i="16"/>
  <c r="L3125" i="16" s="1"/>
  <c r="K3124" i="16"/>
  <c r="L3124" i="16" s="1"/>
  <c r="K3123" i="16"/>
  <c r="L3123" i="16" s="1"/>
  <c r="K3122" i="16"/>
  <c r="L3122" i="16" s="1"/>
  <c r="K3121" i="16"/>
  <c r="L3121" i="16" s="1"/>
  <c r="K3120" i="16"/>
  <c r="L3120" i="16" s="1"/>
  <c r="K3119" i="16"/>
  <c r="L3119" i="16" s="1"/>
  <c r="L3118" i="16"/>
  <c r="K3118" i="16"/>
  <c r="K3117" i="16"/>
  <c r="L3117" i="16" s="1"/>
  <c r="K3116" i="16"/>
  <c r="L3116" i="16" s="1"/>
  <c r="K3115" i="16"/>
  <c r="L3115" i="16" s="1"/>
  <c r="K3114" i="16"/>
  <c r="L3114" i="16" s="1"/>
  <c r="K3113" i="16"/>
  <c r="L3113" i="16" s="1"/>
  <c r="K3112" i="16"/>
  <c r="L3112" i="16" s="1"/>
  <c r="K3111" i="16"/>
  <c r="L3111" i="16" s="1"/>
  <c r="K3110" i="16"/>
  <c r="L3110" i="16" s="1"/>
  <c r="K3109" i="16"/>
  <c r="L3109" i="16" s="1"/>
  <c r="K3108" i="16"/>
  <c r="L3108" i="16" s="1"/>
  <c r="K3107" i="16"/>
  <c r="L3107" i="16" s="1"/>
  <c r="K3106" i="16"/>
  <c r="L3106" i="16" s="1"/>
  <c r="K3105" i="16"/>
  <c r="L3105" i="16" s="1"/>
  <c r="K3104" i="16"/>
  <c r="L3104" i="16" s="1"/>
  <c r="K3103" i="16"/>
  <c r="L3103" i="16" s="1"/>
  <c r="L3102" i="16"/>
  <c r="K3102" i="16"/>
  <c r="K3101" i="16"/>
  <c r="L3101" i="16" s="1"/>
  <c r="K3100" i="16"/>
  <c r="L3100" i="16" s="1"/>
  <c r="K3099" i="16"/>
  <c r="L3099" i="16" s="1"/>
  <c r="L3098" i="16"/>
  <c r="K3098" i="16"/>
  <c r="K3097" i="16"/>
  <c r="L3097" i="16" s="1"/>
  <c r="K3096" i="16"/>
  <c r="L3096" i="16" s="1"/>
  <c r="K3095" i="16"/>
  <c r="L3095" i="16" s="1"/>
  <c r="K3094" i="16"/>
  <c r="L3094" i="16" s="1"/>
  <c r="K3093" i="16"/>
  <c r="L3093" i="16" s="1"/>
  <c r="K3092" i="16"/>
  <c r="L3092" i="16" s="1"/>
  <c r="K3091" i="16"/>
  <c r="L3091" i="16" s="1"/>
  <c r="K3090" i="16"/>
  <c r="L3090" i="16" s="1"/>
  <c r="K3089" i="16"/>
  <c r="L3089" i="16" s="1"/>
  <c r="K3088" i="16"/>
  <c r="L3088" i="16" s="1"/>
  <c r="K3087" i="16"/>
  <c r="L3087" i="16" s="1"/>
  <c r="L3086" i="16"/>
  <c r="K3086" i="16"/>
  <c r="K3085" i="16"/>
  <c r="L3085" i="16" s="1"/>
  <c r="K3084" i="16"/>
  <c r="L3084" i="16" s="1"/>
  <c r="K3083" i="16"/>
  <c r="L3083" i="16" s="1"/>
  <c r="K3082" i="16"/>
  <c r="L3082" i="16" s="1"/>
  <c r="L3081" i="16"/>
  <c r="K3081" i="16"/>
  <c r="K3080" i="16"/>
  <c r="L3080" i="16" s="1"/>
  <c r="L3079" i="16"/>
  <c r="K3079" i="16"/>
  <c r="L3078" i="16"/>
  <c r="K3078" i="16"/>
  <c r="L3077" i="16"/>
  <c r="K3077" i="16"/>
  <c r="K3076" i="16"/>
  <c r="L3076" i="16" s="1"/>
  <c r="K3075" i="16"/>
  <c r="L3075" i="16" s="1"/>
  <c r="K3074" i="16"/>
  <c r="L3074" i="16" s="1"/>
  <c r="K3073" i="16"/>
  <c r="L3073" i="16" s="1"/>
  <c r="K3072" i="16"/>
  <c r="L3072" i="16" s="1"/>
  <c r="K3071" i="16"/>
  <c r="L3071" i="16" s="1"/>
  <c r="L3070" i="16"/>
  <c r="K3070" i="16"/>
  <c r="K3069" i="16"/>
  <c r="L3069" i="16" s="1"/>
  <c r="K3068" i="16"/>
  <c r="L3068" i="16" s="1"/>
  <c r="L3067" i="16"/>
  <c r="K3067" i="16"/>
  <c r="K3066" i="16"/>
  <c r="L3066" i="16" s="1"/>
  <c r="K3065" i="16"/>
  <c r="L3065" i="16" s="1"/>
  <c r="K3064" i="16"/>
  <c r="L3064" i="16" s="1"/>
  <c r="L3063" i="16"/>
  <c r="K3063" i="16"/>
  <c r="K3062" i="16"/>
  <c r="L3062" i="16" s="1"/>
  <c r="L3061" i="16"/>
  <c r="K3061" i="16"/>
  <c r="K3060" i="16"/>
  <c r="L3060" i="16" s="1"/>
  <c r="K3059" i="16"/>
  <c r="L3059" i="16" s="1"/>
  <c r="L3058" i="16"/>
  <c r="K3058" i="16"/>
  <c r="K3057" i="16"/>
  <c r="L3057" i="16" s="1"/>
  <c r="K3056" i="16"/>
  <c r="L3056" i="16" s="1"/>
  <c r="K3055" i="16"/>
  <c r="L3055" i="16" s="1"/>
  <c r="L3054" i="16"/>
  <c r="K3054" i="16"/>
  <c r="K3053" i="16"/>
  <c r="L3053" i="16" s="1"/>
  <c r="K3052" i="16"/>
  <c r="L3052" i="16" s="1"/>
  <c r="K3051" i="16"/>
  <c r="L3051" i="16" s="1"/>
  <c r="L3050" i="16"/>
  <c r="K3050" i="16"/>
  <c r="L3049" i="16"/>
  <c r="K3049" i="16"/>
  <c r="K3048" i="16"/>
  <c r="L3048" i="16" s="1"/>
  <c r="K3047" i="16"/>
  <c r="L3047" i="16" s="1"/>
  <c r="L3046" i="16"/>
  <c r="K3046" i="16"/>
  <c r="L3045" i="16"/>
  <c r="K3045" i="16"/>
  <c r="K3044" i="16"/>
  <c r="L3044" i="16" s="1"/>
  <c r="K3043" i="16"/>
  <c r="L3043" i="16" s="1"/>
  <c r="K3042" i="16"/>
  <c r="L3042" i="16" s="1"/>
  <c r="L3041" i="16"/>
  <c r="K3041" i="16"/>
  <c r="K3040" i="16"/>
  <c r="L3040" i="16" s="1"/>
  <c r="K3039" i="16"/>
  <c r="L3039" i="16" s="1"/>
  <c r="K3038" i="16"/>
  <c r="L3038" i="16" s="1"/>
  <c r="L3037" i="16"/>
  <c r="K3037" i="16"/>
  <c r="K3036" i="16"/>
  <c r="L3036" i="16" s="1"/>
  <c r="K3035" i="16"/>
  <c r="L3035" i="16" s="1"/>
  <c r="L3034" i="16"/>
  <c r="K3034" i="16"/>
  <c r="L3033" i="16"/>
  <c r="K3033" i="16"/>
  <c r="K3032" i="16"/>
  <c r="L3032" i="16" s="1"/>
  <c r="K3031" i="16"/>
  <c r="L3031" i="16" s="1"/>
  <c r="L3030" i="16"/>
  <c r="K3030" i="16"/>
  <c r="L3029" i="16"/>
  <c r="K3029" i="16"/>
  <c r="K3028" i="16"/>
  <c r="L3028" i="16" s="1"/>
  <c r="K3027" i="16"/>
  <c r="L3027" i="16" s="1"/>
  <c r="L3026" i="16"/>
  <c r="K3026" i="16"/>
  <c r="L3025" i="16"/>
  <c r="K3025" i="16"/>
  <c r="K3024" i="16"/>
  <c r="L3024" i="16" s="1"/>
  <c r="K3023" i="16"/>
  <c r="L3023" i="16" s="1"/>
  <c r="K3022" i="16"/>
  <c r="L3022" i="16" s="1"/>
  <c r="L3021" i="16"/>
  <c r="K3021" i="16"/>
  <c r="K3020" i="16"/>
  <c r="L3020" i="16" s="1"/>
  <c r="K3019" i="16"/>
  <c r="L3019" i="16" s="1"/>
  <c r="L3018" i="16"/>
  <c r="K3018" i="16"/>
  <c r="L3017" i="16"/>
  <c r="K3017" i="16"/>
  <c r="K3016" i="16"/>
  <c r="L3016" i="16" s="1"/>
  <c r="K3015" i="16"/>
  <c r="L3015" i="16" s="1"/>
  <c r="L3014" i="16"/>
  <c r="K3014" i="16"/>
  <c r="L3013" i="16"/>
  <c r="K3013" i="16"/>
  <c r="K3012" i="16"/>
  <c r="L3012" i="16" s="1"/>
  <c r="K3011" i="16"/>
  <c r="L3011" i="16" s="1"/>
  <c r="L3010" i="16"/>
  <c r="K3010" i="16"/>
  <c r="L3009" i="16"/>
  <c r="K3009" i="16"/>
  <c r="K3008" i="16"/>
  <c r="L3008" i="16" s="1"/>
  <c r="K3007" i="16"/>
  <c r="L3007" i="16" s="1"/>
  <c r="K3006" i="16"/>
  <c r="L3006" i="16" s="1"/>
  <c r="L3005" i="16"/>
  <c r="K3005" i="16"/>
  <c r="K3004" i="16"/>
  <c r="L3004" i="16" s="1"/>
  <c r="K3003" i="16"/>
  <c r="L3003" i="16" s="1"/>
  <c r="L3002" i="16"/>
  <c r="K3002" i="16"/>
  <c r="L3001" i="16"/>
  <c r="K3001" i="16"/>
  <c r="K3000" i="16"/>
  <c r="L3000" i="16" s="1"/>
  <c r="K2999" i="16"/>
  <c r="L2999" i="16" s="1"/>
  <c r="L2998" i="16"/>
  <c r="K2998" i="16"/>
  <c r="L2997" i="16"/>
  <c r="K2997" i="16"/>
  <c r="K2996" i="16"/>
  <c r="L2996" i="16" s="1"/>
  <c r="K2995" i="16"/>
  <c r="L2995" i="16" s="1"/>
  <c r="K2994" i="16"/>
  <c r="L2994" i="16" s="1"/>
  <c r="L2993" i="16"/>
  <c r="K2993" i="16"/>
  <c r="K2992" i="16"/>
  <c r="L2992" i="16" s="1"/>
  <c r="K2991" i="16"/>
  <c r="L2991" i="16" s="1"/>
  <c r="K2990" i="16"/>
  <c r="L2990" i="16" s="1"/>
  <c r="L2989" i="16"/>
  <c r="K2989" i="16"/>
  <c r="K2988" i="16"/>
  <c r="L2988" i="16" s="1"/>
  <c r="K2987" i="16"/>
  <c r="L2987" i="16" s="1"/>
  <c r="L2986" i="16"/>
  <c r="K2986" i="16"/>
  <c r="L2985" i="16"/>
  <c r="K2985" i="16"/>
  <c r="K2984" i="16"/>
  <c r="L2984" i="16" s="1"/>
  <c r="K2983" i="16"/>
  <c r="L2983" i="16" s="1"/>
  <c r="L2982" i="16"/>
  <c r="K2982" i="16"/>
  <c r="L2981" i="16"/>
  <c r="K2981" i="16"/>
  <c r="K2980" i="16"/>
  <c r="L2980" i="16" s="1"/>
  <c r="K2979" i="16"/>
  <c r="L2979" i="16" s="1"/>
  <c r="K2978" i="16"/>
  <c r="L2978" i="16" s="1"/>
  <c r="L2977" i="16"/>
  <c r="K2977" i="16"/>
  <c r="K2976" i="16"/>
  <c r="L2976" i="16" s="1"/>
  <c r="K2975" i="16"/>
  <c r="L2975" i="16" s="1"/>
  <c r="K2974" i="16"/>
  <c r="L2974" i="16" s="1"/>
  <c r="L2973" i="16"/>
  <c r="K2973" i="16"/>
  <c r="K2972" i="16"/>
  <c r="L2972" i="16" s="1"/>
  <c r="K2971" i="16"/>
  <c r="L2971" i="16" s="1"/>
  <c r="L2970" i="16"/>
  <c r="K2970" i="16"/>
  <c r="L2969" i="16"/>
  <c r="K2969" i="16"/>
  <c r="K2968" i="16"/>
  <c r="L2968" i="16" s="1"/>
  <c r="K2967" i="16"/>
  <c r="L2967" i="16" s="1"/>
  <c r="L2966" i="16"/>
  <c r="K2966" i="16"/>
  <c r="L2965" i="16"/>
  <c r="K2965" i="16"/>
  <c r="K2964" i="16"/>
  <c r="L2964" i="16" s="1"/>
  <c r="K2963" i="16"/>
  <c r="L2963" i="16" s="1"/>
  <c r="L2962" i="16"/>
  <c r="K2962" i="16"/>
  <c r="L2961" i="16"/>
  <c r="K2961" i="16"/>
  <c r="K2960" i="16"/>
  <c r="L2960" i="16" s="1"/>
  <c r="K2959" i="16"/>
  <c r="L2959" i="16" s="1"/>
  <c r="K2958" i="16"/>
  <c r="L2958" i="16" s="1"/>
  <c r="L2957" i="16"/>
  <c r="K2957" i="16"/>
  <c r="K2956" i="16"/>
  <c r="L2956" i="16" s="1"/>
  <c r="K2955" i="16"/>
  <c r="L2955" i="16" s="1"/>
  <c r="L2954" i="16"/>
  <c r="K2954" i="16"/>
  <c r="K2953" i="16"/>
  <c r="L2953" i="16" s="1"/>
  <c r="K2952" i="16"/>
  <c r="L2952" i="16" s="1"/>
  <c r="K2951" i="16"/>
  <c r="L2951" i="16" s="1"/>
  <c r="L2950" i="16"/>
  <c r="K2950" i="16"/>
  <c r="K2949" i="16"/>
  <c r="L2949" i="16" s="1"/>
  <c r="K2948" i="16"/>
  <c r="L2948" i="16" s="1"/>
  <c r="K2947" i="16"/>
  <c r="L2947" i="16" s="1"/>
  <c r="K2946" i="16"/>
  <c r="L2946" i="16" s="1"/>
  <c r="K2945" i="16"/>
  <c r="L2945" i="16" s="1"/>
  <c r="K2944" i="16"/>
  <c r="L2944" i="16" s="1"/>
  <c r="K2943" i="16"/>
  <c r="L2943" i="16" s="1"/>
  <c r="K2942" i="16"/>
  <c r="L2942" i="16" s="1"/>
  <c r="K2941" i="16"/>
  <c r="L2941" i="16" s="1"/>
  <c r="K2940" i="16"/>
  <c r="L2940" i="16" s="1"/>
  <c r="K2939" i="16"/>
  <c r="L2939" i="16" s="1"/>
  <c r="K2938" i="16"/>
  <c r="L2938" i="16" s="1"/>
  <c r="K2937" i="16"/>
  <c r="L2937" i="16" s="1"/>
  <c r="K2936" i="16"/>
  <c r="L2936" i="16" s="1"/>
  <c r="K2935" i="16"/>
  <c r="L2935" i="16" s="1"/>
  <c r="K2934" i="16"/>
  <c r="L2934" i="16" s="1"/>
  <c r="K2933" i="16"/>
  <c r="L2933" i="16" s="1"/>
  <c r="K2932" i="16"/>
  <c r="L2932" i="16" s="1"/>
  <c r="K2931" i="16"/>
  <c r="L2931" i="16" s="1"/>
  <c r="L2930" i="16"/>
  <c r="K2930" i="16"/>
  <c r="K2929" i="16"/>
  <c r="L2929" i="16" s="1"/>
  <c r="K2928" i="16"/>
  <c r="L2928" i="16" s="1"/>
  <c r="K2927" i="16"/>
  <c r="L2927" i="16" s="1"/>
  <c r="K2926" i="16"/>
  <c r="L2926" i="16" s="1"/>
  <c r="K2925" i="16"/>
  <c r="L2925" i="16" s="1"/>
  <c r="K2924" i="16"/>
  <c r="L2924" i="16" s="1"/>
  <c r="K2923" i="16"/>
  <c r="L2923" i="16" s="1"/>
  <c r="L2922" i="16"/>
  <c r="K2922" i="16"/>
  <c r="K2921" i="16"/>
  <c r="L2921" i="16" s="1"/>
  <c r="K2920" i="16"/>
  <c r="L2920" i="16" s="1"/>
  <c r="K2919" i="16"/>
  <c r="L2919" i="16" s="1"/>
  <c r="K2918" i="16"/>
  <c r="L2918" i="16" s="1"/>
  <c r="K2917" i="16"/>
  <c r="L2917" i="16" s="1"/>
  <c r="K2916" i="16"/>
  <c r="L2916" i="16" s="1"/>
  <c r="K2915" i="16"/>
  <c r="L2915" i="16" s="1"/>
  <c r="K2914" i="16"/>
  <c r="L2914" i="16" s="1"/>
  <c r="K2913" i="16"/>
  <c r="L2913" i="16" s="1"/>
  <c r="K2912" i="16"/>
  <c r="L2912" i="16" s="1"/>
  <c r="K2911" i="16"/>
  <c r="L2911" i="16" s="1"/>
  <c r="K2910" i="16"/>
  <c r="L2910" i="16" s="1"/>
  <c r="K2909" i="16"/>
  <c r="L2909" i="16" s="1"/>
  <c r="K2908" i="16"/>
  <c r="L2908" i="16" s="1"/>
  <c r="K2907" i="16"/>
  <c r="L2907" i="16" s="1"/>
  <c r="L2906" i="16"/>
  <c r="K2906" i="16"/>
  <c r="K2905" i="16"/>
  <c r="L2905" i="16" s="1"/>
  <c r="K2904" i="16"/>
  <c r="L2904" i="16" s="1"/>
  <c r="K2903" i="16"/>
  <c r="L2903" i="16" s="1"/>
  <c r="K2902" i="16"/>
  <c r="L2902" i="16" s="1"/>
  <c r="K2901" i="16"/>
  <c r="L2901" i="16" s="1"/>
  <c r="K2900" i="16"/>
  <c r="L2900" i="16" s="1"/>
  <c r="K2899" i="16"/>
  <c r="L2899" i="16" s="1"/>
  <c r="L2898" i="16"/>
  <c r="K2898" i="16"/>
  <c r="K2897" i="16"/>
  <c r="L2897" i="16" s="1"/>
  <c r="K2896" i="16"/>
  <c r="L2896" i="16" s="1"/>
  <c r="K2895" i="16"/>
  <c r="L2895" i="16" s="1"/>
  <c r="L2894" i="16"/>
  <c r="K2894" i="16"/>
  <c r="K2893" i="16"/>
  <c r="L2893" i="16" s="1"/>
  <c r="K2892" i="16"/>
  <c r="L2892" i="16" s="1"/>
  <c r="K2891" i="16"/>
  <c r="L2891" i="16" s="1"/>
  <c r="L2890" i="16"/>
  <c r="K2890" i="16"/>
  <c r="K2889" i="16"/>
  <c r="L2889" i="16" s="1"/>
  <c r="K2888" i="16"/>
  <c r="L2888" i="16" s="1"/>
  <c r="K2887" i="16"/>
  <c r="L2887" i="16" s="1"/>
  <c r="L2886" i="16"/>
  <c r="K2886" i="16"/>
  <c r="L2885" i="16"/>
  <c r="K2885" i="16"/>
  <c r="K2884" i="16"/>
  <c r="L2884" i="16" s="1"/>
  <c r="K2883" i="16"/>
  <c r="L2883" i="16" s="1"/>
  <c r="L2882" i="16"/>
  <c r="K2882" i="16"/>
  <c r="L2881" i="16"/>
  <c r="K2881" i="16"/>
  <c r="K2880" i="16"/>
  <c r="L2880" i="16" s="1"/>
  <c r="K2879" i="16"/>
  <c r="L2879" i="16" s="1"/>
  <c r="K2878" i="16"/>
  <c r="L2878" i="16" s="1"/>
  <c r="K2877" i="16"/>
  <c r="L2877" i="16" s="1"/>
  <c r="K2876" i="16"/>
  <c r="L2876" i="16" s="1"/>
  <c r="K2875" i="16"/>
  <c r="L2875" i="16" s="1"/>
  <c r="L2874" i="16"/>
  <c r="K2874" i="16"/>
  <c r="K2873" i="16"/>
  <c r="L2873" i="16" s="1"/>
  <c r="K2872" i="16"/>
  <c r="L2872" i="16" s="1"/>
  <c r="K2871" i="16"/>
  <c r="L2871" i="16" s="1"/>
  <c r="L2870" i="16"/>
  <c r="K2870" i="16"/>
  <c r="L2869" i="16"/>
  <c r="K2869" i="16"/>
  <c r="K2868" i="16"/>
  <c r="L2868" i="16" s="1"/>
  <c r="K2867" i="16"/>
  <c r="L2867" i="16" s="1"/>
  <c r="L2866" i="16"/>
  <c r="K2866" i="16"/>
  <c r="L2865" i="16"/>
  <c r="K2865" i="16"/>
  <c r="K2864" i="16"/>
  <c r="L2864" i="16" s="1"/>
  <c r="K2863" i="16"/>
  <c r="L2863" i="16" s="1"/>
  <c r="K2862" i="16"/>
  <c r="L2862" i="16" s="1"/>
  <c r="K2861" i="16"/>
  <c r="L2861" i="16" s="1"/>
  <c r="K2860" i="16"/>
  <c r="L2860" i="16" s="1"/>
  <c r="K2859" i="16"/>
  <c r="L2859" i="16" s="1"/>
  <c r="L2858" i="16"/>
  <c r="K2858" i="16"/>
  <c r="K2857" i="16"/>
  <c r="L2857" i="16" s="1"/>
  <c r="K2856" i="16"/>
  <c r="L2856" i="16" s="1"/>
  <c r="K2855" i="16"/>
  <c r="L2855" i="16" s="1"/>
  <c r="L2854" i="16"/>
  <c r="K2854" i="16"/>
  <c r="L2853" i="16"/>
  <c r="K2853" i="16"/>
  <c r="K2852" i="16"/>
  <c r="L2852" i="16" s="1"/>
  <c r="K2851" i="16"/>
  <c r="L2851" i="16" s="1"/>
  <c r="L2850" i="16"/>
  <c r="K2850" i="16"/>
  <c r="L2849" i="16"/>
  <c r="K2849" i="16"/>
  <c r="K2848" i="16"/>
  <c r="L2848" i="16" s="1"/>
  <c r="K2847" i="16"/>
  <c r="L2847" i="16" s="1"/>
  <c r="K2846" i="16"/>
  <c r="L2846" i="16" s="1"/>
  <c r="K2845" i="16"/>
  <c r="L2845" i="16" s="1"/>
  <c r="K2844" i="16"/>
  <c r="L2844" i="16" s="1"/>
  <c r="K2843" i="16"/>
  <c r="L2843" i="16" s="1"/>
  <c r="L2842" i="16"/>
  <c r="K2842" i="16"/>
  <c r="K2841" i="16"/>
  <c r="L2841" i="16" s="1"/>
  <c r="K2840" i="16"/>
  <c r="L2840" i="16" s="1"/>
  <c r="K2839" i="16"/>
  <c r="L2839" i="16" s="1"/>
  <c r="L2838" i="16"/>
  <c r="K2838" i="16"/>
  <c r="L2837" i="16"/>
  <c r="K2837" i="16"/>
  <c r="K2836" i="16"/>
  <c r="L2836" i="16" s="1"/>
  <c r="K2835" i="16"/>
  <c r="L2835" i="16" s="1"/>
  <c r="L2834" i="16"/>
  <c r="K2834" i="16"/>
  <c r="L2833" i="16"/>
  <c r="K2833" i="16"/>
  <c r="K2832" i="16"/>
  <c r="L2832" i="16" s="1"/>
  <c r="K2831" i="16"/>
  <c r="L2831" i="16" s="1"/>
  <c r="K2830" i="16"/>
  <c r="L2830" i="16" s="1"/>
  <c r="K2829" i="16"/>
  <c r="L2829" i="16" s="1"/>
  <c r="K2828" i="16"/>
  <c r="L2828" i="16" s="1"/>
  <c r="K2827" i="16"/>
  <c r="L2827" i="16" s="1"/>
  <c r="L2826" i="16"/>
  <c r="K2826" i="16"/>
  <c r="K2825" i="16"/>
  <c r="L2825" i="16" s="1"/>
  <c r="K2824" i="16"/>
  <c r="L2824" i="16" s="1"/>
  <c r="K2823" i="16"/>
  <c r="L2823" i="16" s="1"/>
  <c r="L2822" i="16"/>
  <c r="K2822" i="16"/>
  <c r="L2821" i="16"/>
  <c r="K2821" i="16"/>
  <c r="K2820" i="16"/>
  <c r="L2820" i="16" s="1"/>
  <c r="K2819" i="16"/>
  <c r="L2819" i="16" s="1"/>
  <c r="L2818" i="16"/>
  <c r="K2818" i="16"/>
  <c r="L2817" i="16"/>
  <c r="K2817" i="16"/>
  <c r="K2816" i="16"/>
  <c r="L2816" i="16" s="1"/>
  <c r="K2815" i="16"/>
  <c r="L2815" i="16" s="1"/>
  <c r="K2814" i="16"/>
  <c r="L2814" i="16" s="1"/>
  <c r="K2813" i="16"/>
  <c r="L2813" i="16" s="1"/>
  <c r="K2812" i="16"/>
  <c r="L2812" i="16" s="1"/>
  <c r="K2811" i="16"/>
  <c r="L2811" i="16" s="1"/>
  <c r="L2810" i="16"/>
  <c r="K2810" i="16"/>
  <c r="K2809" i="16"/>
  <c r="L2809" i="16" s="1"/>
  <c r="K2808" i="16"/>
  <c r="L2808" i="16" s="1"/>
  <c r="K2807" i="16"/>
  <c r="L2807" i="16" s="1"/>
  <c r="L2806" i="16"/>
  <c r="K2806" i="16"/>
  <c r="L2805" i="16"/>
  <c r="K2805" i="16"/>
  <c r="K2804" i="16"/>
  <c r="L2804" i="16" s="1"/>
  <c r="K2803" i="16"/>
  <c r="L2803" i="16" s="1"/>
  <c r="L2802" i="16"/>
  <c r="K2802" i="16"/>
  <c r="L2801" i="16"/>
  <c r="K2801" i="16"/>
  <c r="K2800" i="16"/>
  <c r="L2800" i="16" s="1"/>
  <c r="K2799" i="16"/>
  <c r="L2799" i="16" s="1"/>
  <c r="K2798" i="16"/>
  <c r="L2798" i="16" s="1"/>
  <c r="K2797" i="16"/>
  <c r="L2797" i="16" s="1"/>
  <c r="K2796" i="16"/>
  <c r="L2796" i="16" s="1"/>
  <c r="K2795" i="16"/>
  <c r="L2795" i="16" s="1"/>
  <c r="L2794" i="16"/>
  <c r="K2794" i="16"/>
  <c r="K2793" i="16"/>
  <c r="L2793" i="16" s="1"/>
  <c r="K2792" i="16"/>
  <c r="L2792" i="16" s="1"/>
  <c r="K2791" i="16"/>
  <c r="L2791" i="16" s="1"/>
  <c r="L2790" i="16"/>
  <c r="K2790" i="16"/>
  <c r="L2789" i="16"/>
  <c r="K2789" i="16"/>
  <c r="K2788" i="16"/>
  <c r="L2788" i="16" s="1"/>
  <c r="K2787" i="16"/>
  <c r="L2787" i="16" s="1"/>
  <c r="L2786" i="16"/>
  <c r="K2786" i="16"/>
  <c r="L2785" i="16"/>
  <c r="K2785" i="16"/>
  <c r="L2784" i="16"/>
  <c r="K2784" i="16"/>
  <c r="K2783" i="16"/>
  <c r="L2783" i="16" s="1"/>
  <c r="L2782" i="16"/>
  <c r="K2782" i="16"/>
  <c r="K2781" i="16"/>
  <c r="L2781" i="16" s="1"/>
  <c r="K2780" i="16"/>
  <c r="L2780" i="16" s="1"/>
  <c r="K2779" i="16"/>
  <c r="L2779" i="16" s="1"/>
  <c r="K2778" i="16"/>
  <c r="L2778" i="16" s="1"/>
  <c r="K2777" i="16"/>
  <c r="L2777" i="16" s="1"/>
  <c r="L2776" i="16"/>
  <c r="K2776" i="16"/>
  <c r="K2775" i="16"/>
  <c r="L2775" i="16" s="1"/>
  <c r="K2774" i="16"/>
  <c r="L2774" i="16" s="1"/>
  <c r="L2773" i="16"/>
  <c r="K2773" i="16"/>
  <c r="K2772" i="16"/>
  <c r="L2772" i="16" s="1"/>
  <c r="K2771" i="16"/>
  <c r="L2771" i="16" s="1"/>
  <c r="L2770" i="16"/>
  <c r="K2770" i="16"/>
  <c r="K2769" i="16"/>
  <c r="L2769" i="16" s="1"/>
  <c r="L2768" i="16"/>
  <c r="K2768" i="16"/>
  <c r="K2767" i="16"/>
  <c r="L2767" i="16" s="1"/>
  <c r="K2766" i="16"/>
  <c r="L2766" i="16" s="1"/>
  <c r="K2765" i="16"/>
  <c r="L2765" i="16" s="1"/>
  <c r="K2764" i="16"/>
  <c r="L2764" i="16" s="1"/>
  <c r="K2763" i="16"/>
  <c r="L2763" i="16" s="1"/>
  <c r="L2762" i="16"/>
  <c r="K2762" i="16"/>
  <c r="L2761" i="16"/>
  <c r="K2761" i="16"/>
  <c r="K2760" i="16"/>
  <c r="L2760" i="16" s="1"/>
  <c r="K2759" i="16"/>
  <c r="L2759" i="16" s="1"/>
  <c r="L2758" i="16"/>
  <c r="K2758" i="16"/>
  <c r="K2757" i="16"/>
  <c r="L2757" i="16" s="1"/>
  <c r="K2756" i="16"/>
  <c r="L2756" i="16" s="1"/>
  <c r="K2755" i="16"/>
  <c r="L2755" i="16" s="1"/>
  <c r="K2754" i="16"/>
  <c r="L2754" i="16" s="1"/>
  <c r="L2753" i="16"/>
  <c r="K2753" i="16"/>
  <c r="L2752" i="16"/>
  <c r="K2752" i="16"/>
  <c r="K2751" i="16"/>
  <c r="L2751" i="16" s="1"/>
  <c r="K2750" i="16"/>
  <c r="L2750" i="16" s="1"/>
  <c r="L2749" i="16"/>
  <c r="K2749" i="16"/>
  <c r="K2748" i="16"/>
  <c r="L2748" i="16" s="1"/>
  <c r="K2747" i="16"/>
  <c r="L2747" i="16" s="1"/>
  <c r="K2746" i="16"/>
  <c r="L2746" i="16" s="1"/>
  <c r="K2745" i="16"/>
  <c r="L2745" i="16" s="1"/>
  <c r="L2744" i="16"/>
  <c r="K2744" i="16"/>
  <c r="K2743" i="16"/>
  <c r="L2743" i="16" s="1"/>
  <c r="K2742" i="16"/>
  <c r="L2742" i="16" s="1"/>
  <c r="K2741" i="16"/>
  <c r="L2741" i="16" s="1"/>
  <c r="K2740" i="16"/>
  <c r="L2740" i="16" s="1"/>
  <c r="K2739" i="16"/>
  <c r="L2739" i="16" s="1"/>
  <c r="L2738" i="16"/>
  <c r="K2738" i="16"/>
  <c r="K2737" i="16"/>
  <c r="L2737" i="16" s="1"/>
  <c r="K2736" i="16"/>
  <c r="L2736" i="16" s="1"/>
  <c r="K2735" i="16"/>
  <c r="L2735" i="16" s="1"/>
  <c r="K2734" i="16"/>
  <c r="L2734" i="16" s="1"/>
  <c r="K2733" i="16"/>
  <c r="L2733" i="16" s="1"/>
  <c r="L2732" i="16"/>
  <c r="K2732" i="16"/>
  <c r="K2731" i="16"/>
  <c r="L2731" i="16" s="1"/>
  <c r="L2730" i="16"/>
  <c r="K2730" i="16"/>
  <c r="L2729" i="16"/>
  <c r="K2729" i="16"/>
  <c r="K2728" i="16"/>
  <c r="L2728" i="16" s="1"/>
  <c r="K2727" i="16"/>
  <c r="L2727" i="16" s="1"/>
  <c r="K2726" i="16"/>
  <c r="L2726" i="16" s="1"/>
  <c r="K2725" i="16"/>
  <c r="L2725" i="16" s="1"/>
  <c r="K2724" i="16"/>
  <c r="L2724" i="16" s="1"/>
  <c r="K2723" i="16"/>
  <c r="L2723" i="16" s="1"/>
  <c r="L2722" i="16"/>
  <c r="K2722" i="16"/>
  <c r="L2721" i="16"/>
  <c r="K2721" i="16"/>
  <c r="L2720" i="16"/>
  <c r="K2720" i="16"/>
  <c r="K2719" i="16"/>
  <c r="L2719" i="16" s="1"/>
  <c r="K2718" i="16"/>
  <c r="L2718" i="16" s="1"/>
  <c r="L2717" i="16"/>
  <c r="K2717" i="16"/>
  <c r="L2716" i="16"/>
  <c r="K2716" i="16"/>
  <c r="K2715" i="16"/>
  <c r="L2715" i="16" s="1"/>
  <c r="L2714" i="16"/>
  <c r="K2714" i="16"/>
  <c r="L2713" i="16"/>
  <c r="K2713" i="16"/>
  <c r="L2712" i="16"/>
  <c r="K2712" i="16"/>
  <c r="K2711" i="16"/>
  <c r="L2711" i="16" s="1"/>
  <c r="K2710" i="16"/>
  <c r="L2710" i="16" s="1"/>
  <c r="L2709" i="16"/>
  <c r="K2709" i="16"/>
  <c r="L2708" i="16"/>
  <c r="K2708" i="16"/>
  <c r="K2707" i="16"/>
  <c r="L2707" i="16" s="1"/>
  <c r="L2706" i="16"/>
  <c r="K2706" i="16"/>
  <c r="L2705" i="16"/>
  <c r="K2705" i="16"/>
  <c r="L2704" i="16"/>
  <c r="K2704" i="16"/>
  <c r="K2703" i="16"/>
  <c r="L2703" i="16" s="1"/>
  <c r="K2702" i="16"/>
  <c r="L2702" i="16" s="1"/>
  <c r="L2701" i="16"/>
  <c r="K2701" i="16"/>
  <c r="L2700" i="16"/>
  <c r="K2700" i="16"/>
  <c r="K2699" i="16"/>
  <c r="L2699" i="16" s="1"/>
  <c r="L2698" i="16"/>
  <c r="K2698" i="16"/>
  <c r="L2697" i="16"/>
  <c r="K2697" i="16"/>
  <c r="L2696" i="16"/>
  <c r="K2696" i="16"/>
  <c r="K2695" i="16"/>
  <c r="L2695" i="16" s="1"/>
  <c r="L2694" i="16"/>
  <c r="K2694" i="16"/>
  <c r="L2693" i="16"/>
  <c r="K2693" i="16"/>
  <c r="L2692" i="16"/>
  <c r="K2692" i="16"/>
  <c r="K2691" i="16"/>
  <c r="L2691" i="16" s="1"/>
  <c r="K2690" i="16"/>
  <c r="L2690" i="16" s="1"/>
  <c r="L2689" i="16"/>
  <c r="K2689" i="16"/>
  <c r="L2688" i="16"/>
  <c r="K2688" i="16"/>
  <c r="K2687" i="16"/>
  <c r="L2687" i="16" s="1"/>
  <c r="K2686" i="16"/>
  <c r="L2686" i="16" s="1"/>
  <c r="L2685" i="16"/>
  <c r="K2685" i="16"/>
  <c r="L2684" i="16"/>
  <c r="K2684" i="16"/>
  <c r="K2683" i="16"/>
  <c r="L2683" i="16" s="1"/>
  <c r="L2682" i="16"/>
  <c r="K2682" i="16"/>
  <c r="L2681" i="16"/>
  <c r="K2681" i="16"/>
  <c r="L2680" i="16"/>
  <c r="K2680" i="16"/>
  <c r="K2679" i="16"/>
  <c r="L2679" i="16" s="1"/>
  <c r="K2678" i="16"/>
  <c r="L2678" i="16" s="1"/>
  <c r="L2677" i="16"/>
  <c r="K2677" i="16"/>
  <c r="L2676" i="16"/>
  <c r="K2676" i="16"/>
  <c r="K2675" i="16"/>
  <c r="L2675" i="16" s="1"/>
  <c r="L2674" i="16"/>
  <c r="K2674" i="16"/>
  <c r="L2673" i="16"/>
  <c r="K2673" i="16"/>
  <c r="L2672" i="16"/>
  <c r="K2672" i="16"/>
  <c r="K2671" i="16"/>
  <c r="L2671" i="16" s="1"/>
  <c r="K2670" i="16"/>
  <c r="L2670" i="16" s="1"/>
  <c r="L2669" i="16"/>
  <c r="K2669" i="16"/>
  <c r="L2668" i="16"/>
  <c r="K2668" i="16"/>
  <c r="K2667" i="16"/>
  <c r="L2667" i="16" s="1"/>
  <c r="L2666" i="16"/>
  <c r="K2666" i="16"/>
  <c r="L2665" i="16"/>
  <c r="K2665" i="16"/>
  <c r="L2664" i="16"/>
  <c r="K2664" i="16"/>
  <c r="K2663" i="16"/>
  <c r="L2663" i="16" s="1"/>
  <c r="K2662" i="16"/>
  <c r="L2662" i="16" s="1"/>
  <c r="L2661" i="16"/>
  <c r="K2661" i="16"/>
  <c r="L2660" i="16"/>
  <c r="K2660" i="16"/>
  <c r="K2659" i="16"/>
  <c r="L2659" i="16" s="1"/>
  <c r="L2658" i="16"/>
  <c r="K2658" i="16"/>
  <c r="L2657" i="16"/>
  <c r="K2657" i="16"/>
  <c r="L2656" i="16"/>
  <c r="K2656" i="16"/>
  <c r="K2655" i="16"/>
  <c r="L2655" i="16" s="1"/>
  <c r="K2654" i="16"/>
  <c r="L2654" i="16" s="1"/>
  <c r="L2653" i="16"/>
  <c r="K2653" i="16"/>
  <c r="L2652" i="16"/>
  <c r="K2652" i="16"/>
  <c r="K2651" i="16"/>
  <c r="L2651" i="16" s="1"/>
  <c r="L2650" i="16"/>
  <c r="K2650" i="16"/>
  <c r="L2649" i="16"/>
  <c r="K2649" i="16"/>
  <c r="L2648" i="16"/>
  <c r="K2648" i="16"/>
  <c r="K2647" i="16"/>
  <c r="L2647" i="16" s="1"/>
  <c r="K2646" i="16"/>
  <c r="L2646" i="16" s="1"/>
  <c r="L2645" i="16"/>
  <c r="K2645" i="16"/>
  <c r="L2644" i="16"/>
  <c r="K2644" i="16"/>
  <c r="K2643" i="16"/>
  <c r="L2643" i="16" s="1"/>
  <c r="L2642" i="16"/>
  <c r="K2642" i="16"/>
  <c r="L2641" i="16"/>
  <c r="K2641" i="16"/>
  <c r="L2640" i="16"/>
  <c r="K2640" i="16"/>
  <c r="K2639" i="16"/>
  <c r="L2639" i="16" s="1"/>
  <c r="K2638" i="16"/>
  <c r="L2638" i="16" s="1"/>
  <c r="L2637" i="16"/>
  <c r="K2637" i="16"/>
  <c r="L2636" i="16"/>
  <c r="K2636" i="16"/>
  <c r="K2635" i="16"/>
  <c r="L2635" i="16" s="1"/>
  <c r="L2634" i="16"/>
  <c r="K2634" i="16"/>
  <c r="L2633" i="16"/>
  <c r="K2633" i="16"/>
  <c r="L2632" i="16"/>
  <c r="K2632" i="16"/>
  <c r="K2631" i="16"/>
  <c r="L2631" i="16" s="1"/>
  <c r="L2630" i="16"/>
  <c r="K2630" i="16"/>
  <c r="L2629" i="16"/>
  <c r="K2629" i="16"/>
  <c r="L2628" i="16"/>
  <c r="K2628" i="16"/>
  <c r="K2627" i="16"/>
  <c r="L2627" i="16" s="1"/>
  <c r="K2626" i="16"/>
  <c r="L2626" i="16" s="1"/>
  <c r="L2625" i="16"/>
  <c r="K2625" i="16"/>
  <c r="L2624" i="16"/>
  <c r="K2624" i="16"/>
  <c r="K2623" i="16"/>
  <c r="L2623" i="16" s="1"/>
  <c r="K2622" i="16"/>
  <c r="L2622" i="16" s="1"/>
  <c r="L2621" i="16"/>
  <c r="K2621" i="16"/>
  <c r="L2620" i="16"/>
  <c r="K2620" i="16"/>
  <c r="K2619" i="16"/>
  <c r="L2619" i="16" s="1"/>
  <c r="L2618" i="16"/>
  <c r="K2618" i="16"/>
  <c r="L2617" i="16"/>
  <c r="K2617" i="16"/>
  <c r="L2616" i="16"/>
  <c r="K2616" i="16"/>
  <c r="K2615" i="16"/>
  <c r="L2615" i="16" s="1"/>
  <c r="K2614" i="16"/>
  <c r="L2614" i="16" s="1"/>
  <c r="L2613" i="16"/>
  <c r="K2613" i="16"/>
  <c r="L2612" i="16"/>
  <c r="K2612" i="16"/>
  <c r="K2611" i="16"/>
  <c r="L2611" i="16" s="1"/>
  <c r="L2610" i="16"/>
  <c r="K2610" i="16"/>
  <c r="L2609" i="16"/>
  <c r="K2609" i="16"/>
  <c r="L2608" i="16"/>
  <c r="K2608" i="16"/>
  <c r="K2607" i="16"/>
  <c r="L2607" i="16" s="1"/>
  <c r="K2606" i="16"/>
  <c r="L2606" i="16" s="1"/>
  <c r="L2605" i="16"/>
  <c r="K2605" i="16"/>
  <c r="L2604" i="16"/>
  <c r="K2604" i="16"/>
  <c r="K2603" i="16"/>
  <c r="L2603" i="16" s="1"/>
  <c r="L2602" i="16"/>
  <c r="K2602" i="16"/>
  <c r="L2601" i="16"/>
  <c r="K2601" i="16"/>
  <c r="L2600" i="16"/>
  <c r="K2600" i="16"/>
  <c r="K2599" i="16"/>
  <c r="L2599" i="16" s="1"/>
  <c r="K2598" i="16"/>
  <c r="L2598" i="16" s="1"/>
  <c r="L2597" i="16"/>
  <c r="K2597" i="16"/>
  <c r="L2596" i="16"/>
  <c r="K2596" i="16"/>
  <c r="K2595" i="16"/>
  <c r="L2595" i="16" s="1"/>
  <c r="L2594" i="16"/>
  <c r="K2594" i="16"/>
  <c r="L2593" i="16"/>
  <c r="K2593" i="16"/>
  <c r="L2592" i="16"/>
  <c r="K2592" i="16"/>
  <c r="K2591" i="16"/>
  <c r="L2591" i="16" s="1"/>
  <c r="K2590" i="16"/>
  <c r="L2590" i="16" s="1"/>
  <c r="L2589" i="16"/>
  <c r="K2589" i="16"/>
  <c r="L2588" i="16"/>
  <c r="K2588" i="16"/>
  <c r="K2587" i="16"/>
  <c r="L2587" i="16" s="1"/>
  <c r="L2586" i="16"/>
  <c r="K2586" i="16"/>
  <c r="L2585" i="16"/>
  <c r="K2585" i="16"/>
  <c r="L2584" i="16"/>
  <c r="K2584" i="16"/>
  <c r="K2583" i="16"/>
  <c r="L2583" i="16" s="1"/>
  <c r="K2582" i="16"/>
  <c r="L2582" i="16" s="1"/>
  <c r="L2581" i="16"/>
  <c r="K2581" i="16"/>
  <c r="L2580" i="16"/>
  <c r="K2580" i="16"/>
  <c r="K2579" i="16"/>
  <c r="L2579" i="16" s="1"/>
  <c r="L2578" i="16"/>
  <c r="K2578" i="16"/>
  <c r="L2577" i="16"/>
  <c r="K2577" i="16"/>
  <c r="L2576" i="16"/>
  <c r="K2576" i="16"/>
  <c r="K2575" i="16"/>
  <c r="L2575" i="16" s="1"/>
  <c r="K2574" i="16"/>
  <c r="L2574" i="16" s="1"/>
  <c r="L2573" i="16"/>
  <c r="K2573" i="16"/>
  <c r="L2572" i="16"/>
  <c r="K2572" i="16"/>
  <c r="K2571" i="16"/>
  <c r="L2571" i="16" s="1"/>
  <c r="L2570" i="16"/>
  <c r="K2570" i="16"/>
  <c r="L2569" i="16"/>
  <c r="K2569" i="16"/>
  <c r="L2568" i="16"/>
  <c r="K2568" i="16"/>
  <c r="K2567" i="16"/>
  <c r="L2567" i="16" s="1"/>
  <c r="L2566" i="16"/>
  <c r="K2566" i="16"/>
  <c r="L2565" i="16"/>
  <c r="K2565" i="16"/>
  <c r="L2564" i="16"/>
  <c r="K2564" i="16"/>
  <c r="K2563" i="16"/>
  <c r="L2563" i="16" s="1"/>
  <c r="K2562" i="16"/>
  <c r="L2562" i="16" s="1"/>
  <c r="L2561" i="16"/>
  <c r="K2561" i="16"/>
  <c r="L2560" i="16"/>
  <c r="K2560" i="16"/>
  <c r="K2559" i="16"/>
  <c r="L2559" i="16" s="1"/>
  <c r="K2558" i="16"/>
  <c r="L2558" i="16" s="1"/>
  <c r="L2557" i="16"/>
  <c r="K2557" i="16"/>
  <c r="L2556" i="16"/>
  <c r="K2556" i="16"/>
  <c r="K2555" i="16"/>
  <c r="L2555" i="16" s="1"/>
  <c r="L2554" i="16"/>
  <c r="K2554" i="16"/>
  <c r="L2553" i="16"/>
  <c r="K2553" i="16"/>
  <c r="L2552" i="16"/>
  <c r="K2552" i="16"/>
  <c r="K2551" i="16"/>
  <c r="L2551" i="16" s="1"/>
  <c r="K2550" i="16"/>
  <c r="L2550" i="16" s="1"/>
  <c r="L2549" i="16"/>
  <c r="K2549" i="16"/>
  <c r="L2548" i="16"/>
  <c r="K2548" i="16"/>
  <c r="K2547" i="16"/>
  <c r="L2547" i="16" s="1"/>
  <c r="L2546" i="16"/>
  <c r="K2546" i="16"/>
  <c r="L2545" i="16"/>
  <c r="K2545" i="16"/>
  <c r="L2544" i="16"/>
  <c r="K2544" i="16"/>
  <c r="K2543" i="16"/>
  <c r="L2543" i="16" s="1"/>
  <c r="K2542" i="16"/>
  <c r="L2542" i="16" s="1"/>
  <c r="L2541" i="16"/>
  <c r="K2541" i="16"/>
  <c r="L2540" i="16"/>
  <c r="K2540" i="16"/>
  <c r="K2539" i="16"/>
  <c r="L2539" i="16" s="1"/>
  <c r="L2538" i="16"/>
  <c r="K2538" i="16"/>
  <c r="L2537" i="16"/>
  <c r="K2537" i="16"/>
  <c r="L2536" i="16"/>
  <c r="K2536" i="16"/>
  <c r="K2535" i="16"/>
  <c r="L2535" i="16" s="1"/>
  <c r="K2534" i="16"/>
  <c r="L2534" i="16" s="1"/>
  <c r="K2533" i="16"/>
  <c r="L2533" i="16" s="1"/>
  <c r="L2532" i="16"/>
  <c r="K2532" i="16"/>
  <c r="K2531" i="16"/>
  <c r="L2531" i="16" s="1"/>
  <c r="K2530" i="16"/>
  <c r="L2530" i="16" s="1"/>
  <c r="L2529" i="16"/>
  <c r="K2529" i="16"/>
  <c r="L2528" i="16"/>
  <c r="K2528" i="16"/>
  <c r="K2527" i="16"/>
  <c r="L2527" i="16" s="1"/>
  <c r="K2526" i="16"/>
  <c r="L2526" i="16" s="1"/>
  <c r="K2525" i="16"/>
  <c r="L2525" i="16" s="1"/>
  <c r="L2524" i="16"/>
  <c r="K2524" i="16"/>
  <c r="K2523" i="16"/>
  <c r="L2523" i="16" s="1"/>
  <c r="L2522" i="16"/>
  <c r="K2522" i="16"/>
  <c r="L2521" i="16"/>
  <c r="K2521" i="16"/>
  <c r="L2520" i="16"/>
  <c r="K2520" i="16"/>
  <c r="K2519" i="16"/>
  <c r="L2519" i="16" s="1"/>
  <c r="K2518" i="16"/>
  <c r="L2518" i="16" s="1"/>
  <c r="K2517" i="16"/>
  <c r="L2517" i="16" s="1"/>
  <c r="L2516" i="16"/>
  <c r="K2516" i="16"/>
  <c r="K2515" i="16"/>
  <c r="L2515" i="16" s="1"/>
  <c r="L2514" i="16"/>
  <c r="K2514" i="16"/>
  <c r="L2513" i="16"/>
  <c r="K2513" i="16"/>
  <c r="L2512" i="16"/>
  <c r="K2512" i="16"/>
  <c r="K2511" i="16"/>
  <c r="L2511" i="16" s="1"/>
  <c r="K2510" i="16"/>
  <c r="L2510" i="16" s="1"/>
  <c r="K2509" i="16"/>
  <c r="L2509" i="16" s="1"/>
  <c r="L2508" i="16"/>
  <c r="K2508" i="16"/>
  <c r="K2507" i="16"/>
  <c r="L2507" i="16" s="1"/>
  <c r="L2506" i="16"/>
  <c r="K2506" i="16"/>
  <c r="L2505" i="16"/>
  <c r="K2505" i="16"/>
  <c r="L2504" i="16"/>
  <c r="K2504" i="16"/>
  <c r="K2503" i="16"/>
  <c r="L2503" i="16" s="1"/>
  <c r="K2502" i="16"/>
  <c r="L2502" i="16" s="1"/>
  <c r="K2501" i="16"/>
  <c r="L2501" i="16" s="1"/>
  <c r="L2500" i="16"/>
  <c r="K2500" i="16"/>
  <c r="K2499" i="16"/>
  <c r="L2499" i="16" s="1"/>
  <c r="L2498" i="16"/>
  <c r="K2498" i="16"/>
  <c r="L2497" i="16"/>
  <c r="K2497" i="16"/>
  <c r="L2496" i="16"/>
  <c r="K2496" i="16"/>
  <c r="K2495" i="16"/>
  <c r="L2495" i="16" s="1"/>
  <c r="K2494" i="16"/>
  <c r="L2494" i="16" s="1"/>
  <c r="L2493" i="16"/>
  <c r="K2493" i="16"/>
  <c r="L2492" i="16"/>
  <c r="K2492" i="16"/>
  <c r="K2491" i="16"/>
  <c r="L2491" i="16" s="1"/>
  <c r="L2490" i="16"/>
  <c r="K2490" i="16"/>
  <c r="K2489" i="16"/>
  <c r="L2489" i="16" s="1"/>
  <c r="L2488" i="16"/>
  <c r="K2488" i="16"/>
  <c r="K2487" i="16"/>
  <c r="L2487" i="16" s="1"/>
  <c r="K2486" i="16"/>
  <c r="L2486" i="16" s="1"/>
  <c r="K2485" i="16"/>
  <c r="L2485" i="16" s="1"/>
  <c r="L2484" i="16"/>
  <c r="K2484" i="16"/>
  <c r="K2483" i="16"/>
  <c r="L2483" i="16" s="1"/>
  <c r="L2482" i="16"/>
  <c r="K2482" i="16"/>
  <c r="L2481" i="16"/>
  <c r="K2481" i="16"/>
  <c r="L2480" i="16"/>
  <c r="K2480" i="16"/>
  <c r="K2479" i="16"/>
  <c r="L2479" i="16" s="1"/>
  <c r="K2478" i="16"/>
  <c r="L2478" i="16" s="1"/>
  <c r="K2477" i="16"/>
  <c r="L2477" i="16" s="1"/>
  <c r="L2476" i="16"/>
  <c r="K2476" i="16"/>
  <c r="K2475" i="16"/>
  <c r="L2475" i="16" s="1"/>
  <c r="L2474" i="16"/>
  <c r="K2474" i="16"/>
  <c r="L2473" i="16"/>
  <c r="K2473" i="16"/>
  <c r="L2472" i="16"/>
  <c r="K2472" i="16"/>
  <c r="K2471" i="16"/>
  <c r="L2471" i="16" s="1"/>
  <c r="K2470" i="16"/>
  <c r="L2470" i="16" s="1"/>
  <c r="K2469" i="16"/>
  <c r="L2469" i="16" s="1"/>
  <c r="L2468" i="16"/>
  <c r="K2468" i="16"/>
  <c r="K2467" i="16"/>
  <c r="L2467" i="16" s="1"/>
  <c r="K2466" i="16"/>
  <c r="L2466" i="16" s="1"/>
  <c r="L2465" i="16"/>
  <c r="K2465" i="16"/>
  <c r="L2464" i="16"/>
  <c r="K2464" i="16"/>
  <c r="K2463" i="16"/>
  <c r="L2463" i="16" s="1"/>
  <c r="K2462" i="16"/>
  <c r="L2462" i="16" s="1"/>
  <c r="K2461" i="16"/>
  <c r="L2461" i="16" s="1"/>
  <c r="L2460" i="16"/>
  <c r="K2460" i="16"/>
  <c r="K2459" i="16"/>
  <c r="L2459" i="16" s="1"/>
  <c r="L2458" i="16"/>
  <c r="K2458" i="16"/>
  <c r="L2457" i="16"/>
  <c r="K2457" i="16"/>
  <c r="L2456" i="16"/>
  <c r="K2456" i="16"/>
  <c r="K2455" i="16"/>
  <c r="L2455" i="16" s="1"/>
  <c r="K2454" i="16"/>
  <c r="L2454" i="16" s="1"/>
  <c r="K2453" i="16"/>
  <c r="L2453" i="16" s="1"/>
  <c r="L2452" i="16"/>
  <c r="K2452" i="16"/>
  <c r="K2451" i="16"/>
  <c r="L2451" i="16" s="1"/>
  <c r="L2450" i="16"/>
  <c r="K2450" i="16"/>
  <c r="L2449" i="16"/>
  <c r="K2449" i="16"/>
  <c r="L2448" i="16"/>
  <c r="K2448" i="16"/>
  <c r="K2447" i="16"/>
  <c r="L2447" i="16" s="1"/>
  <c r="K2446" i="16"/>
  <c r="L2446" i="16" s="1"/>
  <c r="K2445" i="16"/>
  <c r="L2445" i="16" s="1"/>
  <c r="L2444" i="16"/>
  <c r="K2444" i="16"/>
  <c r="K2443" i="16"/>
  <c r="L2443" i="16" s="1"/>
  <c r="L2442" i="16"/>
  <c r="K2442" i="16"/>
  <c r="L2441" i="16"/>
  <c r="K2441" i="16"/>
  <c r="L2440" i="16"/>
  <c r="K2440" i="16"/>
  <c r="K2439" i="16"/>
  <c r="L2439" i="16" s="1"/>
  <c r="K2438" i="16"/>
  <c r="L2438" i="16" s="1"/>
  <c r="K2437" i="16"/>
  <c r="L2437" i="16" s="1"/>
  <c r="L2436" i="16"/>
  <c r="K2436" i="16"/>
  <c r="K2435" i="16"/>
  <c r="L2435" i="16" s="1"/>
  <c r="K2434" i="16"/>
  <c r="L2434" i="16" s="1"/>
  <c r="L2433" i="16"/>
  <c r="K2433" i="16"/>
  <c r="L2432" i="16"/>
  <c r="K2432" i="16"/>
  <c r="K2431" i="16"/>
  <c r="L2431" i="16" s="1"/>
  <c r="K2430" i="16"/>
  <c r="L2430" i="16" s="1"/>
  <c r="K2429" i="16"/>
  <c r="L2429" i="16" s="1"/>
  <c r="L2428" i="16"/>
  <c r="K2428" i="16"/>
  <c r="K2427" i="16"/>
  <c r="L2427" i="16" s="1"/>
  <c r="L2426" i="16"/>
  <c r="K2426" i="16"/>
  <c r="L2425" i="16"/>
  <c r="K2425" i="16"/>
  <c r="L2424" i="16"/>
  <c r="K2424" i="16"/>
  <c r="K2423" i="16"/>
  <c r="L2423" i="16" s="1"/>
  <c r="K2422" i="16"/>
  <c r="L2422" i="16" s="1"/>
  <c r="K2421" i="16"/>
  <c r="L2421" i="16" s="1"/>
  <c r="L2420" i="16"/>
  <c r="K2420" i="16"/>
  <c r="K2419" i="16"/>
  <c r="L2419" i="16" s="1"/>
  <c r="L2418" i="16"/>
  <c r="K2418" i="16"/>
  <c r="L2417" i="16"/>
  <c r="K2417" i="16"/>
  <c r="L2416" i="16"/>
  <c r="K2416" i="16"/>
  <c r="K2415" i="16"/>
  <c r="L2415" i="16" s="1"/>
  <c r="K2414" i="16"/>
  <c r="L2414" i="16" s="1"/>
  <c r="K2413" i="16"/>
  <c r="L2413" i="16" s="1"/>
  <c r="L2412" i="16"/>
  <c r="K2412" i="16"/>
  <c r="K2411" i="16"/>
  <c r="L2411" i="16" s="1"/>
  <c r="L2410" i="16"/>
  <c r="K2410" i="16"/>
  <c r="L2409" i="16"/>
  <c r="K2409" i="16"/>
  <c r="L2408" i="16"/>
  <c r="K2408" i="16"/>
  <c r="K2407" i="16"/>
  <c r="L2407" i="16" s="1"/>
  <c r="K2406" i="16"/>
  <c r="L2406" i="16" s="1"/>
  <c r="K2405" i="16"/>
  <c r="L2405" i="16" s="1"/>
  <c r="K2404" i="16"/>
  <c r="L2404" i="16" s="1"/>
  <c r="K2403" i="16"/>
  <c r="L2403" i="16" s="1"/>
  <c r="L2402" i="16"/>
  <c r="K2402" i="16"/>
  <c r="L2401" i="16"/>
  <c r="K2401" i="16"/>
  <c r="L2400" i="16"/>
  <c r="K2400" i="16"/>
  <c r="K2399" i="16"/>
  <c r="L2399" i="16" s="1"/>
  <c r="K2398" i="16"/>
  <c r="L2398" i="16" s="1"/>
  <c r="L2397" i="16"/>
  <c r="K2397" i="16"/>
  <c r="K2396" i="16"/>
  <c r="L2396" i="16" s="1"/>
  <c r="K2395" i="16"/>
  <c r="L2395" i="16" s="1"/>
  <c r="L2394" i="16"/>
  <c r="K2394" i="16"/>
  <c r="L2393" i="16"/>
  <c r="K2393" i="16"/>
  <c r="L2392" i="16"/>
  <c r="K2392" i="16"/>
  <c r="K2391" i="16"/>
  <c r="L2391" i="16" s="1"/>
  <c r="K2390" i="16"/>
  <c r="L2390" i="16" s="1"/>
  <c r="K2389" i="16"/>
  <c r="L2389" i="16" s="1"/>
  <c r="K2388" i="16"/>
  <c r="L2388" i="16" s="1"/>
  <c r="K2387" i="16"/>
  <c r="L2387" i="16" s="1"/>
  <c r="L2386" i="16"/>
  <c r="K2386" i="16"/>
  <c r="L2385" i="16"/>
  <c r="K2385" i="16"/>
  <c r="L2384" i="16"/>
  <c r="K2384" i="16"/>
  <c r="K2383" i="16"/>
  <c r="L2383" i="16" s="1"/>
  <c r="K2382" i="16"/>
  <c r="L2382" i="16" s="1"/>
  <c r="K2381" i="16"/>
  <c r="L2381" i="16" s="1"/>
  <c r="K2380" i="16"/>
  <c r="L2380" i="16" s="1"/>
  <c r="K2379" i="16"/>
  <c r="L2379" i="16" s="1"/>
  <c r="L2378" i="16"/>
  <c r="K2378" i="16"/>
  <c r="L2377" i="16"/>
  <c r="K2377" i="16"/>
  <c r="L2376" i="16"/>
  <c r="K2376" i="16"/>
  <c r="K2375" i="16"/>
  <c r="L2375" i="16" s="1"/>
  <c r="K2374" i="16"/>
  <c r="L2374" i="16" s="1"/>
  <c r="K2373" i="16"/>
  <c r="L2373" i="16" s="1"/>
  <c r="K2372" i="16"/>
  <c r="L2372" i="16" s="1"/>
  <c r="K2371" i="16"/>
  <c r="L2371" i="16" s="1"/>
  <c r="K2370" i="16"/>
  <c r="L2370" i="16" s="1"/>
  <c r="L2369" i="16"/>
  <c r="K2369" i="16"/>
  <c r="L2368" i="16"/>
  <c r="K2368" i="16"/>
  <c r="K2367" i="16"/>
  <c r="L2367" i="16" s="1"/>
  <c r="K2366" i="16"/>
  <c r="L2366" i="16" s="1"/>
  <c r="K2365" i="16"/>
  <c r="L2365" i="16" s="1"/>
  <c r="K2364" i="16"/>
  <c r="L2364" i="16" s="1"/>
  <c r="K2363" i="16"/>
  <c r="L2363" i="16" s="1"/>
  <c r="L2362" i="16"/>
  <c r="K2362" i="16"/>
  <c r="K2361" i="16"/>
  <c r="L2361" i="16" s="1"/>
  <c r="L2360" i="16"/>
  <c r="K2360" i="16"/>
  <c r="K2359" i="16"/>
  <c r="L2359" i="16" s="1"/>
  <c r="K2358" i="16"/>
  <c r="L2358" i="16" s="1"/>
  <c r="K2357" i="16"/>
  <c r="L2357" i="16" s="1"/>
  <c r="L2356" i="16"/>
  <c r="K2356" i="16"/>
  <c r="K2355" i="16"/>
  <c r="L2355" i="16" s="1"/>
  <c r="L2354" i="16"/>
  <c r="K2354" i="16"/>
  <c r="L2353" i="16"/>
  <c r="K2353" i="16"/>
  <c r="L2352" i="16"/>
  <c r="K2352" i="16"/>
  <c r="K2351" i="16"/>
  <c r="L2351" i="16" s="1"/>
  <c r="K2350" i="16"/>
  <c r="L2350" i="16" s="1"/>
  <c r="K2349" i="16"/>
  <c r="L2349" i="16" s="1"/>
  <c r="K2348" i="16"/>
  <c r="L2348" i="16" s="1"/>
  <c r="K2347" i="16"/>
  <c r="L2347" i="16" s="1"/>
  <c r="L2346" i="16"/>
  <c r="K2346" i="16"/>
  <c r="L2345" i="16"/>
  <c r="K2345" i="16"/>
  <c r="L2344" i="16"/>
  <c r="K2344" i="16"/>
  <c r="K2343" i="16"/>
  <c r="L2343" i="16" s="1"/>
  <c r="K2342" i="16"/>
  <c r="L2342" i="16" s="1"/>
  <c r="K2341" i="16"/>
  <c r="L2341" i="16" s="1"/>
  <c r="K2340" i="16"/>
  <c r="L2340" i="16" s="1"/>
  <c r="K2339" i="16"/>
  <c r="L2339" i="16" s="1"/>
  <c r="L2338" i="16"/>
  <c r="K2338" i="16"/>
  <c r="L2337" i="16"/>
  <c r="K2337" i="16"/>
  <c r="L2336" i="16"/>
  <c r="K2336" i="16"/>
  <c r="K2335" i="16"/>
  <c r="L2335" i="16" s="1"/>
  <c r="K2334" i="16"/>
  <c r="L2334" i="16" s="1"/>
  <c r="L2333" i="16"/>
  <c r="K2333" i="16"/>
  <c r="K2332" i="16"/>
  <c r="L2332" i="16" s="1"/>
  <c r="K2331" i="16"/>
  <c r="L2331" i="16" s="1"/>
  <c r="L2330" i="16"/>
  <c r="K2330" i="16"/>
  <c r="L2329" i="16"/>
  <c r="K2329" i="16"/>
  <c r="L2328" i="16"/>
  <c r="K2328" i="16"/>
  <c r="K2327" i="16"/>
  <c r="L2327" i="16" s="1"/>
  <c r="K2326" i="16"/>
  <c r="L2326" i="16" s="1"/>
  <c r="K2325" i="16"/>
  <c r="L2325" i="16" s="1"/>
  <c r="K2324" i="16"/>
  <c r="L2324" i="16" s="1"/>
  <c r="K2323" i="16"/>
  <c r="L2323" i="16" s="1"/>
  <c r="L2322" i="16"/>
  <c r="K2322" i="16"/>
  <c r="L2321" i="16"/>
  <c r="K2321" i="16"/>
  <c r="L2320" i="16"/>
  <c r="K2320" i="16"/>
  <c r="K2319" i="16"/>
  <c r="L2319" i="16" s="1"/>
  <c r="K2318" i="16"/>
  <c r="L2318" i="16" s="1"/>
  <c r="K2317" i="16"/>
  <c r="L2317" i="16" s="1"/>
  <c r="K2316" i="16"/>
  <c r="L2316" i="16" s="1"/>
  <c r="K2315" i="16"/>
  <c r="L2315" i="16" s="1"/>
  <c r="L2314" i="16"/>
  <c r="K2314" i="16"/>
  <c r="L2313" i="16"/>
  <c r="K2313" i="16"/>
  <c r="L2312" i="16"/>
  <c r="K2312" i="16"/>
  <c r="K2311" i="16"/>
  <c r="L2311" i="16" s="1"/>
  <c r="L2310" i="16"/>
  <c r="K2310" i="16"/>
  <c r="K2309" i="16"/>
  <c r="L2309" i="16" s="1"/>
  <c r="K2308" i="16"/>
  <c r="L2308" i="16" s="1"/>
  <c r="K2307" i="16"/>
  <c r="L2307" i="16" s="1"/>
  <c r="K2306" i="16"/>
  <c r="L2306" i="16" s="1"/>
  <c r="L2305" i="16"/>
  <c r="K2305" i="16"/>
  <c r="L2304" i="16"/>
  <c r="K2304" i="16"/>
  <c r="K2303" i="16"/>
  <c r="L2303" i="16" s="1"/>
  <c r="K2302" i="16"/>
  <c r="L2302" i="16" s="1"/>
  <c r="K2301" i="16"/>
  <c r="L2301" i="16" s="1"/>
  <c r="K2300" i="16"/>
  <c r="L2300" i="16" s="1"/>
  <c r="K2299" i="16"/>
  <c r="L2299" i="16" s="1"/>
  <c r="L2298" i="16"/>
  <c r="K2298" i="16"/>
  <c r="K2297" i="16"/>
  <c r="L2297" i="16" s="1"/>
  <c r="L2296" i="16"/>
  <c r="K2296" i="16"/>
  <c r="K2295" i="16"/>
  <c r="L2295" i="16" s="1"/>
  <c r="K2294" i="16"/>
  <c r="L2294" i="16" s="1"/>
  <c r="K2293" i="16"/>
  <c r="L2293" i="16" s="1"/>
  <c r="L2292" i="16"/>
  <c r="K2292" i="16"/>
  <c r="K2291" i="16"/>
  <c r="L2291" i="16" s="1"/>
  <c r="L2290" i="16"/>
  <c r="K2290" i="16"/>
  <c r="L2289" i="16"/>
  <c r="K2289" i="16"/>
  <c r="K2288" i="16"/>
  <c r="L2288" i="16" s="1"/>
  <c r="K2287" i="16"/>
  <c r="L2287" i="16" s="1"/>
  <c r="K2286" i="16"/>
  <c r="L2286" i="16" s="1"/>
  <c r="K2285" i="16"/>
  <c r="L2285" i="16" s="1"/>
  <c r="K2284" i="16"/>
  <c r="L2284" i="16" s="1"/>
  <c r="K2283" i="16"/>
  <c r="L2283" i="16" s="1"/>
  <c r="L2282" i="16"/>
  <c r="K2282" i="16"/>
  <c r="L2281" i="16"/>
  <c r="K2281" i="16"/>
  <c r="L2280" i="16"/>
  <c r="K2280" i="16"/>
  <c r="K2279" i="16"/>
  <c r="L2279" i="16" s="1"/>
  <c r="K2278" i="16"/>
  <c r="L2278" i="16" s="1"/>
  <c r="K2277" i="16"/>
  <c r="L2277" i="16" s="1"/>
  <c r="K2276" i="16"/>
  <c r="L2276" i="16" s="1"/>
  <c r="K2275" i="16"/>
  <c r="L2275" i="16" s="1"/>
  <c r="L2274" i="16"/>
  <c r="K2274" i="16"/>
  <c r="L2273" i="16"/>
  <c r="K2273" i="16"/>
  <c r="L2272" i="16"/>
  <c r="K2272" i="16"/>
  <c r="K2271" i="16"/>
  <c r="L2271" i="16" s="1"/>
  <c r="K2270" i="16"/>
  <c r="L2270" i="16" s="1"/>
  <c r="L2269" i="16"/>
  <c r="K2269" i="16"/>
  <c r="K2268" i="16"/>
  <c r="L2268" i="16" s="1"/>
  <c r="K2267" i="16"/>
  <c r="L2267" i="16" s="1"/>
  <c r="L2266" i="16"/>
  <c r="K2266" i="16"/>
  <c r="K2265" i="16"/>
  <c r="L2265" i="16" s="1"/>
  <c r="L2264" i="16"/>
  <c r="K2264" i="16"/>
  <c r="K2263" i="16"/>
  <c r="L2263" i="16" s="1"/>
  <c r="K2262" i="16"/>
  <c r="L2262" i="16" s="1"/>
  <c r="K2261" i="16"/>
  <c r="L2261" i="16" s="1"/>
  <c r="K2260" i="16"/>
  <c r="L2260" i="16" s="1"/>
  <c r="K2259" i="16"/>
  <c r="L2259" i="16" s="1"/>
  <c r="L2258" i="16"/>
  <c r="K2258" i="16"/>
  <c r="L2257" i="16"/>
  <c r="K2257" i="16"/>
  <c r="L2256" i="16"/>
  <c r="K2256" i="16"/>
  <c r="K2255" i="16"/>
  <c r="L2255" i="16" s="1"/>
  <c r="K2254" i="16"/>
  <c r="L2254" i="16" s="1"/>
  <c r="K2253" i="16"/>
  <c r="L2253" i="16" s="1"/>
  <c r="K2252" i="16"/>
  <c r="L2252" i="16" s="1"/>
  <c r="K2251" i="16"/>
  <c r="L2251" i="16" s="1"/>
  <c r="L2250" i="16"/>
  <c r="K2250" i="16"/>
  <c r="L2249" i="16"/>
  <c r="K2249" i="16"/>
  <c r="L2248" i="16"/>
  <c r="K2248" i="16"/>
  <c r="K2247" i="16"/>
  <c r="L2247" i="16" s="1"/>
  <c r="L2246" i="16"/>
  <c r="K2246" i="16"/>
  <c r="K2245" i="16"/>
  <c r="L2245" i="16" s="1"/>
  <c r="K2244" i="16"/>
  <c r="L2244" i="16" s="1"/>
  <c r="K2243" i="16"/>
  <c r="L2243" i="16" s="1"/>
  <c r="K2242" i="16"/>
  <c r="L2242" i="16" s="1"/>
  <c r="L2241" i="16"/>
  <c r="K2241" i="16"/>
  <c r="L2240" i="16"/>
  <c r="K2240" i="16"/>
  <c r="K2239" i="16"/>
  <c r="L2239" i="16" s="1"/>
  <c r="K2238" i="16"/>
  <c r="L2238" i="16" s="1"/>
  <c r="K2237" i="16"/>
  <c r="L2237" i="16" s="1"/>
  <c r="K2236" i="16"/>
  <c r="L2236" i="16" s="1"/>
  <c r="K2235" i="16"/>
  <c r="L2235" i="16" s="1"/>
  <c r="L2234" i="16"/>
  <c r="K2234" i="16"/>
  <c r="K2233" i="16"/>
  <c r="L2233" i="16" s="1"/>
  <c r="L2232" i="16"/>
  <c r="K2232" i="16"/>
  <c r="K2231" i="16"/>
  <c r="L2231" i="16" s="1"/>
  <c r="K2230" i="16"/>
  <c r="L2230" i="16" s="1"/>
  <c r="K2229" i="16"/>
  <c r="L2229" i="16" s="1"/>
  <c r="L2228" i="16"/>
  <c r="K2228" i="16"/>
  <c r="K2227" i="16"/>
  <c r="L2227" i="16" s="1"/>
  <c r="L2226" i="16"/>
  <c r="K2226" i="16"/>
  <c r="L2225" i="16"/>
  <c r="K2225" i="16"/>
  <c r="K2224" i="16"/>
  <c r="L2224" i="16" s="1"/>
  <c r="K2223" i="16"/>
  <c r="L2223" i="16" s="1"/>
  <c r="K2222" i="16"/>
  <c r="L2222" i="16" s="1"/>
  <c r="K2221" i="16"/>
  <c r="L2221" i="16" s="1"/>
  <c r="K2220" i="16"/>
  <c r="L2220" i="16" s="1"/>
  <c r="K2219" i="16"/>
  <c r="L2219" i="16" s="1"/>
  <c r="L2218" i="16"/>
  <c r="K2218" i="16"/>
  <c r="L2217" i="16"/>
  <c r="K2217" i="16"/>
  <c r="L2216" i="16"/>
  <c r="K2216" i="16"/>
  <c r="K2215" i="16"/>
  <c r="L2215" i="16" s="1"/>
  <c r="K2214" i="16"/>
  <c r="L2214" i="16" s="1"/>
  <c r="K2213" i="16"/>
  <c r="L2213" i="16" s="1"/>
  <c r="K2212" i="16"/>
  <c r="L2212" i="16" s="1"/>
  <c r="K2211" i="16"/>
  <c r="L2211" i="16" s="1"/>
  <c r="L2210" i="16"/>
  <c r="K2210" i="16"/>
  <c r="L2209" i="16"/>
  <c r="K2209" i="16"/>
  <c r="L2208" i="16"/>
  <c r="K2208" i="16"/>
  <c r="K2207" i="16"/>
  <c r="L2207" i="16" s="1"/>
  <c r="K2206" i="16"/>
  <c r="L2206" i="16" s="1"/>
  <c r="L2205" i="16"/>
  <c r="K2205" i="16"/>
  <c r="K2204" i="16"/>
  <c r="L2204" i="16" s="1"/>
  <c r="K2203" i="16"/>
  <c r="L2203" i="16" s="1"/>
  <c r="L2202" i="16"/>
  <c r="K2202" i="16"/>
  <c r="L2201" i="16"/>
  <c r="K2201" i="16"/>
  <c r="L2200" i="16"/>
  <c r="K2200" i="16"/>
  <c r="K2199" i="16"/>
  <c r="L2199" i="16" s="1"/>
  <c r="K2198" i="16"/>
  <c r="L2198" i="16" s="1"/>
  <c r="K2197" i="16"/>
  <c r="L2197" i="16" s="1"/>
  <c r="K2196" i="16"/>
  <c r="L2196" i="16" s="1"/>
  <c r="K2195" i="16"/>
  <c r="L2195" i="16" s="1"/>
  <c r="L2194" i="16"/>
  <c r="K2194" i="16"/>
  <c r="L2193" i="16"/>
  <c r="K2193" i="16"/>
  <c r="L2192" i="16"/>
  <c r="K2192" i="16"/>
  <c r="K2191" i="16"/>
  <c r="L2191" i="16" s="1"/>
  <c r="K2190" i="16"/>
  <c r="L2190" i="16" s="1"/>
  <c r="K2189" i="16"/>
  <c r="L2189" i="16" s="1"/>
  <c r="K2188" i="16"/>
  <c r="L2188" i="16" s="1"/>
  <c r="K2187" i="16"/>
  <c r="L2187" i="16" s="1"/>
  <c r="L2186" i="16"/>
  <c r="K2186" i="16"/>
  <c r="L2185" i="16"/>
  <c r="K2185" i="16"/>
  <c r="L2184" i="16"/>
  <c r="K2184" i="16"/>
  <c r="K2183" i="16"/>
  <c r="L2183" i="16" s="1"/>
  <c r="L2182" i="16"/>
  <c r="K2182" i="16"/>
  <c r="K2181" i="16"/>
  <c r="L2181" i="16" s="1"/>
  <c r="K2180" i="16"/>
  <c r="L2180" i="16" s="1"/>
  <c r="K2179" i="16"/>
  <c r="L2179" i="16" s="1"/>
  <c r="K2178" i="16"/>
  <c r="L2178" i="16" s="1"/>
  <c r="L2177" i="16"/>
  <c r="K2177" i="16"/>
  <c r="L2176" i="16"/>
  <c r="K2176" i="16"/>
  <c r="K2175" i="16"/>
  <c r="L2175" i="16" s="1"/>
  <c r="K2174" i="16"/>
  <c r="L2174" i="16" s="1"/>
  <c r="K2173" i="16"/>
  <c r="L2173" i="16" s="1"/>
  <c r="K2172" i="16"/>
  <c r="L2172" i="16" s="1"/>
  <c r="K2171" i="16"/>
  <c r="L2171" i="16" s="1"/>
  <c r="L2170" i="16"/>
  <c r="K2170" i="16"/>
  <c r="K2169" i="16"/>
  <c r="L2169" i="16" s="1"/>
  <c r="L2168" i="16"/>
  <c r="K2168" i="16"/>
  <c r="K2167" i="16"/>
  <c r="L2167" i="16" s="1"/>
  <c r="K2166" i="16"/>
  <c r="L2166" i="16" s="1"/>
  <c r="K2165" i="16"/>
  <c r="L2165" i="16" s="1"/>
  <c r="L2164" i="16"/>
  <c r="K2164" i="16"/>
  <c r="K2163" i="16"/>
  <c r="L2163" i="16" s="1"/>
  <c r="L2162" i="16"/>
  <c r="K2162" i="16"/>
  <c r="L2161" i="16"/>
  <c r="K2161" i="16"/>
  <c r="K2160" i="16"/>
  <c r="L2160" i="16" s="1"/>
  <c r="K2159" i="16"/>
  <c r="L2159" i="16" s="1"/>
  <c r="K2158" i="16"/>
  <c r="L2158" i="16" s="1"/>
  <c r="K2157" i="16"/>
  <c r="L2157" i="16" s="1"/>
  <c r="K2156" i="16"/>
  <c r="L2156" i="16" s="1"/>
  <c r="K2155" i="16"/>
  <c r="L2155" i="16" s="1"/>
  <c r="L2154" i="16"/>
  <c r="K2154" i="16"/>
  <c r="L2153" i="16"/>
  <c r="K2153" i="16"/>
  <c r="L2152" i="16"/>
  <c r="K2152" i="16"/>
  <c r="K2151" i="16"/>
  <c r="L2151" i="16" s="1"/>
  <c r="L2150" i="16"/>
  <c r="K2150" i="16"/>
  <c r="L2149" i="16"/>
  <c r="K2149" i="16"/>
  <c r="L2148" i="16"/>
  <c r="K2148" i="16"/>
  <c r="K2147" i="16"/>
  <c r="L2147" i="16" s="1"/>
  <c r="L2146" i="16"/>
  <c r="K2146" i="16"/>
  <c r="L2145" i="16"/>
  <c r="K2145" i="16"/>
  <c r="L2144" i="16"/>
  <c r="K2144" i="16"/>
  <c r="K2143" i="16"/>
  <c r="L2143" i="16" s="1"/>
  <c r="L2142" i="16"/>
  <c r="K2142" i="16"/>
  <c r="L2141" i="16"/>
  <c r="K2141" i="16"/>
  <c r="L2140" i="16"/>
  <c r="K2140" i="16"/>
  <c r="K2139" i="16"/>
  <c r="L2139" i="16" s="1"/>
  <c r="L2138" i="16"/>
  <c r="K2138" i="16"/>
  <c r="L2137" i="16"/>
  <c r="K2137" i="16"/>
  <c r="L2136" i="16"/>
  <c r="K2136" i="16"/>
  <c r="K2135" i="16"/>
  <c r="L2135" i="16" s="1"/>
  <c r="L2134" i="16"/>
  <c r="K2134" i="16"/>
  <c r="L2133" i="16"/>
  <c r="K2133" i="16"/>
  <c r="L2132" i="16"/>
  <c r="K2132" i="16"/>
  <c r="K2131" i="16"/>
  <c r="L2131" i="16" s="1"/>
  <c r="L2130" i="16"/>
  <c r="K2130" i="16"/>
  <c r="L2129" i="16"/>
  <c r="K2129" i="16"/>
  <c r="L2128" i="16"/>
  <c r="K2128" i="16"/>
  <c r="K2127" i="16"/>
  <c r="L2127" i="16" s="1"/>
  <c r="L2126" i="16"/>
  <c r="K2126" i="16"/>
  <c r="L2125" i="16"/>
  <c r="K2125" i="16"/>
  <c r="L2124" i="16"/>
  <c r="K2124" i="16"/>
  <c r="K2123" i="16"/>
  <c r="L2123" i="16" s="1"/>
  <c r="L2122" i="16"/>
  <c r="K2122" i="16"/>
  <c r="L2121" i="16"/>
  <c r="K2121" i="16"/>
  <c r="L2120" i="16"/>
  <c r="K2120" i="16"/>
  <c r="K2119" i="16"/>
  <c r="L2119" i="16" s="1"/>
  <c r="L2118" i="16"/>
  <c r="K2118" i="16"/>
  <c r="L2117" i="16"/>
  <c r="K2117" i="16"/>
  <c r="L2116" i="16"/>
  <c r="K2116" i="16"/>
  <c r="K2115" i="16"/>
  <c r="L2115" i="16" s="1"/>
  <c r="L2114" i="16"/>
  <c r="K2114" i="16"/>
  <c r="L2113" i="16"/>
  <c r="K2113" i="16"/>
  <c r="L2112" i="16"/>
  <c r="K2112" i="16"/>
  <c r="K2111" i="16"/>
  <c r="L2111" i="16" s="1"/>
  <c r="L2110" i="16"/>
  <c r="K2110" i="16"/>
  <c r="L2109" i="16"/>
  <c r="K2109" i="16"/>
  <c r="L2108" i="16"/>
  <c r="K2108" i="16"/>
  <c r="K2107" i="16"/>
  <c r="L2107" i="16" s="1"/>
  <c r="L2106" i="16"/>
  <c r="K2106" i="16"/>
  <c r="L2105" i="16"/>
  <c r="K2105" i="16"/>
  <c r="L2104" i="16"/>
  <c r="K2104" i="16"/>
  <c r="K2103" i="16"/>
  <c r="L2103" i="16" s="1"/>
  <c r="L2102" i="16"/>
  <c r="K2102" i="16"/>
  <c r="L2101" i="16"/>
  <c r="K2101" i="16"/>
  <c r="L2100" i="16"/>
  <c r="K2100" i="16"/>
  <c r="K2099" i="16"/>
  <c r="L2099" i="16" s="1"/>
  <c r="L2098" i="16"/>
  <c r="K2098" i="16"/>
  <c r="L2097" i="16"/>
  <c r="K2097" i="16"/>
  <c r="L2096" i="16"/>
  <c r="K2096" i="16"/>
  <c r="K2095" i="16"/>
  <c r="L2095" i="16" s="1"/>
  <c r="L2094" i="16"/>
  <c r="K2094" i="16"/>
  <c r="L2093" i="16"/>
  <c r="K2093" i="16"/>
  <c r="L2092" i="16"/>
  <c r="K2092" i="16"/>
  <c r="K2091" i="16"/>
  <c r="L2091" i="16" s="1"/>
  <c r="L2090" i="16"/>
  <c r="K2090" i="16"/>
  <c r="L2089" i="16"/>
  <c r="K2089" i="16"/>
  <c r="L2088" i="16"/>
  <c r="K2088" i="16"/>
  <c r="K2087" i="16"/>
  <c r="L2087" i="16" s="1"/>
  <c r="L2086" i="16"/>
  <c r="K2086" i="16"/>
  <c r="L2085" i="16"/>
  <c r="K2085" i="16"/>
  <c r="L2084" i="16"/>
  <c r="K2084" i="16"/>
  <c r="K2083" i="16"/>
  <c r="L2083" i="16" s="1"/>
  <c r="L2082" i="16"/>
  <c r="K2082" i="16"/>
  <c r="L2081" i="16"/>
  <c r="K2081" i="16"/>
  <c r="L2080" i="16"/>
  <c r="K2080" i="16"/>
  <c r="K2079" i="16"/>
  <c r="L2079" i="16" s="1"/>
  <c r="L2078" i="16"/>
  <c r="K2078" i="16"/>
  <c r="L2077" i="16"/>
  <c r="K2077" i="16"/>
  <c r="L2076" i="16"/>
  <c r="K2076" i="16"/>
  <c r="K2075" i="16"/>
  <c r="L2075" i="16" s="1"/>
  <c r="L2074" i="16"/>
  <c r="K2074" i="16"/>
  <c r="L2073" i="16"/>
  <c r="K2073" i="16"/>
  <c r="L2072" i="16"/>
  <c r="K2072" i="16"/>
  <c r="K2071" i="16"/>
  <c r="L2071" i="16" s="1"/>
  <c r="L2070" i="16"/>
  <c r="K2070" i="16"/>
  <c r="L2069" i="16"/>
  <c r="K2069" i="16"/>
  <c r="L2068" i="16"/>
  <c r="K2068" i="16"/>
  <c r="K2067" i="16"/>
  <c r="L2067" i="16" s="1"/>
  <c r="L2066" i="16"/>
  <c r="K2066" i="16"/>
  <c r="L2065" i="16"/>
  <c r="K2065" i="16"/>
  <c r="L2064" i="16"/>
  <c r="K2064" i="16"/>
  <c r="K2063" i="16"/>
  <c r="L2063" i="16" s="1"/>
  <c r="L2062" i="16"/>
  <c r="K2062" i="16"/>
  <c r="L2061" i="16"/>
  <c r="K2061" i="16"/>
  <c r="L2060" i="16"/>
  <c r="K2060" i="16"/>
  <c r="K2059" i="16"/>
  <c r="L2059" i="16" s="1"/>
  <c r="L2058" i="16"/>
  <c r="K2058" i="16"/>
  <c r="L2057" i="16"/>
  <c r="K2057" i="16"/>
  <c r="L2056" i="16"/>
  <c r="K2056" i="16"/>
  <c r="K2055" i="16"/>
  <c r="L2055" i="16" s="1"/>
  <c r="L2054" i="16"/>
  <c r="K2054" i="16"/>
  <c r="L2053" i="16"/>
  <c r="K2053" i="16"/>
  <c r="L2052" i="16"/>
  <c r="K2052" i="16"/>
  <c r="K2051" i="16"/>
  <c r="L2051" i="16" s="1"/>
  <c r="L2050" i="16"/>
  <c r="K2050" i="16"/>
  <c r="L2049" i="16"/>
  <c r="K2049" i="16"/>
  <c r="L2048" i="16"/>
  <c r="K2048" i="16"/>
  <c r="K2047" i="16"/>
  <c r="L2047" i="16" s="1"/>
  <c r="L2046" i="16"/>
  <c r="K2046" i="16"/>
  <c r="L2045" i="16"/>
  <c r="K2045" i="16"/>
  <c r="L2044" i="16"/>
  <c r="K2044" i="16"/>
  <c r="K2043" i="16"/>
  <c r="L2043" i="16" s="1"/>
  <c r="L2042" i="16"/>
  <c r="K2042" i="16"/>
  <c r="L2041" i="16"/>
  <c r="K2041" i="16"/>
  <c r="L2040" i="16"/>
  <c r="K2040" i="16"/>
  <c r="K2039" i="16"/>
  <c r="L2039" i="16" s="1"/>
  <c r="L2038" i="16"/>
  <c r="K2038" i="16"/>
  <c r="L2037" i="16"/>
  <c r="K2037" i="16"/>
  <c r="L2036" i="16"/>
  <c r="K2036" i="16"/>
  <c r="K2035" i="16"/>
  <c r="L2035" i="16" s="1"/>
  <c r="L2034" i="16"/>
  <c r="K2034" i="16"/>
  <c r="L2033" i="16"/>
  <c r="K2033" i="16"/>
  <c r="L2032" i="16"/>
  <c r="K2032" i="16"/>
  <c r="K2031" i="16"/>
  <c r="L2031" i="16" s="1"/>
  <c r="L2030" i="16"/>
  <c r="K2030" i="16"/>
  <c r="L2029" i="16"/>
  <c r="K2029" i="16"/>
  <c r="L2028" i="16"/>
  <c r="K2028" i="16"/>
  <c r="K2027" i="16"/>
  <c r="L2027" i="16" s="1"/>
  <c r="L2026" i="16"/>
  <c r="K2026" i="16"/>
  <c r="L2025" i="16"/>
  <c r="K2025" i="16"/>
  <c r="L2024" i="16"/>
  <c r="K2024" i="16"/>
  <c r="K2023" i="16"/>
  <c r="L2023" i="16" s="1"/>
  <c r="L2022" i="16"/>
  <c r="K2022" i="16"/>
  <c r="L2021" i="16"/>
  <c r="K2021" i="16"/>
  <c r="L2020" i="16"/>
  <c r="K2020" i="16"/>
  <c r="K2019" i="16"/>
  <c r="L2019" i="16" s="1"/>
  <c r="L2018" i="16"/>
  <c r="K2018" i="16"/>
  <c r="L2017" i="16"/>
  <c r="K2017" i="16"/>
  <c r="L2016" i="16"/>
  <c r="K2016" i="16"/>
  <c r="K2015" i="16"/>
  <c r="L2015" i="16" s="1"/>
  <c r="L2014" i="16"/>
  <c r="K2014" i="16"/>
  <c r="L2013" i="16"/>
  <c r="K2013" i="16"/>
  <c r="L2012" i="16"/>
  <c r="K2012" i="16"/>
  <c r="K2011" i="16"/>
  <c r="L2011" i="16" s="1"/>
  <c r="L2010" i="16"/>
  <c r="K2010" i="16"/>
  <c r="L2009" i="16"/>
  <c r="K2009" i="16"/>
  <c r="L2008" i="16"/>
  <c r="K2008" i="16"/>
  <c r="K2007" i="16"/>
  <c r="L2007" i="16" s="1"/>
  <c r="L2006" i="16"/>
  <c r="K2006" i="16"/>
  <c r="L2005" i="16"/>
  <c r="K2005" i="16"/>
  <c r="L2004" i="16"/>
  <c r="K2004" i="16"/>
  <c r="K2003" i="16"/>
  <c r="L2003" i="16" s="1"/>
  <c r="L2002" i="16"/>
  <c r="K2002" i="16"/>
  <c r="L2001" i="16"/>
  <c r="K2001" i="16"/>
  <c r="L2000" i="16"/>
  <c r="K2000" i="16"/>
  <c r="K1999" i="16"/>
  <c r="L1999" i="16" s="1"/>
  <c r="L1998" i="16"/>
  <c r="K1998" i="16"/>
  <c r="L1997" i="16"/>
  <c r="K1997" i="16"/>
  <c r="L1996" i="16"/>
  <c r="K1996" i="16"/>
  <c r="K1995" i="16"/>
  <c r="L1995" i="16" s="1"/>
  <c r="L1994" i="16"/>
  <c r="K1994" i="16"/>
  <c r="L1993" i="16"/>
  <c r="K1993" i="16"/>
  <c r="L1992" i="16"/>
  <c r="K1992" i="16"/>
  <c r="K1991" i="16"/>
  <c r="L1991" i="16" s="1"/>
  <c r="L1990" i="16"/>
  <c r="K1990" i="16"/>
  <c r="L1989" i="16"/>
  <c r="K1989" i="16"/>
  <c r="L1988" i="16"/>
  <c r="K1988" i="16"/>
  <c r="K1987" i="16"/>
  <c r="L1987" i="16" s="1"/>
  <c r="L1986" i="16"/>
  <c r="K1986" i="16"/>
  <c r="L1985" i="16"/>
  <c r="K1985" i="16"/>
  <c r="L1984" i="16"/>
  <c r="K1984" i="16"/>
  <c r="K1983" i="16"/>
  <c r="L1983" i="16" s="1"/>
  <c r="L1982" i="16"/>
  <c r="K1982" i="16"/>
  <c r="L1981" i="16"/>
  <c r="K1981" i="16"/>
  <c r="L1980" i="16"/>
  <c r="K1980" i="16"/>
  <c r="K1979" i="16"/>
  <c r="L1979" i="16" s="1"/>
  <c r="L1978" i="16"/>
  <c r="K1978" i="16"/>
  <c r="L1977" i="16"/>
  <c r="K1977" i="16"/>
  <c r="L1976" i="16"/>
  <c r="K1976" i="16"/>
  <c r="K1975" i="16"/>
  <c r="L1975" i="16" s="1"/>
  <c r="L1974" i="16"/>
  <c r="K1974" i="16"/>
  <c r="L1973" i="16"/>
  <c r="K1973" i="16"/>
  <c r="L1972" i="16"/>
  <c r="K1972" i="16"/>
  <c r="K1971" i="16"/>
  <c r="L1971" i="16" s="1"/>
  <c r="L1970" i="16"/>
  <c r="K1970" i="16"/>
  <c r="L1969" i="16"/>
  <c r="K1969" i="16"/>
  <c r="L1968" i="16"/>
  <c r="K1968" i="16"/>
  <c r="K1967" i="16"/>
  <c r="L1967" i="16" s="1"/>
  <c r="L1966" i="16"/>
  <c r="K1966" i="16"/>
  <c r="L1965" i="16"/>
  <c r="K1965" i="16"/>
  <c r="L1964" i="16"/>
  <c r="K1964" i="16"/>
  <c r="K1963" i="16"/>
  <c r="L1963" i="16" s="1"/>
  <c r="L1962" i="16"/>
  <c r="K1962" i="16"/>
  <c r="L1961" i="16"/>
  <c r="K1961" i="16"/>
  <c r="L1960" i="16"/>
  <c r="K1960" i="16"/>
  <c r="K1959" i="16"/>
  <c r="L1959" i="16" s="1"/>
  <c r="L1958" i="16"/>
  <c r="K1958" i="16"/>
  <c r="L1957" i="16"/>
  <c r="K1957" i="16"/>
  <c r="L1956" i="16"/>
  <c r="K1956" i="16"/>
  <c r="K1955" i="16"/>
  <c r="L1955" i="16" s="1"/>
  <c r="L1954" i="16"/>
  <c r="K1954" i="16"/>
  <c r="L1953" i="16"/>
  <c r="K1953" i="16"/>
  <c r="L1952" i="16"/>
  <c r="K1952" i="16"/>
  <c r="K1951" i="16"/>
  <c r="L1951" i="16" s="1"/>
  <c r="L1950" i="16"/>
  <c r="K1950" i="16"/>
  <c r="L1949" i="16"/>
  <c r="K1949" i="16"/>
  <c r="L1948" i="16"/>
  <c r="K1948" i="16"/>
  <c r="K1947" i="16"/>
  <c r="L1947" i="16" s="1"/>
  <c r="L1946" i="16"/>
  <c r="K1946" i="16"/>
  <c r="L1945" i="16"/>
  <c r="K1945" i="16"/>
  <c r="L1944" i="16"/>
  <c r="K1944" i="16"/>
  <c r="K1943" i="16"/>
  <c r="L1943" i="16" s="1"/>
  <c r="L1942" i="16"/>
  <c r="K1942" i="16"/>
  <c r="L1941" i="16"/>
  <c r="K1941" i="16"/>
  <c r="L1940" i="16"/>
  <c r="K1940" i="16"/>
  <c r="K1939" i="16"/>
  <c r="L1939" i="16" s="1"/>
  <c r="L1938" i="16"/>
  <c r="K1938" i="16"/>
  <c r="L1937" i="16"/>
  <c r="K1937" i="16"/>
  <c r="L1936" i="16"/>
  <c r="K1936" i="16"/>
  <c r="K1935" i="16"/>
  <c r="L1935" i="16" s="1"/>
  <c r="L1934" i="16"/>
  <c r="K1934" i="16"/>
  <c r="L1933" i="16"/>
  <c r="K1933" i="16"/>
  <c r="L1932" i="16"/>
  <c r="K1932" i="16"/>
  <c r="K1931" i="16"/>
  <c r="L1931" i="16" s="1"/>
  <c r="L1930" i="16"/>
  <c r="K1930" i="16"/>
  <c r="L1929" i="16"/>
  <c r="K1929" i="16"/>
  <c r="L1928" i="16"/>
  <c r="K1928" i="16"/>
  <c r="K1927" i="16"/>
  <c r="L1927" i="16" s="1"/>
  <c r="L1926" i="16"/>
  <c r="K1926" i="16"/>
  <c r="L1925" i="16"/>
  <c r="K1925" i="16"/>
  <c r="L1924" i="16"/>
  <c r="K1924" i="16"/>
  <c r="K1923" i="16"/>
  <c r="L1923" i="16" s="1"/>
  <c r="L1922" i="16"/>
  <c r="K1922" i="16"/>
  <c r="L1921" i="16"/>
  <c r="K1921" i="16"/>
  <c r="L1920" i="16"/>
  <c r="K1920" i="16"/>
  <c r="K1919" i="16"/>
  <c r="L1919" i="16" s="1"/>
  <c r="L1918" i="16"/>
  <c r="K1918" i="16"/>
  <c r="L1917" i="16"/>
  <c r="K1917" i="16"/>
  <c r="L1916" i="16"/>
  <c r="K1916" i="16"/>
  <c r="K1915" i="16"/>
  <c r="L1915" i="16" s="1"/>
  <c r="L1914" i="16"/>
  <c r="K1914" i="16"/>
  <c r="L1913" i="16"/>
  <c r="K1913" i="16"/>
  <c r="L1912" i="16"/>
  <c r="K1912" i="16"/>
  <c r="K1911" i="16"/>
  <c r="L1911" i="16" s="1"/>
  <c r="L1910" i="16"/>
  <c r="K1910" i="16"/>
  <c r="L1909" i="16"/>
  <c r="K1909" i="16"/>
  <c r="L1908" i="16"/>
  <c r="K1908" i="16"/>
  <c r="K1907" i="16"/>
  <c r="L1907" i="16" s="1"/>
  <c r="L1906" i="16"/>
  <c r="K1906" i="16"/>
  <c r="L1905" i="16"/>
  <c r="K1905" i="16"/>
  <c r="L1904" i="16"/>
  <c r="K1904" i="16"/>
  <c r="K1903" i="16"/>
  <c r="L1903" i="16" s="1"/>
  <c r="L1902" i="16"/>
  <c r="K1902" i="16"/>
  <c r="L1901" i="16"/>
  <c r="K1901" i="16"/>
  <c r="L1900" i="16"/>
  <c r="K1900" i="16"/>
  <c r="K1899" i="16"/>
  <c r="L1899" i="16" s="1"/>
  <c r="L1898" i="16"/>
  <c r="K1898" i="16"/>
  <c r="L1897" i="16"/>
  <c r="K1897" i="16"/>
  <c r="L1896" i="16"/>
  <c r="K1896" i="16"/>
  <c r="K1895" i="16"/>
  <c r="L1895" i="16" s="1"/>
  <c r="L1894" i="16"/>
  <c r="K1894" i="16"/>
  <c r="L1893" i="16"/>
  <c r="K1893" i="16"/>
  <c r="L1892" i="16"/>
  <c r="K1892" i="16"/>
  <c r="K1891" i="16"/>
  <c r="L1891" i="16" s="1"/>
  <c r="L1890" i="16"/>
  <c r="K1890" i="16"/>
  <c r="L1889" i="16"/>
  <c r="K1889" i="16"/>
  <c r="L1888" i="16"/>
  <c r="K1888" i="16"/>
  <c r="K1887" i="16"/>
  <c r="L1887" i="16" s="1"/>
  <c r="L1886" i="16"/>
  <c r="K1886" i="16"/>
  <c r="L1885" i="16"/>
  <c r="K1885" i="16"/>
  <c r="L1884" i="16"/>
  <c r="K1884" i="16"/>
  <c r="K1883" i="16"/>
  <c r="L1883" i="16" s="1"/>
  <c r="L1882" i="16"/>
  <c r="K1882" i="16"/>
  <c r="L1881" i="16"/>
  <c r="K1881" i="16"/>
  <c r="L1880" i="16"/>
  <c r="K1880" i="16"/>
  <c r="K1879" i="16"/>
  <c r="L1879" i="16" s="1"/>
  <c r="L1878" i="16"/>
  <c r="K1878" i="16"/>
  <c r="L1877" i="16"/>
  <c r="K1877" i="16"/>
  <c r="L1876" i="16"/>
  <c r="K1876" i="16"/>
  <c r="K1875" i="16"/>
  <c r="L1875" i="16" s="1"/>
  <c r="L1874" i="16"/>
  <c r="K1874" i="16"/>
  <c r="L1873" i="16"/>
  <c r="K1873" i="16"/>
  <c r="L1872" i="16"/>
  <c r="K1872" i="16"/>
  <c r="K1871" i="16"/>
  <c r="L1871" i="16" s="1"/>
  <c r="L1870" i="16"/>
  <c r="K1870" i="16"/>
  <c r="L1869" i="16"/>
  <c r="K1869" i="16"/>
  <c r="L1868" i="16"/>
  <c r="K1868" i="16"/>
  <c r="K1867" i="16"/>
  <c r="L1867" i="16" s="1"/>
  <c r="L1866" i="16"/>
  <c r="K1866" i="16"/>
  <c r="L1865" i="16"/>
  <c r="K1865" i="16"/>
  <c r="L1864" i="16"/>
  <c r="K1864" i="16"/>
  <c r="K1863" i="16"/>
  <c r="L1863" i="16" s="1"/>
  <c r="L1862" i="16"/>
  <c r="K1862" i="16"/>
  <c r="L1861" i="16"/>
  <c r="K1861" i="16"/>
  <c r="L1860" i="16"/>
  <c r="K1860" i="16"/>
  <c r="K1859" i="16"/>
  <c r="L1859" i="16" s="1"/>
  <c r="L1858" i="16"/>
  <c r="K1858" i="16"/>
  <c r="L1857" i="16"/>
  <c r="K1857" i="16"/>
  <c r="L1856" i="16"/>
  <c r="K1856" i="16"/>
  <c r="K1855" i="16"/>
  <c r="L1855" i="16" s="1"/>
  <c r="L1854" i="16"/>
  <c r="K1854" i="16"/>
  <c r="L1853" i="16"/>
  <c r="K1853" i="16"/>
  <c r="L1852" i="16"/>
  <c r="K1852" i="16"/>
  <c r="K1851" i="16"/>
  <c r="L1851" i="16" s="1"/>
  <c r="L1850" i="16"/>
  <c r="K1850" i="16"/>
  <c r="L1849" i="16"/>
  <c r="K1849" i="16"/>
  <c r="L1848" i="16"/>
  <c r="K1848" i="16"/>
  <c r="K1847" i="16"/>
  <c r="L1847" i="16" s="1"/>
  <c r="L1846" i="16"/>
  <c r="K1846" i="16"/>
  <c r="L1845" i="16"/>
  <c r="K1845" i="16"/>
  <c r="L1844" i="16"/>
  <c r="K1844" i="16"/>
  <c r="K1843" i="16"/>
  <c r="L1843" i="16" s="1"/>
  <c r="L1842" i="16"/>
  <c r="K1842" i="16"/>
  <c r="L1841" i="16"/>
  <c r="K1841" i="16"/>
  <c r="L1840" i="16"/>
  <c r="K1840" i="16"/>
  <c r="K1839" i="16"/>
  <c r="L1839" i="16" s="1"/>
  <c r="L1838" i="16"/>
  <c r="K1838" i="16"/>
  <c r="L1837" i="16"/>
  <c r="K1837" i="16"/>
  <c r="L1836" i="16"/>
  <c r="K1836" i="16"/>
  <c r="K1835" i="16"/>
  <c r="L1835" i="16" s="1"/>
  <c r="L1834" i="16"/>
  <c r="K1834" i="16"/>
  <c r="L1833" i="16"/>
  <c r="K1833" i="16"/>
  <c r="L1832" i="16"/>
  <c r="K1832" i="16"/>
  <c r="K1831" i="16"/>
  <c r="L1831" i="16" s="1"/>
  <c r="L1830" i="16"/>
  <c r="K1830" i="16"/>
  <c r="L1829" i="16"/>
  <c r="K1829" i="16"/>
  <c r="L1828" i="16"/>
  <c r="K1828" i="16"/>
  <c r="K1827" i="16"/>
  <c r="L1827" i="16" s="1"/>
  <c r="L1826" i="16"/>
  <c r="K1826" i="16"/>
  <c r="L1825" i="16"/>
  <c r="K1825" i="16"/>
  <c r="L1824" i="16"/>
  <c r="K1824" i="16"/>
  <c r="K1823" i="16"/>
  <c r="L1823" i="16" s="1"/>
  <c r="L1822" i="16"/>
  <c r="K1822" i="16"/>
  <c r="L1821" i="16"/>
  <c r="K1821" i="16"/>
  <c r="L1820" i="16"/>
  <c r="K1820" i="16"/>
  <c r="K1819" i="16"/>
  <c r="L1819" i="16" s="1"/>
  <c r="L1818" i="16"/>
  <c r="K1818" i="16"/>
  <c r="L1817" i="16"/>
  <c r="K1817" i="16"/>
  <c r="L1816" i="16"/>
  <c r="K1816" i="16"/>
  <c r="K1815" i="16"/>
  <c r="L1815" i="16" s="1"/>
  <c r="L1814" i="16"/>
  <c r="K1814" i="16"/>
  <c r="L1813" i="16"/>
  <c r="K1813" i="16"/>
  <c r="L1812" i="16"/>
  <c r="K1812" i="16"/>
  <c r="K1811" i="16"/>
  <c r="L1811" i="16" s="1"/>
  <c r="L1810" i="16"/>
  <c r="K1810" i="16"/>
  <c r="L1809" i="16"/>
  <c r="K1809" i="16"/>
  <c r="L1808" i="16"/>
  <c r="K1808" i="16"/>
  <c r="K1807" i="16"/>
  <c r="L1807" i="16" s="1"/>
  <c r="L1806" i="16"/>
  <c r="K1806" i="16"/>
  <c r="L1805" i="16"/>
  <c r="K1805" i="16"/>
  <c r="L1804" i="16"/>
  <c r="K1804" i="16"/>
  <c r="K1803" i="16"/>
  <c r="L1803" i="16" s="1"/>
  <c r="L1802" i="16"/>
  <c r="K1802" i="16"/>
  <c r="L1801" i="16"/>
  <c r="K1801" i="16"/>
  <c r="L1800" i="16"/>
  <c r="K1800" i="16"/>
  <c r="K1799" i="16"/>
  <c r="L1799" i="16" s="1"/>
  <c r="L1798" i="16"/>
  <c r="K1798" i="16"/>
  <c r="L1797" i="16"/>
  <c r="K1797" i="16"/>
  <c r="L1796" i="16"/>
  <c r="K1796" i="16"/>
  <c r="K1795" i="16"/>
  <c r="L1795" i="16" s="1"/>
  <c r="L1794" i="16"/>
  <c r="K1794" i="16"/>
  <c r="L1793" i="16"/>
  <c r="K1793" i="16"/>
  <c r="L1792" i="16"/>
  <c r="K1792" i="16"/>
  <c r="K1791" i="16"/>
  <c r="L1791" i="16" s="1"/>
  <c r="L1790" i="16"/>
  <c r="K1790" i="16"/>
  <c r="L1789" i="16"/>
  <c r="K1789" i="16"/>
  <c r="L1788" i="16"/>
  <c r="K1788" i="16"/>
  <c r="K1787" i="16"/>
  <c r="L1787" i="16" s="1"/>
  <c r="L1786" i="16"/>
  <c r="K1786" i="16"/>
  <c r="L1785" i="16"/>
  <c r="K1785" i="16"/>
  <c r="L1784" i="16"/>
  <c r="K1784" i="16"/>
  <c r="K1783" i="16"/>
  <c r="L1783" i="16" s="1"/>
  <c r="L1782" i="16"/>
  <c r="K1782" i="16"/>
  <c r="L1781" i="16"/>
  <c r="K1781" i="16"/>
  <c r="L1780" i="16"/>
  <c r="K1780" i="16"/>
  <c r="K1779" i="16"/>
  <c r="L1779" i="16" s="1"/>
  <c r="L1778" i="16"/>
  <c r="K1778" i="16"/>
  <c r="L1777" i="16"/>
  <c r="K1777" i="16"/>
  <c r="L1776" i="16"/>
  <c r="K1776" i="16"/>
  <c r="K1775" i="16"/>
  <c r="L1775" i="16" s="1"/>
  <c r="L1774" i="16"/>
  <c r="K1774" i="16"/>
  <c r="L1773" i="16"/>
  <c r="K1773" i="16"/>
  <c r="L1772" i="16"/>
  <c r="K1772" i="16"/>
  <c r="K1771" i="16"/>
  <c r="L1771" i="16" s="1"/>
  <c r="L1770" i="16"/>
  <c r="K1770" i="16"/>
  <c r="L1769" i="16"/>
  <c r="K1769" i="16"/>
  <c r="L1768" i="16"/>
  <c r="K1768" i="16"/>
  <c r="K1767" i="16"/>
  <c r="L1767" i="16" s="1"/>
  <c r="L1766" i="16"/>
  <c r="K1766" i="16"/>
  <c r="L1765" i="16"/>
  <c r="K1765" i="16"/>
  <c r="L1764" i="16"/>
  <c r="K1764" i="16"/>
  <c r="K1763" i="16"/>
  <c r="L1763" i="16" s="1"/>
  <c r="L1762" i="16"/>
  <c r="K1762" i="16"/>
  <c r="L1761" i="16"/>
  <c r="K1761" i="16"/>
  <c r="L1760" i="16"/>
  <c r="K1760" i="16"/>
  <c r="K1759" i="16"/>
  <c r="L1759" i="16" s="1"/>
  <c r="L1758" i="16"/>
  <c r="K1758" i="16"/>
  <c r="L1757" i="16"/>
  <c r="K1757" i="16"/>
  <c r="L1756" i="16"/>
  <c r="K1756" i="16"/>
  <c r="K1755" i="16"/>
  <c r="L1755" i="16" s="1"/>
  <c r="L1754" i="16"/>
  <c r="K1754" i="16"/>
  <c r="L1753" i="16"/>
  <c r="K1753" i="16"/>
  <c r="L1752" i="16"/>
  <c r="K1752" i="16"/>
  <c r="K1751" i="16"/>
  <c r="L1751" i="16" s="1"/>
  <c r="L1750" i="16"/>
  <c r="K1750" i="16"/>
  <c r="L1749" i="16"/>
  <c r="K1749" i="16"/>
  <c r="L1748" i="16"/>
  <c r="K1748" i="16"/>
  <c r="K1747" i="16"/>
  <c r="L1747" i="16" s="1"/>
  <c r="L1746" i="16"/>
  <c r="K1746" i="16"/>
  <c r="L1745" i="16"/>
  <c r="K1745" i="16"/>
  <c r="L1744" i="16"/>
  <c r="K1744" i="16"/>
  <c r="K1743" i="16"/>
  <c r="L1743" i="16" s="1"/>
  <c r="L1742" i="16"/>
  <c r="K1742" i="16"/>
  <c r="L1741" i="16"/>
  <c r="K1741" i="16"/>
  <c r="L1740" i="16"/>
  <c r="K1740" i="16"/>
  <c r="K1739" i="16"/>
  <c r="L1739" i="16" s="1"/>
  <c r="L1738" i="16"/>
  <c r="K1738" i="16"/>
  <c r="L1737" i="16"/>
  <c r="K1737" i="16"/>
  <c r="L1736" i="16"/>
  <c r="K1736" i="16"/>
  <c r="K1735" i="16"/>
  <c r="L1735" i="16" s="1"/>
  <c r="L1734" i="16"/>
  <c r="K1734" i="16"/>
  <c r="L1733" i="16"/>
  <c r="K1733" i="16"/>
  <c r="L1732" i="16"/>
  <c r="K1732" i="16"/>
  <c r="K1731" i="16"/>
  <c r="L1731" i="16" s="1"/>
  <c r="L1730" i="16"/>
  <c r="K1730" i="16"/>
  <c r="L1729" i="16"/>
  <c r="K1729" i="16"/>
  <c r="L1728" i="16"/>
  <c r="K1728" i="16"/>
  <c r="K1727" i="16"/>
  <c r="L1727" i="16" s="1"/>
  <c r="L1726" i="16"/>
  <c r="K1726" i="16"/>
  <c r="L1725" i="16"/>
  <c r="K1725" i="16"/>
  <c r="L1724" i="16"/>
  <c r="K1724" i="16"/>
  <c r="K1723" i="16"/>
  <c r="L1723" i="16" s="1"/>
  <c r="L1722" i="16"/>
  <c r="K1722" i="16"/>
  <c r="L1721" i="16"/>
  <c r="K1721" i="16"/>
  <c r="L1720" i="16"/>
  <c r="K1720" i="16"/>
  <c r="K1719" i="16"/>
  <c r="L1719" i="16" s="1"/>
  <c r="L1718" i="16"/>
  <c r="K1718" i="16"/>
  <c r="L1717" i="16"/>
  <c r="K1717" i="16"/>
  <c r="L1716" i="16"/>
  <c r="K1716" i="16"/>
  <c r="K1715" i="16"/>
  <c r="L1715" i="16" s="1"/>
  <c r="L1714" i="16"/>
  <c r="K1714" i="16"/>
  <c r="L1713" i="16"/>
  <c r="K1713" i="16"/>
  <c r="L1712" i="16"/>
  <c r="K1712" i="16"/>
  <c r="K1711" i="16"/>
  <c r="L1711" i="16" s="1"/>
  <c r="L1710" i="16"/>
  <c r="K1710" i="16"/>
  <c r="L1709" i="16"/>
  <c r="K1709" i="16"/>
  <c r="L1708" i="16"/>
  <c r="K1708" i="16"/>
  <c r="K1707" i="16"/>
  <c r="L1707" i="16" s="1"/>
  <c r="L1706" i="16"/>
  <c r="K1706" i="16"/>
  <c r="L1705" i="16"/>
  <c r="K1705" i="16"/>
  <c r="L1704" i="16"/>
  <c r="K1704" i="16"/>
  <c r="K1703" i="16"/>
  <c r="L1703" i="16" s="1"/>
  <c r="L1702" i="16"/>
  <c r="K1702" i="16"/>
  <c r="L1701" i="16"/>
  <c r="K1701" i="16"/>
  <c r="L1700" i="16"/>
  <c r="K1700" i="16"/>
  <c r="K1699" i="16"/>
  <c r="L1699" i="16" s="1"/>
  <c r="L1698" i="16"/>
  <c r="K1698" i="16"/>
  <c r="L1697" i="16"/>
  <c r="K1697" i="16"/>
  <c r="L1696" i="16"/>
  <c r="K1696" i="16"/>
  <c r="K1695" i="16"/>
  <c r="L1695" i="16" s="1"/>
  <c r="L1694" i="16"/>
  <c r="K1694" i="16"/>
  <c r="L1693" i="16"/>
  <c r="K1693" i="16"/>
  <c r="L1692" i="16"/>
  <c r="K1692" i="16"/>
  <c r="K1691" i="16"/>
  <c r="L1691" i="16" s="1"/>
  <c r="L1690" i="16"/>
  <c r="K1690" i="16"/>
  <c r="L1689" i="16"/>
  <c r="K1689" i="16"/>
  <c r="L1688" i="16"/>
  <c r="K1688" i="16"/>
  <c r="K1687" i="16"/>
  <c r="L1687" i="16" s="1"/>
  <c r="L1686" i="16"/>
  <c r="K1686" i="16"/>
  <c r="L1685" i="16"/>
  <c r="K1685" i="16"/>
  <c r="L1684" i="16"/>
  <c r="K1684" i="16"/>
  <c r="K1683" i="16"/>
  <c r="L1683" i="16" s="1"/>
  <c r="L1682" i="16"/>
  <c r="K1682" i="16"/>
  <c r="L1681" i="16"/>
  <c r="K1681" i="16"/>
  <c r="L1680" i="16"/>
  <c r="K1680" i="16"/>
  <c r="K1679" i="16"/>
  <c r="L1679" i="16" s="1"/>
  <c r="L1678" i="16"/>
  <c r="K1678" i="16"/>
  <c r="L1677" i="16"/>
  <c r="K1677" i="16"/>
  <c r="L1676" i="16"/>
  <c r="K1676" i="16"/>
  <c r="K1675" i="16"/>
  <c r="L1675" i="16" s="1"/>
  <c r="L1674" i="16"/>
  <c r="K1674" i="16"/>
  <c r="L1673" i="16"/>
  <c r="K1673" i="16"/>
  <c r="L1672" i="16"/>
  <c r="K1672" i="16"/>
  <c r="K1671" i="16"/>
  <c r="L1671" i="16" s="1"/>
  <c r="L1670" i="16"/>
  <c r="K1670" i="16"/>
  <c r="L1669" i="16"/>
  <c r="K1669" i="16"/>
  <c r="L1668" i="16"/>
  <c r="K1668" i="16"/>
  <c r="K1667" i="16"/>
  <c r="L1667" i="16" s="1"/>
  <c r="L1666" i="16"/>
  <c r="K1666" i="16"/>
  <c r="L1665" i="16"/>
  <c r="K1665" i="16"/>
  <c r="L1664" i="16"/>
  <c r="K1664" i="16"/>
  <c r="K1663" i="16"/>
  <c r="L1663" i="16" s="1"/>
  <c r="L1662" i="16"/>
  <c r="K1662" i="16"/>
  <c r="L1661" i="16"/>
  <c r="K1661" i="16"/>
  <c r="L1660" i="16"/>
  <c r="K1660" i="16"/>
  <c r="K1659" i="16"/>
  <c r="L1659" i="16" s="1"/>
  <c r="L1658" i="16"/>
  <c r="K1658" i="16"/>
  <c r="L1657" i="16"/>
  <c r="K1657" i="16"/>
  <c r="L1656" i="16"/>
  <c r="K1656" i="16"/>
  <c r="K1655" i="16"/>
  <c r="L1655" i="16" s="1"/>
  <c r="L1654" i="16"/>
  <c r="K1654" i="16"/>
  <c r="L1653" i="16"/>
  <c r="K1653" i="16"/>
  <c r="L1652" i="16"/>
  <c r="K1652" i="16"/>
  <c r="K1651" i="16"/>
  <c r="L1651" i="16" s="1"/>
  <c r="L1650" i="16"/>
  <c r="K1650" i="16"/>
  <c r="L1649" i="16"/>
  <c r="K1649" i="16"/>
  <c r="L1648" i="16"/>
  <c r="K1648" i="16"/>
  <c r="K1647" i="16"/>
  <c r="L1647" i="16" s="1"/>
  <c r="L1646" i="16"/>
  <c r="K1646" i="16"/>
  <c r="L1645" i="16"/>
  <c r="K1645" i="16"/>
  <c r="L1644" i="16"/>
  <c r="K1644" i="16"/>
  <c r="K1643" i="16"/>
  <c r="L1643" i="16" s="1"/>
  <c r="L1642" i="16"/>
  <c r="K1642" i="16"/>
  <c r="L1641" i="16"/>
  <c r="K1641" i="16"/>
  <c r="L1640" i="16"/>
  <c r="K1640" i="16"/>
  <c r="K1639" i="16"/>
  <c r="L1639" i="16" s="1"/>
  <c r="L1638" i="16"/>
  <c r="K1638" i="16"/>
  <c r="L1637" i="16"/>
  <c r="K1637" i="16"/>
  <c r="L1636" i="16"/>
  <c r="K1636" i="16"/>
  <c r="K1635" i="16"/>
  <c r="L1635" i="16" s="1"/>
  <c r="L1634" i="16"/>
  <c r="K1634" i="16"/>
  <c r="L1633" i="16"/>
  <c r="K1633" i="16"/>
  <c r="L1632" i="16"/>
  <c r="K1632" i="16"/>
  <c r="K1631" i="16"/>
  <c r="L1631" i="16" s="1"/>
  <c r="L1630" i="16"/>
  <c r="K1630" i="16"/>
  <c r="L1629" i="16"/>
  <c r="K1629" i="16"/>
  <c r="L1628" i="16"/>
  <c r="K1628" i="16"/>
  <c r="K1627" i="16"/>
  <c r="L1627" i="16" s="1"/>
  <c r="L1626" i="16"/>
  <c r="K1626" i="16"/>
  <c r="L1625" i="16"/>
  <c r="K1625" i="16"/>
  <c r="L1624" i="16"/>
  <c r="K1624" i="16"/>
  <c r="K1623" i="16"/>
  <c r="L1623" i="16" s="1"/>
  <c r="L1622" i="16"/>
  <c r="K1622" i="16"/>
  <c r="L1621" i="16"/>
  <c r="K1621" i="16"/>
  <c r="L1620" i="16"/>
  <c r="K1620" i="16"/>
  <c r="K1619" i="16"/>
  <c r="L1619" i="16" s="1"/>
  <c r="L1618" i="16"/>
  <c r="K1618" i="16"/>
  <c r="L1617" i="16"/>
  <c r="K1617" i="16"/>
  <c r="L1616" i="16"/>
  <c r="K1616" i="16"/>
  <c r="K1615" i="16"/>
  <c r="L1615" i="16" s="1"/>
  <c r="L1614" i="16"/>
  <c r="K1614" i="16"/>
  <c r="L1613" i="16"/>
  <c r="K1613" i="16"/>
  <c r="L1612" i="16"/>
  <c r="K1612" i="16"/>
  <c r="K1611" i="16"/>
  <c r="L1611" i="16" s="1"/>
  <c r="L1610" i="16"/>
  <c r="K1610" i="16"/>
  <c r="L1609" i="16"/>
  <c r="K1609" i="16"/>
  <c r="L1608" i="16"/>
  <c r="K1608" i="16"/>
  <c r="K1607" i="16"/>
  <c r="L1607" i="16" s="1"/>
  <c r="L1606" i="16"/>
  <c r="K1606" i="16"/>
  <c r="L1605" i="16"/>
  <c r="K1605" i="16"/>
  <c r="L1604" i="16"/>
  <c r="K1604" i="16"/>
  <c r="K1603" i="16"/>
  <c r="L1603" i="16" s="1"/>
  <c r="L1602" i="16"/>
  <c r="K1602" i="16"/>
  <c r="L1601" i="16"/>
  <c r="K1601" i="16"/>
  <c r="L1600" i="16"/>
  <c r="K1600" i="16"/>
  <c r="K1599" i="16"/>
  <c r="L1599" i="16" s="1"/>
  <c r="L1598" i="16"/>
  <c r="K1598" i="16"/>
  <c r="L1597" i="16"/>
  <c r="K1597" i="16"/>
  <c r="L1596" i="16"/>
  <c r="K1596" i="16"/>
  <c r="K1595" i="16"/>
  <c r="L1595" i="16" s="1"/>
  <c r="L1594" i="16"/>
  <c r="K1594" i="16"/>
  <c r="L1593" i="16"/>
  <c r="K1593" i="16"/>
  <c r="L1592" i="16"/>
  <c r="K1592" i="16"/>
  <c r="K1591" i="16"/>
  <c r="L1591" i="16" s="1"/>
  <c r="L1590" i="16"/>
  <c r="K1590" i="16"/>
  <c r="L1589" i="16"/>
  <c r="K1589" i="16"/>
  <c r="L1588" i="16"/>
  <c r="K1588" i="16"/>
  <c r="K1587" i="16"/>
  <c r="L1587" i="16" s="1"/>
  <c r="L1586" i="16"/>
  <c r="K1586" i="16"/>
  <c r="L1585" i="16"/>
  <c r="K1585" i="16"/>
  <c r="L1584" i="16"/>
  <c r="K1584" i="16"/>
  <c r="K1583" i="16"/>
  <c r="L1583" i="16" s="1"/>
  <c r="L1582" i="16"/>
  <c r="K1582" i="16"/>
  <c r="L1581" i="16"/>
  <c r="K1581" i="16"/>
  <c r="L1580" i="16"/>
  <c r="K1580" i="16"/>
  <c r="K1579" i="16"/>
  <c r="L1579" i="16" s="1"/>
  <c r="L1578" i="16"/>
  <c r="K1578" i="16"/>
  <c r="L1577" i="16"/>
  <c r="K1577" i="16"/>
  <c r="L1576" i="16"/>
  <c r="K1576" i="16"/>
  <c r="K1575" i="16"/>
  <c r="L1575" i="16" s="1"/>
  <c r="L1574" i="16"/>
  <c r="K1574" i="16"/>
  <c r="L1573" i="16"/>
  <c r="K1573" i="16"/>
  <c r="L1572" i="16"/>
  <c r="K1572" i="16"/>
  <c r="K1571" i="16"/>
  <c r="L1571" i="16" s="1"/>
  <c r="L1570" i="16"/>
  <c r="K1570" i="16"/>
  <c r="L1569" i="16"/>
  <c r="K1569" i="16"/>
  <c r="L1568" i="16"/>
  <c r="K1568" i="16"/>
  <c r="K1567" i="16"/>
  <c r="L1567" i="16" s="1"/>
  <c r="L1566" i="16"/>
  <c r="K1566" i="16"/>
  <c r="L1565" i="16"/>
  <c r="K1565" i="16"/>
  <c r="L1564" i="16"/>
  <c r="K1564" i="16"/>
  <c r="K1563" i="16"/>
  <c r="L1563" i="16" s="1"/>
  <c r="L1562" i="16"/>
  <c r="K1562" i="16"/>
  <c r="L1561" i="16"/>
  <c r="K1561" i="16"/>
  <c r="L1560" i="16"/>
  <c r="K1560" i="16"/>
  <c r="K1559" i="16"/>
  <c r="L1559" i="16" s="1"/>
  <c r="L1558" i="16"/>
  <c r="K1558" i="16"/>
  <c r="L1557" i="16"/>
  <c r="K1557" i="16"/>
  <c r="L1556" i="16"/>
  <c r="K1556" i="16"/>
  <c r="K1555" i="16"/>
  <c r="L1555" i="16" s="1"/>
  <c r="L1554" i="16"/>
  <c r="K1554" i="16"/>
  <c r="L1553" i="16"/>
  <c r="K1553" i="16"/>
  <c r="L1552" i="16"/>
  <c r="K1552" i="16"/>
  <c r="K1551" i="16"/>
  <c r="L1551" i="16" s="1"/>
  <c r="L1550" i="16"/>
  <c r="K1550" i="16"/>
  <c r="L1549" i="16"/>
  <c r="K1549" i="16"/>
  <c r="L1548" i="16"/>
  <c r="K1548" i="16"/>
  <c r="K1547" i="16"/>
  <c r="L1547" i="16" s="1"/>
  <c r="L1546" i="16"/>
  <c r="K1546" i="16"/>
  <c r="L1545" i="16"/>
  <c r="K1545" i="16"/>
  <c r="L1544" i="16"/>
  <c r="K1544" i="16"/>
  <c r="K1543" i="16"/>
  <c r="L1543" i="16" s="1"/>
  <c r="L1542" i="16"/>
  <c r="K1542" i="16"/>
  <c r="L1541" i="16"/>
  <c r="K1541" i="16"/>
  <c r="L1540" i="16"/>
  <c r="K1540" i="16"/>
  <c r="K1539" i="16"/>
  <c r="L1539" i="16" s="1"/>
  <c r="L1538" i="16"/>
  <c r="K1538" i="16"/>
  <c r="L1537" i="16"/>
  <c r="K1537" i="16"/>
  <c r="L1536" i="16"/>
  <c r="K1536" i="16"/>
  <c r="K1535" i="16"/>
  <c r="L1535" i="16" s="1"/>
  <c r="L1534" i="16"/>
  <c r="K1534" i="16"/>
  <c r="L1533" i="16"/>
  <c r="K1533" i="16"/>
  <c r="L1532" i="16"/>
  <c r="K1532" i="16"/>
  <c r="K1531" i="16"/>
  <c r="L1531" i="16" s="1"/>
  <c r="L1530" i="16"/>
  <c r="K1530" i="16"/>
  <c r="L1529" i="16"/>
  <c r="K1529" i="16"/>
  <c r="L1528" i="16"/>
  <c r="K1528" i="16"/>
  <c r="K1527" i="16"/>
  <c r="L1527" i="16" s="1"/>
  <c r="L1526" i="16"/>
  <c r="K1526" i="16"/>
  <c r="L1525" i="16"/>
  <c r="K1525" i="16"/>
  <c r="L1524" i="16"/>
  <c r="K1524" i="16"/>
  <c r="K1523" i="16"/>
  <c r="L1523" i="16" s="1"/>
  <c r="L1522" i="16"/>
  <c r="K1522" i="16"/>
  <c r="L1521" i="16"/>
  <c r="K1521" i="16"/>
  <c r="L1520" i="16"/>
  <c r="K1520" i="16"/>
  <c r="K1519" i="16"/>
  <c r="L1519" i="16" s="1"/>
  <c r="L1518" i="16"/>
  <c r="K1518" i="16"/>
  <c r="L1517" i="16"/>
  <c r="K1517" i="16"/>
  <c r="L1516" i="16"/>
  <c r="K1516" i="16"/>
  <c r="K1515" i="16"/>
  <c r="L1515" i="16" s="1"/>
  <c r="L1514" i="16"/>
  <c r="K1514" i="16"/>
  <c r="L1513" i="16"/>
  <c r="K1513" i="16"/>
  <c r="L1512" i="16"/>
  <c r="K1512" i="16"/>
  <c r="K1511" i="16"/>
  <c r="L1511" i="16" s="1"/>
  <c r="L1510" i="16"/>
  <c r="K1510" i="16"/>
  <c r="L1509" i="16"/>
  <c r="K1509" i="16"/>
  <c r="L1508" i="16"/>
  <c r="K1508" i="16"/>
  <c r="K1507" i="16"/>
  <c r="L1507" i="16" s="1"/>
  <c r="L1506" i="16"/>
  <c r="K1506" i="16"/>
  <c r="L1505" i="16"/>
  <c r="K1505" i="16"/>
  <c r="L1504" i="16"/>
  <c r="K1504" i="16"/>
  <c r="K1503" i="16"/>
  <c r="L1503" i="16" s="1"/>
  <c r="L1502" i="16"/>
  <c r="K1502" i="16"/>
  <c r="L1501" i="16"/>
  <c r="K1501" i="16"/>
  <c r="L1500" i="16"/>
  <c r="K1500" i="16"/>
  <c r="K1499" i="16"/>
  <c r="L1499" i="16" s="1"/>
  <c r="L1498" i="16"/>
  <c r="K1498" i="16"/>
  <c r="L1497" i="16"/>
  <c r="K1497" i="16"/>
  <c r="L1496" i="16"/>
  <c r="K1496" i="16"/>
  <c r="K1495" i="16"/>
  <c r="L1495" i="16" s="1"/>
  <c r="L1494" i="16"/>
  <c r="K1494" i="16"/>
  <c r="L1493" i="16"/>
  <c r="K1493" i="16"/>
  <c r="L1492" i="16"/>
  <c r="K1492" i="16"/>
  <c r="K1491" i="16"/>
  <c r="L1491" i="16" s="1"/>
  <c r="L1490" i="16"/>
  <c r="K1490" i="16"/>
  <c r="L1489" i="16"/>
  <c r="K1489" i="16"/>
  <c r="L1488" i="16"/>
  <c r="K1488" i="16"/>
  <c r="K1487" i="16"/>
  <c r="L1487" i="16" s="1"/>
  <c r="L1486" i="16"/>
  <c r="K1486" i="16"/>
  <c r="L1485" i="16"/>
  <c r="K1485" i="16"/>
  <c r="L1484" i="16"/>
  <c r="K1484" i="16"/>
  <c r="K1483" i="16"/>
  <c r="L1483" i="16" s="1"/>
  <c r="L1482" i="16"/>
  <c r="K1482" i="16"/>
  <c r="L1481" i="16"/>
  <c r="K1481" i="16"/>
  <c r="L1480" i="16"/>
  <c r="K1480" i="16"/>
  <c r="K1479" i="16"/>
  <c r="L1479" i="16" s="1"/>
  <c r="L1478" i="16"/>
  <c r="K1478" i="16"/>
  <c r="L1477" i="16"/>
  <c r="K1477" i="16"/>
  <c r="L1476" i="16"/>
  <c r="K1476" i="16"/>
  <c r="K1475" i="16"/>
  <c r="L1475" i="16" s="1"/>
  <c r="L1474" i="16"/>
  <c r="K1474" i="16"/>
  <c r="L1473" i="16"/>
  <c r="K1473" i="16"/>
  <c r="L1472" i="16"/>
  <c r="K1472" i="16"/>
  <c r="K1471" i="16"/>
  <c r="L1471" i="16" s="1"/>
  <c r="L1470" i="16"/>
  <c r="K1470" i="16"/>
  <c r="L1469" i="16"/>
  <c r="K1469" i="16"/>
  <c r="L1468" i="16"/>
  <c r="K1468" i="16"/>
  <c r="K1467" i="16"/>
  <c r="L1467" i="16" s="1"/>
  <c r="L1466" i="16"/>
  <c r="K1466" i="16"/>
  <c r="L1465" i="16"/>
  <c r="K1465" i="16"/>
  <c r="L1464" i="16"/>
  <c r="K1464" i="16"/>
  <c r="K1463" i="16"/>
  <c r="L1463" i="16" s="1"/>
  <c r="L1462" i="16"/>
  <c r="K1462" i="16"/>
  <c r="L1461" i="16"/>
  <c r="K1461" i="16"/>
  <c r="L1460" i="16"/>
  <c r="K1460" i="16"/>
  <c r="K1459" i="16"/>
  <c r="L1459" i="16" s="1"/>
  <c r="L1458" i="16"/>
  <c r="K1458" i="16"/>
  <c r="L1457" i="16"/>
  <c r="K1457" i="16"/>
  <c r="L1456" i="16"/>
  <c r="K1456" i="16"/>
  <c r="K1455" i="16"/>
  <c r="L1455" i="16" s="1"/>
  <c r="L1454" i="16"/>
  <c r="K1454" i="16"/>
  <c r="L1453" i="16"/>
  <c r="K1453" i="16"/>
  <c r="L1452" i="16"/>
  <c r="K1452" i="16"/>
  <c r="K1451" i="16"/>
  <c r="L1451" i="16" s="1"/>
  <c r="L1450" i="16"/>
  <c r="K1450" i="16"/>
  <c r="L1449" i="16"/>
  <c r="K1449" i="16"/>
  <c r="L1448" i="16"/>
  <c r="K1448" i="16"/>
  <c r="K1447" i="16"/>
  <c r="L1447" i="16" s="1"/>
  <c r="L1446" i="16"/>
  <c r="K1446" i="16"/>
  <c r="L1445" i="16"/>
  <c r="K1445" i="16"/>
  <c r="L1444" i="16"/>
  <c r="K1444" i="16"/>
  <c r="K1443" i="16"/>
  <c r="L1443" i="16" s="1"/>
  <c r="L1442" i="16"/>
  <c r="K1442" i="16"/>
  <c r="L1441" i="16"/>
  <c r="K1441" i="16"/>
  <c r="L1440" i="16"/>
  <c r="K1440" i="16"/>
  <c r="K1439" i="16"/>
  <c r="L1439" i="16" s="1"/>
  <c r="L1438" i="16"/>
  <c r="K1438" i="16"/>
  <c r="L1437" i="16"/>
  <c r="K1437" i="16"/>
  <c r="L1436" i="16"/>
  <c r="K1436" i="16"/>
  <c r="K1435" i="16"/>
  <c r="L1435" i="16" s="1"/>
  <c r="L1434" i="16"/>
  <c r="K1434" i="16"/>
  <c r="L1433" i="16"/>
  <c r="K1433" i="16"/>
  <c r="L1432" i="16"/>
  <c r="K1432" i="16"/>
  <c r="K1431" i="16"/>
  <c r="L1431" i="16" s="1"/>
  <c r="L1430" i="16"/>
  <c r="K1430" i="16"/>
  <c r="L1429" i="16"/>
  <c r="K1429" i="16"/>
  <c r="L1428" i="16"/>
  <c r="K1428" i="16"/>
  <c r="K1427" i="16"/>
  <c r="L1427" i="16" s="1"/>
  <c r="L1426" i="16"/>
  <c r="K1426" i="16"/>
  <c r="L1425" i="16"/>
  <c r="K1425" i="16"/>
  <c r="L1424" i="16"/>
  <c r="K1424" i="16"/>
  <c r="K1423" i="16"/>
  <c r="L1423" i="16" s="1"/>
  <c r="L1422" i="16"/>
  <c r="K1422" i="16"/>
  <c r="L1421" i="16"/>
  <c r="K1421" i="16"/>
  <c r="L1420" i="16"/>
  <c r="K1420" i="16"/>
  <c r="K1419" i="16"/>
  <c r="L1419" i="16" s="1"/>
  <c r="L1418" i="16"/>
  <c r="K1418" i="16"/>
  <c r="L1417" i="16"/>
  <c r="K1417" i="16"/>
  <c r="L1416" i="16"/>
  <c r="K1416" i="16"/>
  <c r="K1415" i="16"/>
  <c r="L1415" i="16" s="1"/>
  <c r="L1414" i="16"/>
  <c r="K1414" i="16"/>
  <c r="L1413" i="16"/>
  <c r="K1413" i="16"/>
  <c r="L1412" i="16"/>
  <c r="K1412" i="16"/>
  <c r="K1411" i="16"/>
  <c r="L1411" i="16" s="1"/>
  <c r="L1410" i="16"/>
  <c r="K1410" i="16"/>
  <c r="L1409" i="16"/>
  <c r="K1409" i="16"/>
  <c r="L1408" i="16"/>
  <c r="K1408" i="16"/>
  <c r="K1407" i="16"/>
  <c r="L1407" i="16" s="1"/>
  <c r="L1406" i="16"/>
  <c r="K1406" i="16"/>
  <c r="L1405" i="16"/>
  <c r="K1405" i="16"/>
  <c r="L1404" i="16"/>
  <c r="K1404" i="16"/>
  <c r="K1403" i="16"/>
  <c r="L1403" i="16" s="1"/>
  <c r="L1402" i="16"/>
  <c r="K1402" i="16"/>
  <c r="L1401" i="16"/>
  <c r="K1401" i="16"/>
  <c r="L1400" i="16"/>
  <c r="K1400" i="16"/>
  <c r="K1399" i="16"/>
  <c r="L1399" i="16" s="1"/>
  <c r="L1398" i="16"/>
  <c r="K1398" i="16"/>
  <c r="L1397" i="16"/>
  <c r="K1397" i="16"/>
  <c r="L1396" i="16"/>
  <c r="K1396" i="16"/>
  <c r="K1395" i="16"/>
  <c r="L1395" i="16" s="1"/>
  <c r="L1394" i="16"/>
  <c r="K1394" i="16"/>
  <c r="L1393" i="16"/>
  <c r="K1393" i="16"/>
  <c r="L1392" i="16"/>
  <c r="K1392" i="16"/>
  <c r="K1391" i="16"/>
  <c r="L1391" i="16" s="1"/>
  <c r="L1390" i="16"/>
  <c r="K1390" i="16"/>
  <c r="L1389" i="16"/>
  <c r="K1389" i="16"/>
  <c r="L1388" i="16"/>
  <c r="K1388" i="16"/>
  <c r="K1387" i="16"/>
  <c r="L1387" i="16" s="1"/>
  <c r="L1386" i="16"/>
  <c r="K1386" i="16"/>
  <c r="L1385" i="16"/>
  <c r="K1385" i="16"/>
  <c r="L1384" i="16"/>
  <c r="K1384" i="16"/>
  <c r="K1383" i="16"/>
  <c r="L1383" i="16" s="1"/>
  <c r="L1382" i="16"/>
  <c r="K1382" i="16"/>
  <c r="L1381" i="16"/>
  <c r="K1381" i="16"/>
  <c r="L1380" i="16"/>
  <c r="K1380" i="16"/>
  <c r="K1379" i="16"/>
  <c r="L1379" i="16" s="1"/>
  <c r="L1378" i="16"/>
  <c r="K1378" i="16"/>
  <c r="L1377" i="16"/>
  <c r="K1377" i="16"/>
  <c r="L1376" i="16"/>
  <c r="K1376" i="16"/>
  <c r="K1375" i="16"/>
  <c r="L1375" i="16" s="1"/>
  <c r="L1374" i="16"/>
  <c r="K1374" i="16"/>
  <c r="L1373" i="16"/>
  <c r="K1373" i="16"/>
  <c r="L1372" i="16"/>
  <c r="K1372" i="16"/>
  <c r="K1371" i="16"/>
  <c r="L1371" i="16" s="1"/>
  <c r="L1370" i="16"/>
  <c r="K1370" i="16"/>
  <c r="L1369" i="16"/>
  <c r="K1369" i="16"/>
  <c r="L1368" i="16"/>
  <c r="K1368" i="16"/>
  <c r="K1367" i="16"/>
  <c r="L1367" i="16" s="1"/>
  <c r="L1366" i="16"/>
  <c r="K1366" i="16"/>
  <c r="L1365" i="16"/>
  <c r="K1365" i="16"/>
  <c r="L1364" i="16"/>
  <c r="K1364" i="16"/>
  <c r="K1363" i="16"/>
  <c r="L1363" i="16" s="1"/>
  <c r="L1362" i="16"/>
  <c r="K1362" i="16"/>
  <c r="L1361" i="16"/>
  <c r="K1361" i="16"/>
  <c r="L1360" i="16"/>
  <c r="K1360" i="16"/>
  <c r="K1359" i="16"/>
  <c r="L1359" i="16" s="1"/>
  <c r="L1358" i="16"/>
  <c r="K1358" i="16"/>
  <c r="L1357" i="16"/>
  <c r="K1357" i="16"/>
  <c r="L1356" i="16"/>
  <c r="K1356" i="16"/>
  <c r="K1355" i="16"/>
  <c r="L1355" i="16" s="1"/>
  <c r="L1354" i="16"/>
  <c r="K1354" i="16"/>
  <c r="L1353" i="16"/>
  <c r="K1353" i="16"/>
  <c r="L1352" i="16"/>
  <c r="K1352" i="16"/>
  <c r="K1351" i="16"/>
  <c r="L1351" i="16" s="1"/>
  <c r="L1350" i="16"/>
  <c r="K1350" i="16"/>
  <c r="L1349" i="16"/>
  <c r="K1349" i="16"/>
  <c r="L1348" i="16"/>
  <c r="K1348" i="16"/>
  <c r="K1347" i="16"/>
  <c r="L1347" i="16" s="1"/>
  <c r="L1346" i="16"/>
  <c r="K1346" i="16"/>
  <c r="L1345" i="16"/>
  <c r="K1345" i="16"/>
  <c r="L1344" i="16"/>
  <c r="K1344" i="16"/>
  <c r="K1343" i="16"/>
  <c r="L1343" i="16" s="1"/>
  <c r="L1342" i="16"/>
  <c r="K1342" i="16"/>
  <c r="L1341" i="16"/>
  <c r="K1341" i="16"/>
  <c r="L1340" i="16"/>
  <c r="K1340" i="16"/>
  <c r="K1339" i="16"/>
  <c r="L1339" i="16" s="1"/>
  <c r="L1338" i="16"/>
  <c r="K1338" i="16"/>
  <c r="L1337" i="16"/>
  <c r="K1337" i="16"/>
  <c r="L1336" i="16"/>
  <c r="K1336" i="16"/>
  <c r="K1335" i="16"/>
  <c r="L1335" i="16" s="1"/>
  <c r="L1334" i="16"/>
  <c r="K1334" i="16"/>
  <c r="L1333" i="16"/>
  <c r="K1333" i="16"/>
  <c r="L1332" i="16"/>
  <c r="K1332" i="16"/>
  <c r="K1331" i="16"/>
  <c r="L1331" i="16" s="1"/>
  <c r="L1330" i="16"/>
  <c r="K1330" i="16"/>
  <c r="L1329" i="16"/>
  <c r="K1329" i="16"/>
  <c r="L1328" i="16"/>
  <c r="K1328" i="16"/>
  <c r="K1327" i="16"/>
  <c r="L1327" i="16" s="1"/>
  <c r="L1326" i="16"/>
  <c r="K1326" i="16"/>
  <c r="L1325" i="16"/>
  <c r="K1325" i="16"/>
  <c r="L1324" i="16"/>
  <c r="K1324" i="16"/>
  <c r="K1323" i="16"/>
  <c r="L1323" i="16" s="1"/>
  <c r="L1322" i="16"/>
  <c r="K1322" i="16"/>
  <c r="L1321" i="16"/>
  <c r="K1321" i="16"/>
  <c r="L1320" i="16"/>
  <c r="K1320" i="16"/>
  <c r="K1319" i="16"/>
  <c r="L1319" i="16" s="1"/>
  <c r="L1318" i="16"/>
  <c r="K1318" i="16"/>
  <c r="L1317" i="16"/>
  <c r="K1317" i="16"/>
  <c r="L1316" i="16"/>
  <c r="K1316" i="16"/>
  <c r="K1315" i="16"/>
  <c r="L1315" i="16" s="1"/>
  <c r="L1314" i="16"/>
  <c r="K1314" i="16"/>
  <c r="L1313" i="16"/>
  <c r="K1313" i="16"/>
  <c r="L1312" i="16"/>
  <c r="K1312" i="16"/>
  <c r="K1311" i="16"/>
  <c r="L1311" i="16" s="1"/>
  <c r="L1310" i="16"/>
  <c r="K1310" i="16"/>
  <c r="L1309" i="16"/>
  <c r="K1309" i="16"/>
  <c r="L1308" i="16"/>
  <c r="K1308" i="16"/>
  <c r="K1307" i="16"/>
  <c r="L1307" i="16" s="1"/>
  <c r="L1306" i="16"/>
  <c r="K1306" i="16"/>
  <c r="L1305" i="16"/>
  <c r="K1305" i="16"/>
  <c r="L1304" i="16"/>
  <c r="K1304" i="16"/>
  <c r="K1303" i="16"/>
  <c r="L1303" i="16" s="1"/>
  <c r="L1302" i="16"/>
  <c r="K1302" i="16"/>
  <c r="L1301" i="16"/>
  <c r="K1301" i="16"/>
  <c r="L1300" i="16"/>
  <c r="K1300" i="16"/>
  <c r="K1299" i="16"/>
  <c r="L1299" i="16" s="1"/>
  <c r="L1298" i="16"/>
  <c r="K1298" i="16"/>
  <c r="L1297" i="16"/>
  <c r="K1297" i="16"/>
  <c r="L1296" i="16"/>
  <c r="K1296" i="16"/>
  <c r="K1295" i="16"/>
  <c r="L1295" i="16" s="1"/>
  <c r="L1294" i="16"/>
  <c r="K1294" i="16"/>
  <c r="L1293" i="16"/>
  <c r="K1293" i="16"/>
  <c r="L1292" i="16"/>
  <c r="K1292" i="16"/>
  <c r="K1291" i="16"/>
  <c r="L1291" i="16" s="1"/>
  <c r="L1290" i="16"/>
  <c r="K1290" i="16"/>
  <c r="L1289" i="16"/>
  <c r="K1289" i="16"/>
  <c r="L1288" i="16"/>
  <c r="K1288" i="16"/>
  <c r="K1287" i="16"/>
  <c r="L1287" i="16" s="1"/>
  <c r="L1286" i="16"/>
  <c r="K1286" i="16"/>
  <c r="L1285" i="16"/>
  <c r="K1285" i="16"/>
  <c r="L1284" i="16"/>
  <c r="K1284" i="16"/>
  <c r="K1283" i="16"/>
  <c r="L1283" i="16" s="1"/>
  <c r="L1282" i="16"/>
  <c r="K1282" i="16"/>
  <c r="L1281" i="16"/>
  <c r="K1281" i="16"/>
  <c r="L1280" i="16"/>
  <c r="K1280" i="16"/>
  <c r="K1279" i="16"/>
  <c r="L1279" i="16" s="1"/>
  <c r="L1278" i="16"/>
  <c r="K1278" i="16"/>
  <c r="L1277" i="16"/>
  <c r="K1277" i="16"/>
  <c r="L1276" i="16"/>
  <c r="K1276" i="16"/>
  <c r="K1275" i="16"/>
  <c r="L1275" i="16" s="1"/>
  <c r="L1274" i="16"/>
  <c r="K1274" i="16"/>
  <c r="L1273" i="16"/>
  <c r="K1273" i="16"/>
  <c r="L1272" i="16"/>
  <c r="K1272" i="16"/>
  <c r="K1271" i="16"/>
  <c r="L1271" i="16" s="1"/>
  <c r="L1270" i="16"/>
  <c r="K1270" i="16"/>
  <c r="L1269" i="16"/>
  <c r="K1269" i="16"/>
  <c r="L1268" i="16"/>
  <c r="K1268" i="16"/>
  <c r="K1267" i="16"/>
  <c r="L1267" i="16" s="1"/>
  <c r="L1266" i="16"/>
  <c r="K1266" i="16"/>
  <c r="L1265" i="16"/>
  <c r="K1265" i="16"/>
  <c r="L1264" i="16"/>
  <c r="K1264" i="16"/>
  <c r="K1263" i="16"/>
  <c r="L1263" i="16" s="1"/>
  <c r="L1262" i="16"/>
  <c r="K1262" i="16"/>
  <c r="L1261" i="16"/>
  <c r="K1261" i="16"/>
  <c r="L1260" i="16"/>
  <c r="K1260" i="16"/>
  <c r="K1259" i="16"/>
  <c r="L1259" i="16" s="1"/>
  <c r="L1258" i="16"/>
  <c r="K1258" i="16"/>
  <c r="L1257" i="16"/>
  <c r="K1257" i="16"/>
  <c r="L1256" i="16"/>
  <c r="K1256" i="16"/>
  <c r="K1255" i="16"/>
  <c r="L1255" i="16" s="1"/>
  <c r="L1254" i="16"/>
  <c r="K1254" i="16"/>
  <c r="L1253" i="16"/>
  <c r="K1253" i="16"/>
  <c r="L1252" i="16"/>
  <c r="K1252" i="16"/>
  <c r="K1251" i="16"/>
  <c r="L1251" i="16" s="1"/>
  <c r="L1250" i="16"/>
  <c r="K1250" i="16"/>
  <c r="L1249" i="16"/>
  <c r="K1249" i="16"/>
  <c r="L1248" i="16"/>
  <c r="K1248" i="16"/>
  <c r="K1247" i="16"/>
  <c r="L1247" i="16" s="1"/>
  <c r="L1246" i="16"/>
  <c r="K1246" i="16"/>
  <c r="L1245" i="16"/>
  <c r="K1245" i="16"/>
  <c r="L1244" i="16"/>
  <c r="K1244" i="16"/>
  <c r="K1243" i="16"/>
  <c r="L1243" i="16" s="1"/>
  <c r="L1242" i="16"/>
  <c r="K1242" i="16"/>
  <c r="L1241" i="16"/>
  <c r="K1241" i="16"/>
  <c r="L1240" i="16"/>
  <c r="K1240" i="16"/>
  <c r="K1239" i="16"/>
  <c r="L1239" i="16" s="1"/>
  <c r="L1238" i="16"/>
  <c r="K1238" i="16"/>
  <c r="L1237" i="16"/>
  <c r="K1237" i="16"/>
  <c r="L1236" i="16"/>
  <c r="K1236" i="16"/>
  <c r="K1235" i="16"/>
  <c r="L1235" i="16" s="1"/>
  <c r="L1234" i="16"/>
  <c r="K1234" i="16"/>
  <c r="L1233" i="16"/>
  <c r="K1233" i="16"/>
  <c r="L1232" i="16"/>
  <c r="K1232" i="16"/>
  <c r="K1231" i="16"/>
  <c r="L1231" i="16" s="1"/>
  <c r="L1230" i="16"/>
  <c r="K1230" i="16"/>
  <c r="L1229" i="16"/>
  <c r="K1229" i="16"/>
  <c r="L1228" i="16"/>
  <c r="K1228" i="16"/>
  <c r="K1227" i="16"/>
  <c r="L1227" i="16" s="1"/>
  <c r="L1226" i="16"/>
  <c r="K1226" i="16"/>
  <c r="L1225" i="16"/>
  <c r="K1225" i="16"/>
  <c r="L1224" i="16"/>
  <c r="K1224" i="16"/>
  <c r="K1223" i="16"/>
  <c r="L1223" i="16" s="1"/>
  <c r="L1222" i="16"/>
  <c r="K1222" i="16"/>
  <c r="L1221" i="16"/>
  <c r="K1221" i="16"/>
  <c r="L1220" i="16"/>
  <c r="K1220" i="16"/>
  <c r="K1219" i="16"/>
  <c r="L1219" i="16" s="1"/>
  <c r="L1218" i="16"/>
  <c r="K1218" i="16"/>
  <c r="L1217" i="16"/>
  <c r="K1217" i="16"/>
  <c r="L1216" i="16"/>
  <c r="K1216" i="16"/>
  <c r="K1215" i="16"/>
  <c r="L1215" i="16" s="1"/>
  <c r="L1214" i="16"/>
  <c r="K1214" i="16"/>
  <c r="L1213" i="16"/>
  <c r="K1213" i="16"/>
  <c r="L1212" i="16"/>
  <c r="K1212" i="16"/>
  <c r="K1211" i="16"/>
  <c r="L1211" i="16" s="1"/>
  <c r="L1210" i="16"/>
  <c r="K1210" i="16"/>
  <c r="L1209" i="16"/>
  <c r="K1209" i="16"/>
  <c r="L1208" i="16"/>
  <c r="K1208" i="16"/>
  <c r="K1207" i="16"/>
  <c r="L1207" i="16" s="1"/>
  <c r="L1206" i="16"/>
  <c r="K1206" i="16"/>
  <c r="L1205" i="16"/>
  <c r="K1205" i="16"/>
  <c r="L1204" i="16"/>
  <c r="K1204" i="16"/>
  <c r="K1203" i="16"/>
  <c r="L1203" i="16" s="1"/>
  <c r="L1202" i="16"/>
  <c r="K1202" i="16"/>
  <c r="L1201" i="16"/>
  <c r="K1201" i="16"/>
  <c r="L1200" i="16"/>
  <c r="K1200" i="16"/>
  <c r="K1199" i="16"/>
  <c r="L1199" i="16" s="1"/>
  <c r="L1198" i="16"/>
  <c r="K1198" i="16"/>
  <c r="L1197" i="16"/>
  <c r="K1197" i="16"/>
  <c r="L1196" i="16"/>
  <c r="K1196" i="16"/>
  <c r="K1195" i="16"/>
  <c r="L1195" i="16" s="1"/>
  <c r="L1194" i="16"/>
  <c r="K1194" i="16"/>
  <c r="L1193" i="16"/>
  <c r="K1193" i="16"/>
  <c r="L1192" i="16"/>
  <c r="K1192" i="16"/>
  <c r="K1191" i="16"/>
  <c r="L1191" i="16" s="1"/>
  <c r="L1190" i="16"/>
  <c r="K1190" i="16"/>
  <c r="L1189" i="16"/>
  <c r="K1189" i="16"/>
  <c r="L1188" i="16"/>
  <c r="K1188" i="16"/>
  <c r="K1187" i="16"/>
  <c r="L1187" i="16" s="1"/>
  <c r="L1186" i="16"/>
  <c r="K1186" i="16"/>
  <c r="L1185" i="16"/>
  <c r="K1185" i="16"/>
  <c r="L1184" i="16"/>
  <c r="K1184" i="16"/>
  <c r="K1183" i="16"/>
  <c r="L1183" i="16" s="1"/>
  <c r="L1182" i="16"/>
  <c r="K1182" i="16"/>
  <c r="L1181" i="16"/>
  <c r="K1181" i="16"/>
  <c r="L1180" i="16"/>
  <c r="K1180" i="16"/>
  <c r="K1179" i="16"/>
  <c r="L1179" i="16" s="1"/>
  <c r="L1178" i="16"/>
  <c r="K1178" i="16"/>
  <c r="L1177" i="16"/>
  <c r="K1177" i="16"/>
  <c r="L1176" i="16"/>
  <c r="K1176" i="16"/>
  <c r="K1175" i="16"/>
  <c r="L1175" i="16" s="1"/>
  <c r="L1174" i="16"/>
  <c r="K1174" i="16"/>
  <c r="L1173" i="16"/>
  <c r="K1173" i="16"/>
  <c r="L1172" i="16"/>
  <c r="K1172" i="16"/>
  <c r="K1171" i="16"/>
  <c r="L1171" i="16" s="1"/>
  <c r="L1170" i="16"/>
  <c r="K1170" i="16"/>
  <c r="L1169" i="16"/>
  <c r="K1169" i="16"/>
  <c r="L1168" i="16"/>
  <c r="K1168" i="16"/>
  <c r="K1167" i="16"/>
  <c r="L1167" i="16" s="1"/>
  <c r="L1166" i="16"/>
  <c r="K1166" i="16"/>
  <c r="L1165" i="16"/>
  <c r="K1165" i="16"/>
  <c r="L1164" i="16"/>
  <c r="K1164" i="16"/>
  <c r="K1163" i="16"/>
  <c r="L1163" i="16" s="1"/>
  <c r="L1162" i="16"/>
  <c r="K1162" i="16"/>
  <c r="L1161" i="16"/>
  <c r="K1161" i="16"/>
  <c r="L1160" i="16"/>
  <c r="K1160" i="16"/>
  <c r="K1159" i="16"/>
  <c r="L1159" i="16" s="1"/>
  <c r="L1158" i="16"/>
  <c r="K1158" i="16"/>
  <c r="L1157" i="16"/>
  <c r="K1157" i="16"/>
  <c r="L1156" i="16"/>
  <c r="K1156" i="16"/>
  <c r="K1155" i="16"/>
  <c r="L1155" i="16" s="1"/>
  <c r="L1154" i="16"/>
  <c r="K1154" i="16"/>
  <c r="L1153" i="16"/>
  <c r="K1153" i="16"/>
  <c r="L1152" i="16"/>
  <c r="K1152" i="16"/>
  <c r="K1151" i="16"/>
  <c r="L1151" i="16" s="1"/>
  <c r="L1150" i="16"/>
  <c r="K1150" i="16"/>
  <c r="L1149" i="16"/>
  <c r="K1149" i="16"/>
  <c r="L1148" i="16"/>
  <c r="K1148" i="16"/>
  <c r="K1147" i="16"/>
  <c r="L1147" i="16" s="1"/>
  <c r="L1146" i="16"/>
  <c r="K1146" i="16"/>
  <c r="L1145" i="16"/>
  <c r="K1145" i="16"/>
  <c r="L1144" i="16"/>
  <c r="K1144" i="16"/>
  <c r="K1143" i="16"/>
  <c r="L1143" i="16" s="1"/>
  <c r="L1142" i="16"/>
  <c r="K1142" i="16"/>
  <c r="L1141" i="16"/>
  <c r="K1141" i="16"/>
  <c r="L1140" i="16"/>
  <c r="K1140" i="16"/>
  <c r="K1139" i="16"/>
  <c r="L1139" i="16" s="1"/>
  <c r="L1138" i="16"/>
  <c r="K1138" i="16"/>
  <c r="L1137" i="16"/>
  <c r="K1137" i="16"/>
  <c r="L1136" i="16"/>
  <c r="K1136" i="16"/>
  <c r="K1135" i="16"/>
  <c r="L1135" i="16" s="1"/>
  <c r="L1134" i="16"/>
  <c r="K1134" i="16"/>
  <c r="L1133" i="16"/>
  <c r="K1133" i="16"/>
  <c r="L1132" i="16"/>
  <c r="K1132" i="16"/>
  <c r="K1131" i="16"/>
  <c r="L1131" i="16" s="1"/>
  <c r="L1130" i="16"/>
  <c r="K1130" i="16"/>
  <c r="L1129" i="16"/>
  <c r="K1129" i="16"/>
  <c r="L1128" i="16"/>
  <c r="K1128" i="16"/>
  <c r="K1127" i="16"/>
  <c r="L1127" i="16" s="1"/>
  <c r="L1126" i="16"/>
  <c r="K1126" i="16"/>
  <c r="L1125" i="16"/>
  <c r="K1125" i="16"/>
  <c r="L1124" i="16"/>
  <c r="K1124" i="16"/>
  <c r="K1123" i="16"/>
  <c r="L1123" i="16" s="1"/>
  <c r="L1122" i="16"/>
  <c r="K1122" i="16"/>
  <c r="L1121" i="16"/>
  <c r="K1121" i="16"/>
  <c r="L1120" i="16"/>
  <c r="K1120" i="16"/>
  <c r="K1119" i="16"/>
  <c r="L1119" i="16" s="1"/>
  <c r="L1118" i="16"/>
  <c r="K1118" i="16"/>
  <c r="L1117" i="16"/>
  <c r="K1117" i="16"/>
  <c r="L1116" i="16"/>
  <c r="K1116" i="16"/>
  <c r="K1115" i="16"/>
  <c r="L1115" i="16" s="1"/>
  <c r="L1114" i="16"/>
  <c r="K1114" i="16"/>
  <c r="L1113" i="16"/>
  <c r="K1113" i="16"/>
  <c r="L1112" i="16"/>
  <c r="K1112" i="16"/>
  <c r="K1111" i="16"/>
  <c r="L1111" i="16" s="1"/>
  <c r="L1110" i="16"/>
  <c r="K1110" i="16"/>
  <c r="L1109" i="16"/>
  <c r="K1109" i="16"/>
  <c r="L1108" i="16"/>
  <c r="K1108" i="16"/>
  <c r="K1107" i="16"/>
  <c r="L1107" i="16" s="1"/>
  <c r="L1106" i="16"/>
  <c r="K1106" i="16"/>
  <c r="L1105" i="16"/>
  <c r="K1105" i="16"/>
  <c r="L1104" i="16"/>
  <c r="K1104" i="16"/>
  <c r="K1103" i="16"/>
  <c r="L1103" i="16" s="1"/>
  <c r="L1102" i="16"/>
  <c r="K1102" i="16"/>
  <c r="L1101" i="16"/>
  <c r="K1101" i="16"/>
  <c r="L1100" i="16"/>
  <c r="K1100" i="16"/>
  <c r="K1099" i="16"/>
  <c r="L1099" i="16" s="1"/>
  <c r="L1098" i="16"/>
  <c r="K1098" i="16"/>
  <c r="L1097" i="16"/>
  <c r="K1097" i="16"/>
  <c r="L1096" i="16"/>
  <c r="K1096" i="16"/>
  <c r="K1095" i="16"/>
  <c r="L1095" i="16" s="1"/>
  <c r="L1094" i="16"/>
  <c r="K1094" i="16"/>
  <c r="L1093" i="16"/>
  <c r="K1093" i="16"/>
  <c r="L1092" i="16"/>
  <c r="K1092" i="16"/>
  <c r="K1091" i="16"/>
  <c r="L1091" i="16" s="1"/>
  <c r="L1090" i="16"/>
  <c r="K1090" i="16"/>
  <c r="L1089" i="16"/>
  <c r="K1089" i="16"/>
  <c r="L1088" i="16"/>
  <c r="K1088" i="16"/>
  <c r="K1087" i="16"/>
  <c r="L1087" i="16" s="1"/>
  <c r="L1086" i="16"/>
  <c r="K1086" i="16"/>
  <c r="L1085" i="16"/>
  <c r="K1085" i="16"/>
  <c r="L1084" i="16"/>
  <c r="K1084" i="16"/>
  <c r="K1083" i="16"/>
  <c r="L1083" i="16" s="1"/>
  <c r="L1082" i="16"/>
  <c r="K1082" i="16"/>
  <c r="L1081" i="16"/>
  <c r="K1081" i="16"/>
  <c r="L1080" i="16"/>
  <c r="K1080" i="16"/>
  <c r="K1079" i="16"/>
  <c r="L1079" i="16" s="1"/>
  <c r="L1078" i="16"/>
  <c r="K1078" i="16"/>
  <c r="L1077" i="16"/>
  <c r="K1077" i="16"/>
  <c r="L1076" i="16"/>
  <c r="K1076" i="16"/>
  <c r="K1075" i="16"/>
  <c r="L1075" i="16" s="1"/>
  <c r="L1074" i="16"/>
  <c r="K1074" i="16"/>
  <c r="L1073" i="16"/>
  <c r="K1073" i="16"/>
  <c r="L1072" i="16"/>
  <c r="K1072" i="16"/>
  <c r="K1071" i="16"/>
  <c r="L1071" i="16" s="1"/>
  <c r="L1070" i="16"/>
  <c r="K1070" i="16"/>
  <c r="L1069" i="16"/>
  <c r="K1069" i="16"/>
  <c r="L1068" i="16"/>
  <c r="K1068" i="16"/>
  <c r="K1067" i="16"/>
  <c r="L1067" i="16" s="1"/>
  <c r="L1066" i="16"/>
  <c r="K1066" i="16"/>
  <c r="L1065" i="16"/>
  <c r="K1065" i="16"/>
  <c r="L1064" i="16"/>
  <c r="K1064" i="16"/>
  <c r="K1063" i="16"/>
  <c r="L1063" i="16" s="1"/>
  <c r="L1062" i="16"/>
  <c r="K1062" i="16"/>
  <c r="L1061" i="16"/>
  <c r="K1061" i="16"/>
  <c r="L1060" i="16"/>
  <c r="K1060" i="16"/>
  <c r="K1059" i="16"/>
  <c r="L1059" i="16" s="1"/>
  <c r="L1058" i="16"/>
  <c r="K1058" i="16"/>
  <c r="L1057" i="16"/>
  <c r="K1057" i="16"/>
  <c r="L1056" i="16"/>
  <c r="K1056" i="16"/>
  <c r="K1055" i="16"/>
  <c r="L1055" i="16" s="1"/>
  <c r="L1054" i="16"/>
  <c r="K1054" i="16"/>
  <c r="L1053" i="16"/>
  <c r="K1053" i="16"/>
  <c r="L1052" i="16"/>
  <c r="K1052" i="16"/>
  <c r="K1051" i="16"/>
  <c r="L1051" i="16" s="1"/>
  <c r="L1050" i="16"/>
  <c r="K1050" i="16"/>
  <c r="L1049" i="16"/>
  <c r="K1049" i="16"/>
  <c r="L1048" i="16"/>
  <c r="K1048" i="16"/>
  <c r="K1047" i="16"/>
  <c r="L1047" i="16" s="1"/>
  <c r="L1046" i="16"/>
  <c r="K1046" i="16"/>
  <c r="L1045" i="16"/>
  <c r="K1045" i="16"/>
  <c r="L1044" i="16"/>
  <c r="K1044" i="16"/>
  <c r="K1043" i="16"/>
  <c r="L1043" i="16" s="1"/>
  <c r="L1042" i="16"/>
  <c r="K1042" i="16"/>
  <c r="L1041" i="16"/>
  <c r="K1041" i="16"/>
  <c r="L1040" i="16"/>
  <c r="K1040" i="16"/>
  <c r="K1039" i="16"/>
  <c r="L1039" i="16" s="1"/>
  <c r="L1038" i="16"/>
  <c r="K1038" i="16"/>
  <c r="L1037" i="16"/>
  <c r="K1037" i="16"/>
  <c r="L1036" i="16"/>
  <c r="K1036" i="16"/>
  <c r="K1035" i="16"/>
  <c r="L1035" i="16" s="1"/>
  <c r="L1034" i="16"/>
  <c r="K1034" i="16"/>
  <c r="L1033" i="16"/>
  <c r="K1033" i="16"/>
  <c r="L1032" i="16"/>
  <c r="K1032" i="16"/>
  <c r="K1031" i="16"/>
  <c r="L1031" i="16" s="1"/>
  <c r="L1030" i="16"/>
  <c r="K1030" i="16"/>
  <c r="L1029" i="16"/>
  <c r="K1029" i="16"/>
  <c r="L1028" i="16"/>
  <c r="K1028" i="16"/>
  <c r="K1027" i="16"/>
  <c r="L1027" i="16" s="1"/>
  <c r="L1026" i="16"/>
  <c r="K1026" i="16"/>
  <c r="L1025" i="16"/>
  <c r="K1025" i="16"/>
  <c r="L1024" i="16"/>
  <c r="K1024" i="16"/>
  <c r="K1023" i="16"/>
  <c r="L1023" i="16" s="1"/>
  <c r="L1022" i="16"/>
  <c r="K1022" i="16"/>
  <c r="L1021" i="16"/>
  <c r="K1021" i="16"/>
  <c r="L1020" i="16"/>
  <c r="K1020" i="16"/>
  <c r="K1019" i="16"/>
  <c r="L1019" i="16" s="1"/>
  <c r="L1018" i="16"/>
  <c r="K1018" i="16"/>
  <c r="L1017" i="16"/>
  <c r="K1017" i="16"/>
  <c r="L1016" i="16"/>
  <c r="K1016" i="16"/>
  <c r="K1015" i="16"/>
  <c r="L1015" i="16" s="1"/>
  <c r="L1014" i="16"/>
  <c r="K1014" i="16"/>
  <c r="L1013" i="16"/>
  <c r="K1013" i="16"/>
  <c r="L1012" i="16"/>
  <c r="K1012" i="16"/>
  <c r="K1011" i="16"/>
  <c r="L1011" i="16" s="1"/>
  <c r="L1010" i="16"/>
  <c r="K1010" i="16"/>
  <c r="L1009" i="16"/>
  <c r="K1009" i="16"/>
  <c r="L1008" i="16"/>
  <c r="K1008" i="16"/>
  <c r="K1007" i="16"/>
  <c r="L1007" i="16" s="1"/>
  <c r="L1006" i="16"/>
  <c r="K1006" i="16"/>
  <c r="L1005" i="16"/>
  <c r="K1005" i="16"/>
  <c r="L1004" i="16"/>
  <c r="K1004" i="16"/>
  <c r="K1003" i="16"/>
  <c r="L1003" i="16" s="1"/>
  <c r="L1002" i="16"/>
  <c r="K1002" i="16"/>
  <c r="L1001" i="16"/>
  <c r="K1001" i="16"/>
  <c r="L1000" i="16"/>
  <c r="K1000" i="16"/>
  <c r="K999" i="16"/>
  <c r="L999" i="16" s="1"/>
  <c r="L998" i="16"/>
  <c r="K998" i="16"/>
  <c r="L997" i="16"/>
  <c r="K997" i="16"/>
  <c r="L996" i="16"/>
  <c r="K996" i="16"/>
  <c r="K995" i="16"/>
  <c r="L995" i="16" s="1"/>
  <c r="L994" i="16"/>
  <c r="K994" i="16"/>
  <c r="L993" i="16"/>
  <c r="K993" i="16"/>
  <c r="L992" i="16"/>
  <c r="K992" i="16"/>
  <c r="K991" i="16"/>
  <c r="L991" i="16" s="1"/>
  <c r="L990" i="16"/>
  <c r="K990" i="16"/>
  <c r="L989" i="16"/>
  <c r="K989" i="16"/>
  <c r="L988" i="16"/>
  <c r="K988" i="16"/>
  <c r="K987" i="16"/>
  <c r="L987" i="16" s="1"/>
  <c r="L986" i="16"/>
  <c r="K986" i="16"/>
  <c r="L985" i="16"/>
  <c r="K985" i="16"/>
  <c r="L984" i="16"/>
  <c r="K984" i="16"/>
  <c r="K983" i="16"/>
  <c r="L983" i="16" s="1"/>
  <c r="L982" i="16"/>
  <c r="K982" i="16"/>
  <c r="L981" i="16"/>
  <c r="K981" i="16"/>
  <c r="L980" i="16"/>
  <c r="K980" i="16"/>
  <c r="K979" i="16"/>
  <c r="L979" i="16" s="1"/>
  <c r="L978" i="16"/>
  <c r="K978" i="16"/>
  <c r="L977" i="16"/>
  <c r="K977" i="16"/>
  <c r="L976" i="16"/>
  <c r="K976" i="16"/>
  <c r="K975" i="16"/>
  <c r="L975" i="16" s="1"/>
  <c r="L974" i="16"/>
  <c r="K974" i="16"/>
  <c r="L973" i="16"/>
  <c r="K973" i="16"/>
  <c r="L972" i="16"/>
  <c r="K972" i="16"/>
  <c r="K971" i="16"/>
  <c r="L971" i="16" s="1"/>
  <c r="L970" i="16"/>
  <c r="K970" i="16"/>
  <c r="L969" i="16"/>
  <c r="K969" i="16"/>
  <c r="L968" i="16"/>
  <c r="K968" i="16"/>
  <c r="K967" i="16"/>
  <c r="L967" i="16" s="1"/>
  <c r="L966" i="16"/>
  <c r="K966" i="16"/>
  <c r="L965" i="16"/>
  <c r="K965" i="16"/>
  <c r="L964" i="16"/>
  <c r="K964" i="16"/>
  <c r="K963" i="16"/>
  <c r="L963" i="16" s="1"/>
  <c r="L962" i="16"/>
  <c r="K962" i="16"/>
  <c r="L961" i="16"/>
  <c r="K961" i="16"/>
  <c r="L960" i="16"/>
  <c r="K960" i="16"/>
  <c r="K959" i="16"/>
  <c r="L959" i="16" s="1"/>
  <c r="L958" i="16"/>
  <c r="K958" i="16"/>
  <c r="L957" i="16"/>
  <c r="K957" i="16"/>
  <c r="L956" i="16"/>
  <c r="K956" i="16"/>
  <c r="K955" i="16"/>
  <c r="L955" i="16" s="1"/>
  <c r="L954" i="16"/>
  <c r="K954" i="16"/>
  <c r="L953" i="16"/>
  <c r="K953" i="16"/>
  <c r="L952" i="16"/>
  <c r="K952" i="16"/>
  <c r="K951" i="16"/>
  <c r="L951" i="16" s="1"/>
  <c r="L950" i="16"/>
  <c r="K950" i="16"/>
  <c r="L949" i="16"/>
  <c r="K949" i="16"/>
  <c r="L948" i="16"/>
  <c r="K948" i="16"/>
  <c r="K947" i="16"/>
  <c r="L947" i="16" s="1"/>
  <c r="L946" i="16"/>
  <c r="K946" i="16"/>
  <c r="L945" i="16"/>
  <c r="K945" i="16"/>
  <c r="L944" i="16"/>
  <c r="K944" i="16"/>
  <c r="K943" i="16"/>
  <c r="L943" i="16" s="1"/>
  <c r="L942" i="16"/>
  <c r="K942" i="16"/>
  <c r="L941" i="16"/>
  <c r="K941" i="16"/>
  <c r="L940" i="16"/>
  <c r="K940" i="16"/>
  <c r="K939" i="16"/>
  <c r="L939" i="16" s="1"/>
  <c r="L938" i="16"/>
  <c r="K938" i="16"/>
  <c r="L937" i="16"/>
  <c r="K937" i="16"/>
  <c r="L936" i="16"/>
  <c r="K936" i="16"/>
  <c r="K935" i="16"/>
  <c r="L935" i="16" s="1"/>
  <c r="L934" i="16"/>
  <c r="K934" i="16"/>
  <c r="L933" i="16"/>
  <c r="K933" i="16"/>
  <c r="L932" i="16"/>
  <c r="K932" i="16"/>
  <c r="K931" i="16"/>
  <c r="L931" i="16" s="1"/>
  <c r="L930" i="16"/>
  <c r="K930" i="16"/>
  <c r="L929" i="16"/>
  <c r="K929" i="16"/>
  <c r="L928" i="16"/>
  <c r="K928" i="16"/>
  <c r="K927" i="16"/>
  <c r="L927" i="16" s="1"/>
  <c r="L926" i="16"/>
  <c r="K926" i="16"/>
  <c r="L925" i="16"/>
  <c r="K925" i="16"/>
  <c r="L924" i="16"/>
  <c r="K924" i="16"/>
  <c r="K923" i="16"/>
  <c r="L923" i="16" s="1"/>
  <c r="L922" i="16"/>
  <c r="K922" i="16"/>
  <c r="L921" i="16"/>
  <c r="K921" i="16"/>
  <c r="L920" i="16"/>
  <c r="K920" i="16"/>
  <c r="K919" i="16"/>
  <c r="L919" i="16" s="1"/>
  <c r="L918" i="16"/>
  <c r="K918" i="16"/>
  <c r="L917" i="16"/>
  <c r="K917" i="16"/>
  <c r="L916" i="16"/>
  <c r="K916" i="16"/>
  <c r="K915" i="16"/>
  <c r="L915" i="16" s="1"/>
  <c r="L914" i="16"/>
  <c r="K914" i="16"/>
  <c r="L913" i="16"/>
  <c r="K913" i="16"/>
  <c r="L912" i="16"/>
  <c r="K912" i="16"/>
  <c r="K911" i="16"/>
  <c r="L911" i="16" s="1"/>
  <c r="L910" i="16"/>
  <c r="K910" i="16"/>
  <c r="L909" i="16"/>
  <c r="K909" i="16"/>
  <c r="L908" i="16"/>
  <c r="K908" i="16"/>
  <c r="K907" i="16"/>
  <c r="L907" i="16" s="1"/>
  <c r="L906" i="16"/>
  <c r="K906" i="16"/>
  <c r="L905" i="16"/>
  <c r="K905" i="16"/>
  <c r="L904" i="16"/>
  <c r="K904" i="16"/>
  <c r="K903" i="16"/>
  <c r="L903" i="16" s="1"/>
  <c r="L902" i="16"/>
  <c r="K902" i="16"/>
  <c r="L901" i="16"/>
  <c r="K901" i="16"/>
  <c r="L900" i="16"/>
  <c r="K900" i="16"/>
  <c r="K899" i="16"/>
  <c r="L899" i="16" s="1"/>
  <c r="L898" i="16"/>
  <c r="K898" i="16"/>
  <c r="L897" i="16"/>
  <c r="K897" i="16"/>
  <c r="L896" i="16"/>
  <c r="K896" i="16"/>
  <c r="K895" i="16"/>
  <c r="L895" i="16" s="1"/>
  <c r="L894" i="16"/>
  <c r="K894" i="16"/>
  <c r="L893" i="16"/>
  <c r="K893" i="16"/>
  <c r="L892" i="16"/>
  <c r="K892" i="16"/>
  <c r="K891" i="16"/>
  <c r="L891" i="16" s="1"/>
  <c r="L890" i="16"/>
  <c r="K890" i="16"/>
  <c r="L889" i="16"/>
  <c r="K889" i="16"/>
  <c r="L888" i="16"/>
  <c r="K888" i="16"/>
  <c r="K887" i="16"/>
  <c r="L887" i="16" s="1"/>
  <c r="L886" i="16"/>
  <c r="K886" i="16"/>
  <c r="L885" i="16"/>
  <c r="K885" i="16"/>
  <c r="L884" i="16"/>
  <c r="K884" i="16"/>
  <c r="K883" i="16"/>
  <c r="L883" i="16" s="1"/>
  <c r="L882" i="16"/>
  <c r="K882" i="16"/>
  <c r="L881" i="16"/>
  <c r="K881" i="16"/>
  <c r="L880" i="16"/>
  <c r="K880" i="16"/>
  <c r="K879" i="16"/>
  <c r="L879" i="16" s="1"/>
  <c r="L878" i="16"/>
  <c r="K878" i="16"/>
  <c r="L877" i="16"/>
  <c r="K877" i="16"/>
  <c r="L876" i="16"/>
  <c r="K876" i="16"/>
  <c r="K875" i="16"/>
  <c r="L875" i="16" s="1"/>
  <c r="L874" i="16"/>
  <c r="K874" i="16"/>
  <c r="L873" i="16"/>
  <c r="K873" i="16"/>
  <c r="L872" i="16"/>
  <c r="K872" i="16"/>
  <c r="K871" i="16"/>
  <c r="L871" i="16" s="1"/>
  <c r="L870" i="16"/>
  <c r="K870" i="16"/>
  <c r="L869" i="16"/>
  <c r="K869" i="16"/>
  <c r="L868" i="16"/>
  <c r="K868" i="16"/>
  <c r="K867" i="16"/>
  <c r="L867" i="16" s="1"/>
  <c r="L866" i="16"/>
  <c r="K866" i="16"/>
  <c r="L865" i="16"/>
  <c r="K865" i="16"/>
  <c r="L864" i="16"/>
  <c r="K864" i="16"/>
  <c r="K863" i="16"/>
  <c r="L863" i="16" s="1"/>
  <c r="L862" i="16"/>
  <c r="K862" i="16"/>
  <c r="L861" i="16"/>
  <c r="K861" i="16"/>
  <c r="L860" i="16"/>
  <c r="K860" i="16"/>
  <c r="K859" i="16"/>
  <c r="L859" i="16" s="1"/>
  <c r="L858" i="16"/>
  <c r="K858" i="16"/>
  <c r="L857" i="16"/>
  <c r="K857" i="16"/>
  <c r="L856" i="16"/>
  <c r="K856" i="16"/>
  <c r="K855" i="16"/>
  <c r="L855" i="16" s="1"/>
  <c r="L854" i="16"/>
  <c r="K854" i="16"/>
  <c r="L853" i="16"/>
  <c r="K853" i="16"/>
  <c r="L852" i="16"/>
  <c r="K852" i="16"/>
  <c r="K851" i="16"/>
  <c r="L851" i="16" s="1"/>
  <c r="L850" i="16"/>
  <c r="K850" i="16"/>
  <c r="L849" i="16"/>
  <c r="K849" i="16"/>
  <c r="L848" i="16"/>
  <c r="K848" i="16"/>
  <c r="K847" i="16"/>
  <c r="L847" i="16" s="1"/>
  <c r="L846" i="16"/>
  <c r="K846" i="16"/>
  <c r="L845" i="16"/>
  <c r="K845" i="16"/>
  <c r="L844" i="16"/>
  <c r="K844" i="16"/>
  <c r="K843" i="16"/>
  <c r="L843" i="16" s="1"/>
  <c r="L842" i="16"/>
  <c r="K842" i="16"/>
  <c r="L841" i="16"/>
  <c r="K841" i="16"/>
  <c r="L840" i="16"/>
  <c r="K840" i="16"/>
  <c r="K839" i="16"/>
  <c r="L839" i="16" s="1"/>
  <c r="L838" i="16"/>
  <c r="K838" i="16"/>
  <c r="K837" i="16"/>
  <c r="L837" i="16" s="1"/>
  <c r="K836" i="16"/>
  <c r="L836" i="16" s="1"/>
  <c r="K835" i="16"/>
  <c r="L835" i="16" s="1"/>
  <c r="K834" i="16"/>
  <c r="L834" i="16" s="1"/>
  <c r="K833" i="16"/>
  <c r="L833" i="16" s="1"/>
  <c r="L832" i="16"/>
  <c r="K832" i="16"/>
  <c r="L831" i="16"/>
  <c r="K831" i="16"/>
  <c r="K830" i="16"/>
  <c r="L830" i="16" s="1"/>
  <c r="K829" i="16"/>
  <c r="L829" i="16" s="1"/>
  <c r="L828" i="16"/>
  <c r="K828" i="16"/>
  <c r="K827" i="16"/>
  <c r="L827" i="16" s="1"/>
  <c r="K826" i="16"/>
  <c r="L826" i="16" s="1"/>
  <c r="K825" i="16"/>
  <c r="L825" i="16" s="1"/>
  <c r="L824" i="16"/>
  <c r="K824" i="16"/>
  <c r="L823" i="16"/>
  <c r="K823" i="16"/>
  <c r="L822" i="16"/>
  <c r="K822" i="16"/>
  <c r="K821" i="16"/>
  <c r="L821" i="16" s="1"/>
  <c r="L820" i="16"/>
  <c r="K820" i="16"/>
  <c r="L819" i="16"/>
  <c r="K819" i="16"/>
  <c r="K818" i="16"/>
  <c r="L818" i="16" s="1"/>
  <c r="K817" i="16"/>
  <c r="L817" i="16" s="1"/>
  <c r="L816" i="16"/>
  <c r="K816" i="16"/>
  <c r="L815" i="16"/>
  <c r="K815" i="16"/>
  <c r="L814" i="16"/>
  <c r="K814" i="16"/>
  <c r="K813" i="16"/>
  <c r="L813" i="16" s="1"/>
  <c r="K812" i="16"/>
  <c r="L812" i="16" s="1"/>
  <c r="L811" i="16"/>
  <c r="K811" i="16"/>
  <c r="L810" i="16"/>
  <c r="K810" i="16"/>
  <c r="K809" i="16"/>
  <c r="L809" i="16" s="1"/>
  <c r="L808" i="16"/>
  <c r="K808" i="16"/>
  <c r="K807" i="16"/>
  <c r="L807" i="16" s="1"/>
  <c r="L806" i="16"/>
  <c r="K806" i="16"/>
  <c r="K805" i="16"/>
  <c r="L805" i="16" s="1"/>
  <c r="K804" i="16"/>
  <c r="L804" i="16" s="1"/>
  <c r="K803" i="16"/>
  <c r="L803" i="16" s="1"/>
  <c r="K802" i="16"/>
  <c r="L802" i="16" s="1"/>
  <c r="K801" i="16"/>
  <c r="L801" i="16" s="1"/>
  <c r="L800" i="16"/>
  <c r="K800" i="16"/>
  <c r="L799" i="16"/>
  <c r="K799" i="16"/>
  <c r="K798" i="16"/>
  <c r="L798" i="16" s="1"/>
  <c r="K797" i="16"/>
  <c r="L797" i="16" s="1"/>
  <c r="L796" i="16"/>
  <c r="K796" i="16"/>
  <c r="K795" i="16"/>
  <c r="L795" i="16" s="1"/>
  <c r="K794" i="16"/>
  <c r="L794" i="16" s="1"/>
  <c r="K793" i="16"/>
  <c r="L793" i="16" s="1"/>
  <c r="L792" i="16"/>
  <c r="K792" i="16"/>
  <c r="L791" i="16"/>
  <c r="K791" i="16"/>
  <c r="L790" i="16"/>
  <c r="K790" i="16"/>
  <c r="K789" i="16"/>
  <c r="L789" i="16" s="1"/>
  <c r="K788" i="16"/>
  <c r="L788" i="16" s="1"/>
  <c r="L787" i="16"/>
  <c r="K787" i="16"/>
  <c r="K786" i="16"/>
  <c r="L786" i="16" s="1"/>
  <c r="K785" i="16"/>
  <c r="L785" i="16" s="1"/>
  <c r="L784" i="16"/>
  <c r="K784" i="16"/>
  <c r="L783" i="16"/>
  <c r="K783" i="16"/>
  <c r="L782" i="16"/>
  <c r="K782" i="16"/>
  <c r="K781" i="16"/>
  <c r="L781" i="16" s="1"/>
  <c r="K780" i="16"/>
  <c r="L780" i="16" s="1"/>
  <c r="L779" i="16"/>
  <c r="K779" i="16"/>
  <c r="L778" i="16"/>
  <c r="K778" i="16"/>
  <c r="K777" i="16"/>
  <c r="L777" i="16" s="1"/>
  <c r="L776" i="16"/>
  <c r="K776" i="16"/>
  <c r="L775" i="16"/>
  <c r="K775" i="16"/>
  <c r="L774" i="16"/>
  <c r="K774" i="16"/>
  <c r="K773" i="16"/>
  <c r="L773" i="16" s="1"/>
  <c r="K772" i="16"/>
  <c r="L772" i="16" s="1"/>
  <c r="K771" i="16"/>
  <c r="L771" i="16" s="1"/>
  <c r="K770" i="16"/>
  <c r="L770" i="16" s="1"/>
  <c r="K769" i="16"/>
  <c r="L769" i="16" s="1"/>
  <c r="L768" i="16"/>
  <c r="K768" i="16"/>
  <c r="L767" i="16"/>
  <c r="K767" i="16"/>
  <c r="K766" i="16"/>
  <c r="L766" i="16" s="1"/>
  <c r="K765" i="16"/>
  <c r="L765" i="16" s="1"/>
  <c r="L764" i="16"/>
  <c r="K764" i="16"/>
  <c r="K763" i="16"/>
  <c r="L763" i="16" s="1"/>
  <c r="K762" i="16"/>
  <c r="L762" i="16" s="1"/>
  <c r="K761" i="16"/>
  <c r="L761" i="16" s="1"/>
  <c r="L760" i="16"/>
  <c r="K760" i="16"/>
  <c r="L759" i="16"/>
  <c r="K759" i="16"/>
  <c r="L758" i="16"/>
  <c r="K758" i="16"/>
  <c r="K757" i="16"/>
  <c r="L757" i="16" s="1"/>
  <c r="K756" i="16"/>
  <c r="L756" i="16" s="1"/>
  <c r="L755" i="16"/>
  <c r="K755" i="16"/>
  <c r="K754" i="16"/>
  <c r="L754" i="16" s="1"/>
  <c r="K753" i="16"/>
  <c r="L753" i="16" s="1"/>
  <c r="K752" i="16"/>
  <c r="L752" i="16" s="1"/>
  <c r="L751" i="16"/>
  <c r="K751" i="16"/>
  <c r="L750" i="16"/>
  <c r="K750" i="16"/>
  <c r="K749" i="16"/>
  <c r="L749" i="16" s="1"/>
  <c r="K748" i="16"/>
  <c r="L748" i="16" s="1"/>
  <c r="K747" i="16"/>
  <c r="L747" i="16" s="1"/>
  <c r="L746" i="16"/>
  <c r="K746" i="16"/>
  <c r="K745" i="16"/>
  <c r="L745" i="16" s="1"/>
  <c r="L744" i="16"/>
  <c r="K744" i="16"/>
  <c r="K743" i="16"/>
  <c r="L743" i="16" s="1"/>
  <c r="L742" i="16"/>
  <c r="K742" i="16"/>
  <c r="K741" i="16"/>
  <c r="L741" i="16" s="1"/>
  <c r="K740" i="16"/>
  <c r="L740" i="16" s="1"/>
  <c r="K739" i="16"/>
  <c r="L739" i="16" s="1"/>
  <c r="L738" i="16"/>
  <c r="K738" i="16"/>
  <c r="K737" i="16"/>
  <c r="L737" i="16" s="1"/>
  <c r="L736" i="16"/>
  <c r="K736" i="16"/>
  <c r="L735" i="16"/>
  <c r="K735" i="16"/>
  <c r="K734" i="16"/>
  <c r="L734" i="16" s="1"/>
  <c r="K733" i="16"/>
  <c r="L733" i="16" s="1"/>
  <c r="L732" i="16"/>
  <c r="K732" i="16"/>
  <c r="K731" i="16"/>
  <c r="L731" i="16" s="1"/>
  <c r="K730" i="16"/>
  <c r="L730" i="16" s="1"/>
  <c r="K729" i="16"/>
  <c r="L729" i="16" s="1"/>
  <c r="L728" i="16"/>
  <c r="K728" i="16"/>
  <c r="L727" i="16"/>
  <c r="K727" i="16"/>
  <c r="L726" i="16"/>
  <c r="K726" i="16"/>
  <c r="K725" i="16"/>
  <c r="L725" i="16" s="1"/>
  <c r="L724" i="16"/>
  <c r="K724" i="16"/>
  <c r="L723" i="16"/>
  <c r="K723" i="16"/>
  <c r="K722" i="16"/>
  <c r="L722" i="16" s="1"/>
  <c r="K721" i="16"/>
  <c r="L721" i="16" s="1"/>
  <c r="L720" i="16"/>
  <c r="K720" i="16"/>
  <c r="L719" i="16"/>
  <c r="K719" i="16"/>
  <c r="L718" i="16"/>
  <c r="K718" i="16"/>
  <c r="K717" i="16"/>
  <c r="L717" i="16" s="1"/>
  <c r="K716" i="16"/>
  <c r="L716" i="16" s="1"/>
  <c r="L715" i="16"/>
  <c r="K715" i="16"/>
  <c r="L714" i="16"/>
  <c r="K714" i="16"/>
  <c r="K713" i="16"/>
  <c r="L713" i="16" s="1"/>
  <c r="L712" i="16"/>
  <c r="K712" i="16"/>
  <c r="L711" i="16"/>
  <c r="K711" i="16"/>
  <c r="L710" i="16"/>
  <c r="K710" i="16"/>
  <c r="K709" i="16"/>
  <c r="L709" i="16" s="1"/>
  <c r="K708" i="16"/>
  <c r="L708" i="16" s="1"/>
  <c r="K707" i="16"/>
  <c r="L707" i="16" s="1"/>
  <c r="L706" i="16"/>
  <c r="K706" i="16"/>
  <c r="K705" i="16"/>
  <c r="L705" i="16" s="1"/>
  <c r="L704" i="16"/>
  <c r="K704" i="16"/>
  <c r="L703" i="16"/>
  <c r="K703" i="16"/>
  <c r="K702" i="16"/>
  <c r="L702" i="16" s="1"/>
  <c r="K701" i="16"/>
  <c r="L701" i="16" s="1"/>
  <c r="L700" i="16"/>
  <c r="K700" i="16"/>
  <c r="K699" i="16"/>
  <c r="L699" i="16" s="1"/>
  <c r="K698" i="16"/>
  <c r="L698" i="16" s="1"/>
  <c r="K697" i="16"/>
  <c r="L697" i="16" s="1"/>
  <c r="L696" i="16"/>
  <c r="K696" i="16"/>
  <c r="L695" i="16"/>
  <c r="K695" i="16"/>
  <c r="L694" i="16"/>
  <c r="K694" i="16"/>
  <c r="K693" i="16"/>
  <c r="L693" i="16" s="1"/>
  <c r="L692" i="16"/>
  <c r="K692" i="16"/>
  <c r="L691" i="16"/>
  <c r="K691" i="16"/>
  <c r="K690" i="16"/>
  <c r="L690" i="16" s="1"/>
  <c r="K689" i="16"/>
  <c r="L689" i="16" s="1"/>
  <c r="K688" i="16"/>
  <c r="L688" i="16" s="1"/>
  <c r="L687" i="16"/>
  <c r="K687" i="16"/>
  <c r="L686" i="16"/>
  <c r="K686" i="16"/>
  <c r="K685" i="16"/>
  <c r="L685" i="16" s="1"/>
  <c r="K684" i="16"/>
  <c r="L684" i="16" s="1"/>
  <c r="K683" i="16"/>
  <c r="L683" i="16" s="1"/>
  <c r="L682" i="16"/>
  <c r="K682" i="16"/>
  <c r="K681" i="16"/>
  <c r="L681" i="16" s="1"/>
  <c r="L680" i="16"/>
  <c r="K680" i="16"/>
  <c r="L679" i="16"/>
  <c r="K679" i="16"/>
  <c r="L678" i="16"/>
  <c r="K678" i="16"/>
  <c r="K677" i="16"/>
  <c r="L677" i="16" s="1"/>
  <c r="K676" i="16"/>
  <c r="L676" i="16" s="1"/>
  <c r="K675" i="16"/>
  <c r="L675" i="16" s="1"/>
  <c r="L674" i="16"/>
  <c r="K674" i="16"/>
  <c r="K673" i="16"/>
  <c r="L673" i="16" s="1"/>
  <c r="L672" i="16"/>
  <c r="K672" i="16"/>
  <c r="L671" i="16"/>
  <c r="K671" i="16"/>
  <c r="L670" i="16"/>
  <c r="K670" i="16"/>
  <c r="K669" i="16"/>
  <c r="L669" i="16" s="1"/>
  <c r="L668" i="16"/>
  <c r="K668" i="16"/>
  <c r="K667" i="16"/>
  <c r="L667" i="16" s="1"/>
  <c r="K666" i="16"/>
  <c r="L666" i="16" s="1"/>
  <c r="K665" i="16"/>
  <c r="L665" i="16" s="1"/>
  <c r="L664" i="16"/>
  <c r="K664" i="16"/>
  <c r="L663" i="16"/>
  <c r="K663" i="16"/>
  <c r="L662" i="16"/>
  <c r="K662" i="16"/>
  <c r="K661" i="16"/>
  <c r="L661" i="16" s="1"/>
  <c r="K660" i="16"/>
  <c r="L660" i="16" s="1"/>
  <c r="L659" i="16"/>
  <c r="K659" i="16"/>
  <c r="K658" i="16"/>
  <c r="L658" i="16" s="1"/>
  <c r="K657" i="16"/>
  <c r="L657" i="16" s="1"/>
  <c r="L656" i="16"/>
  <c r="K656" i="16"/>
  <c r="L655" i="16"/>
  <c r="K655" i="16"/>
  <c r="L654" i="16"/>
  <c r="K654" i="16"/>
  <c r="K653" i="16"/>
  <c r="L653" i="16" s="1"/>
  <c r="K652" i="16"/>
  <c r="L652" i="16" s="1"/>
  <c r="L651" i="16"/>
  <c r="K651" i="16"/>
  <c r="L650" i="16"/>
  <c r="K650" i="16"/>
  <c r="K649" i="16"/>
  <c r="L649" i="16" s="1"/>
  <c r="L648" i="16"/>
  <c r="K648" i="16"/>
  <c r="L647" i="16"/>
  <c r="K647" i="16"/>
  <c r="L646" i="16"/>
  <c r="K646" i="16"/>
  <c r="K645" i="16"/>
  <c r="L645" i="16" s="1"/>
  <c r="K644" i="16"/>
  <c r="L644" i="16" s="1"/>
  <c r="K643" i="16"/>
  <c r="L643" i="16" s="1"/>
  <c r="K642" i="16"/>
  <c r="L642" i="16" s="1"/>
  <c r="K641" i="16"/>
  <c r="L641" i="16" s="1"/>
  <c r="L640" i="16"/>
  <c r="K640" i="16"/>
  <c r="L639" i="16"/>
  <c r="K639" i="16"/>
  <c r="L638" i="16"/>
  <c r="K638" i="16"/>
  <c r="K637" i="16"/>
  <c r="L637" i="16" s="1"/>
  <c r="L636" i="16"/>
  <c r="K636" i="16"/>
  <c r="K635" i="16"/>
  <c r="L635" i="16" s="1"/>
  <c r="K634" i="16"/>
  <c r="L634" i="16" s="1"/>
  <c r="K633" i="16"/>
  <c r="L633" i="16" s="1"/>
  <c r="L632" i="16"/>
  <c r="K632" i="16"/>
  <c r="L631" i="16"/>
  <c r="K631" i="16"/>
  <c r="L630" i="16"/>
  <c r="K630" i="16"/>
  <c r="K629" i="16"/>
  <c r="L629" i="16" s="1"/>
  <c r="L628" i="16"/>
  <c r="K628" i="16"/>
  <c r="L627" i="16"/>
  <c r="K627" i="16"/>
  <c r="K626" i="16"/>
  <c r="L626" i="16" s="1"/>
  <c r="K625" i="16"/>
  <c r="L625" i="16" s="1"/>
  <c r="K624" i="16"/>
  <c r="L624" i="16" s="1"/>
  <c r="L623" i="16"/>
  <c r="K623" i="16"/>
  <c r="L622" i="16"/>
  <c r="K622" i="16"/>
  <c r="K621" i="16"/>
  <c r="L621" i="16" s="1"/>
  <c r="K620" i="16"/>
  <c r="L620" i="16" s="1"/>
  <c r="K619" i="16"/>
  <c r="L619" i="16" s="1"/>
  <c r="L618" i="16"/>
  <c r="K618" i="16"/>
  <c r="K617" i="16"/>
  <c r="L617" i="16" s="1"/>
  <c r="L616" i="16"/>
  <c r="K616" i="16"/>
  <c r="K615" i="16"/>
  <c r="L615" i="16" s="1"/>
  <c r="L614" i="16"/>
  <c r="K614" i="16"/>
  <c r="K613" i="16"/>
  <c r="L613" i="16" s="1"/>
  <c r="K612" i="16"/>
  <c r="L612" i="16" s="1"/>
  <c r="K611" i="16"/>
  <c r="L611" i="16" s="1"/>
  <c r="L610" i="16"/>
  <c r="K610" i="16"/>
  <c r="K609" i="16"/>
  <c r="L609" i="16" s="1"/>
  <c r="L608" i="16"/>
  <c r="K608" i="16"/>
  <c r="L607" i="16"/>
  <c r="K607" i="16"/>
  <c r="K606" i="16"/>
  <c r="L606" i="16" s="1"/>
  <c r="K605" i="16"/>
  <c r="L605" i="16" s="1"/>
  <c r="L604" i="16"/>
  <c r="K604" i="16"/>
  <c r="K603" i="16"/>
  <c r="L603" i="16" s="1"/>
  <c r="K602" i="16"/>
  <c r="L602" i="16" s="1"/>
  <c r="K601" i="16"/>
  <c r="L601" i="16" s="1"/>
  <c r="L600" i="16"/>
  <c r="K600" i="16"/>
  <c r="L599" i="16"/>
  <c r="K599" i="16"/>
  <c r="L598" i="16"/>
  <c r="K598" i="16"/>
  <c r="K597" i="16"/>
  <c r="L597" i="16" s="1"/>
  <c r="L596" i="16"/>
  <c r="K596" i="16"/>
  <c r="L595" i="16"/>
  <c r="K595" i="16"/>
  <c r="K594" i="16"/>
  <c r="L594" i="16" s="1"/>
  <c r="K593" i="16"/>
  <c r="L593" i="16" s="1"/>
  <c r="L592" i="16"/>
  <c r="K592" i="16"/>
  <c r="L591" i="16"/>
  <c r="K591" i="16"/>
  <c r="L590" i="16"/>
  <c r="K590" i="16"/>
  <c r="K589" i="16"/>
  <c r="L589" i="16" s="1"/>
  <c r="K588" i="16"/>
  <c r="L588" i="16" s="1"/>
  <c r="L587" i="16"/>
  <c r="K587" i="16"/>
  <c r="L586" i="16"/>
  <c r="K586" i="16"/>
  <c r="K585" i="16"/>
  <c r="L585" i="16" s="1"/>
  <c r="L584" i="16"/>
  <c r="K584" i="16"/>
  <c r="K583" i="16"/>
  <c r="L583" i="16" s="1"/>
  <c r="L582" i="16"/>
  <c r="K582" i="16"/>
  <c r="K581" i="16"/>
  <c r="L581" i="16" s="1"/>
  <c r="K580" i="16"/>
  <c r="L580" i="16" s="1"/>
  <c r="K579" i="16"/>
  <c r="L579" i="16" s="1"/>
  <c r="K578" i="16"/>
  <c r="L578" i="16" s="1"/>
  <c r="K577" i="16"/>
  <c r="L577" i="16" s="1"/>
  <c r="L576" i="16"/>
  <c r="K576" i="16"/>
  <c r="L575" i="16"/>
  <c r="K575" i="16"/>
  <c r="K574" i="16"/>
  <c r="L574" i="16" s="1"/>
  <c r="K573" i="16"/>
  <c r="L573" i="16" s="1"/>
  <c r="L572" i="16"/>
  <c r="K572" i="16"/>
  <c r="K571" i="16"/>
  <c r="L571" i="16" s="1"/>
  <c r="K570" i="16"/>
  <c r="L570" i="16" s="1"/>
  <c r="K569" i="16"/>
  <c r="L569" i="16" s="1"/>
  <c r="L568" i="16"/>
  <c r="K568" i="16"/>
  <c r="L567" i="16"/>
  <c r="K567" i="16"/>
  <c r="L566" i="16"/>
  <c r="K566" i="16"/>
  <c r="K565" i="16"/>
  <c r="L565" i="16" s="1"/>
  <c r="L564" i="16"/>
  <c r="K564" i="16"/>
  <c r="L563" i="16"/>
  <c r="K563" i="16"/>
  <c r="K562" i="16"/>
  <c r="L562" i="16" s="1"/>
  <c r="K561" i="16"/>
  <c r="L561" i="16" s="1"/>
  <c r="L560" i="16"/>
  <c r="K560" i="16"/>
  <c r="L559" i="16"/>
  <c r="K559" i="16"/>
  <c r="L558" i="16"/>
  <c r="K558" i="16"/>
  <c r="K557" i="16"/>
  <c r="L557" i="16" s="1"/>
  <c r="K556" i="16"/>
  <c r="L556" i="16" s="1"/>
  <c r="L555" i="16"/>
  <c r="K555" i="16"/>
  <c r="L554" i="16"/>
  <c r="K554" i="16"/>
  <c r="K553" i="16"/>
  <c r="L553" i="16" s="1"/>
  <c r="L552" i="16"/>
  <c r="K552" i="16"/>
  <c r="L551" i="16"/>
  <c r="K551" i="16"/>
  <c r="L550" i="16"/>
  <c r="K550" i="16"/>
  <c r="K549" i="16"/>
  <c r="L549" i="16" s="1"/>
  <c r="K548" i="16"/>
  <c r="L548" i="16" s="1"/>
  <c r="K547" i="16"/>
  <c r="L547" i="16" s="1"/>
  <c r="K546" i="16"/>
  <c r="L546" i="16" s="1"/>
  <c r="K545" i="16"/>
  <c r="L545" i="16" s="1"/>
  <c r="L544" i="16"/>
  <c r="K544" i="16"/>
  <c r="L543" i="16"/>
  <c r="K543" i="16"/>
  <c r="K542" i="16"/>
  <c r="L542" i="16" s="1"/>
  <c r="K541" i="16"/>
  <c r="L541" i="16" s="1"/>
  <c r="L540" i="16"/>
  <c r="K540" i="16"/>
  <c r="K539" i="16"/>
  <c r="L539" i="16" s="1"/>
  <c r="K538" i="16"/>
  <c r="L538" i="16" s="1"/>
  <c r="K537" i="16"/>
  <c r="L537" i="16" s="1"/>
  <c r="L536" i="16"/>
  <c r="K536" i="16"/>
  <c r="L535" i="16"/>
  <c r="K535" i="16"/>
  <c r="L534" i="16"/>
  <c r="K534" i="16"/>
  <c r="K533" i="16"/>
  <c r="L533" i="16" s="1"/>
  <c r="K532" i="16"/>
  <c r="L532" i="16" s="1"/>
  <c r="L531" i="16"/>
  <c r="K531" i="16"/>
  <c r="K530" i="16"/>
  <c r="L530" i="16" s="1"/>
  <c r="K529" i="16"/>
  <c r="L529" i="16" s="1"/>
  <c r="L528" i="16"/>
  <c r="K528" i="16"/>
  <c r="L527" i="16"/>
  <c r="K527" i="16"/>
  <c r="L526" i="16"/>
  <c r="K526" i="16"/>
  <c r="K525" i="16"/>
  <c r="L525" i="16" s="1"/>
  <c r="K524" i="16"/>
  <c r="L524" i="16" s="1"/>
  <c r="L523" i="16"/>
  <c r="K523" i="16"/>
  <c r="L522" i="16"/>
  <c r="K522" i="16"/>
  <c r="K521" i="16"/>
  <c r="L521" i="16" s="1"/>
  <c r="L520" i="16"/>
  <c r="K520" i="16"/>
  <c r="L519" i="16"/>
  <c r="K519" i="16"/>
  <c r="L518" i="16"/>
  <c r="K518" i="16"/>
  <c r="K517" i="16"/>
  <c r="L517" i="16" s="1"/>
  <c r="K516" i="16"/>
  <c r="L516" i="16" s="1"/>
  <c r="K515" i="16"/>
  <c r="L515" i="16" s="1"/>
  <c r="L514" i="16"/>
  <c r="K514" i="16"/>
  <c r="K513" i="16"/>
  <c r="L513" i="16" s="1"/>
  <c r="L512" i="16"/>
  <c r="K512" i="16"/>
  <c r="L511" i="16"/>
  <c r="K511" i="16"/>
  <c r="L510" i="16"/>
  <c r="K510" i="16"/>
  <c r="K509" i="16"/>
  <c r="L509" i="16" s="1"/>
  <c r="L508" i="16"/>
  <c r="K508" i="16"/>
  <c r="K507" i="16"/>
  <c r="L507" i="16" s="1"/>
  <c r="K506" i="16"/>
  <c r="L506" i="16" s="1"/>
  <c r="K505" i="16"/>
  <c r="L505" i="16" s="1"/>
  <c r="L504" i="16"/>
  <c r="K504" i="16"/>
  <c r="L503" i="16"/>
  <c r="K503" i="16"/>
  <c r="L502" i="16"/>
  <c r="K502" i="16"/>
  <c r="K501" i="16"/>
  <c r="L501" i="16" s="1"/>
  <c r="K500" i="16"/>
  <c r="L500" i="16" s="1"/>
  <c r="L499" i="16"/>
  <c r="K499" i="16"/>
  <c r="K498" i="16"/>
  <c r="L498" i="16" s="1"/>
  <c r="K497" i="16"/>
  <c r="L497" i="16" s="1"/>
  <c r="K496" i="16"/>
  <c r="L496" i="16" s="1"/>
  <c r="L495" i="16"/>
  <c r="K495" i="16"/>
  <c r="K494" i="16"/>
  <c r="L494" i="16" s="1"/>
  <c r="K493" i="16"/>
  <c r="L493" i="16" s="1"/>
  <c r="L492" i="16"/>
  <c r="K492" i="16"/>
  <c r="L491" i="16"/>
  <c r="K491" i="16"/>
  <c r="K490" i="16"/>
  <c r="L490" i="16" s="1"/>
  <c r="K489" i="16"/>
  <c r="L489" i="16" s="1"/>
  <c r="L488" i="16"/>
  <c r="K488" i="16"/>
  <c r="K487" i="16"/>
  <c r="L487" i="16" s="1"/>
  <c r="K486" i="16"/>
  <c r="L486" i="16" s="1"/>
  <c r="K485" i="16"/>
  <c r="L485" i="16" s="1"/>
  <c r="K484" i="16"/>
  <c r="L484" i="16" s="1"/>
  <c r="K483" i="16"/>
  <c r="L483" i="16" s="1"/>
  <c r="K482" i="16"/>
  <c r="L482" i="16" s="1"/>
  <c r="K481" i="16"/>
  <c r="L481" i="16" s="1"/>
  <c r="K480" i="16"/>
  <c r="L480" i="16" s="1"/>
  <c r="K479" i="16"/>
  <c r="L479" i="16" s="1"/>
  <c r="K478" i="16"/>
  <c r="L478" i="16" s="1"/>
  <c r="K477" i="16"/>
  <c r="L477" i="16" s="1"/>
  <c r="L476" i="16"/>
  <c r="K476" i="16"/>
  <c r="K475" i="16"/>
  <c r="L475" i="16" s="1"/>
  <c r="K474" i="16"/>
  <c r="L474" i="16" s="1"/>
  <c r="K473" i="16"/>
  <c r="L473" i="16" s="1"/>
  <c r="K472" i="16"/>
  <c r="L472" i="16" s="1"/>
  <c r="K471" i="16"/>
  <c r="L471" i="16" s="1"/>
  <c r="K470" i="16"/>
  <c r="L470" i="16" s="1"/>
  <c r="K469" i="16"/>
  <c r="L469" i="16" s="1"/>
  <c r="L468" i="16"/>
  <c r="K468" i="16"/>
  <c r="K467" i="16"/>
  <c r="L467" i="16" s="1"/>
  <c r="K466" i="16"/>
  <c r="L466" i="16" s="1"/>
  <c r="K465" i="16"/>
  <c r="L465" i="16" s="1"/>
  <c r="K464" i="16"/>
  <c r="L464" i="16" s="1"/>
  <c r="K463" i="16"/>
  <c r="L463" i="16" s="1"/>
  <c r="K462" i="16"/>
  <c r="L462" i="16" s="1"/>
  <c r="K461" i="16"/>
  <c r="L461" i="16" s="1"/>
  <c r="L460" i="16"/>
  <c r="K460" i="16"/>
  <c r="K459" i="16"/>
  <c r="L459" i="16" s="1"/>
  <c r="K458" i="16"/>
  <c r="L458" i="16" s="1"/>
  <c r="K457" i="16"/>
  <c r="L457" i="16" s="1"/>
  <c r="L456" i="16"/>
  <c r="K456" i="16"/>
  <c r="K455" i="16"/>
  <c r="L455" i="16" s="1"/>
  <c r="K454" i="16"/>
  <c r="L454" i="16" s="1"/>
  <c r="K453" i="16"/>
  <c r="L453" i="16" s="1"/>
  <c r="K452" i="16"/>
  <c r="L452" i="16" s="1"/>
  <c r="K451" i="16"/>
  <c r="L451" i="16" s="1"/>
  <c r="K450" i="16"/>
  <c r="L450" i="16" s="1"/>
  <c r="K449" i="16"/>
  <c r="L449" i="16" s="1"/>
  <c r="K448" i="16"/>
  <c r="L448" i="16" s="1"/>
  <c r="K447" i="16"/>
  <c r="L447" i="16" s="1"/>
  <c r="K446" i="16"/>
  <c r="L446" i="16" s="1"/>
  <c r="K445" i="16"/>
  <c r="L445" i="16" s="1"/>
  <c r="L444" i="16"/>
  <c r="K444" i="16"/>
  <c r="K443" i="16"/>
  <c r="L443" i="16" s="1"/>
  <c r="K442" i="16"/>
  <c r="L442" i="16" s="1"/>
  <c r="K441" i="16"/>
  <c r="L441" i="16" s="1"/>
  <c r="K440" i="16"/>
  <c r="L440" i="16" s="1"/>
  <c r="K439" i="16"/>
  <c r="L439" i="16" s="1"/>
  <c r="K438" i="16"/>
  <c r="L438" i="16" s="1"/>
  <c r="K437" i="16"/>
  <c r="L437" i="16" s="1"/>
  <c r="L436" i="16"/>
  <c r="K436" i="16"/>
  <c r="K435" i="16"/>
  <c r="L435" i="16" s="1"/>
  <c r="K434" i="16"/>
  <c r="L434" i="16" s="1"/>
  <c r="K433" i="16"/>
  <c r="L433" i="16" s="1"/>
  <c r="K432" i="16"/>
  <c r="L432" i="16" s="1"/>
  <c r="K431" i="16"/>
  <c r="L431" i="16" s="1"/>
  <c r="K430" i="16"/>
  <c r="L430" i="16" s="1"/>
  <c r="K429" i="16"/>
  <c r="L429" i="16" s="1"/>
  <c r="L428" i="16"/>
  <c r="K428" i="16"/>
  <c r="K427" i="16"/>
  <c r="L427" i="16" s="1"/>
  <c r="K426" i="16"/>
  <c r="L426" i="16" s="1"/>
  <c r="K425" i="16"/>
  <c r="L425" i="16" s="1"/>
  <c r="L424" i="16"/>
  <c r="K424" i="16"/>
  <c r="K423" i="16"/>
  <c r="L423" i="16" s="1"/>
  <c r="K422" i="16"/>
  <c r="L422" i="16" s="1"/>
  <c r="K421" i="16"/>
  <c r="L421" i="16" s="1"/>
  <c r="K420" i="16"/>
  <c r="L420" i="16" s="1"/>
  <c r="K419" i="16"/>
  <c r="L419" i="16" s="1"/>
  <c r="K418" i="16"/>
  <c r="L418" i="16" s="1"/>
  <c r="K417" i="16"/>
  <c r="L417" i="16" s="1"/>
  <c r="K416" i="16"/>
  <c r="L416" i="16" s="1"/>
  <c r="K415" i="16"/>
  <c r="L415" i="16" s="1"/>
  <c r="K414" i="16"/>
  <c r="L414" i="16" s="1"/>
  <c r="K413" i="16"/>
  <c r="L413" i="16" s="1"/>
  <c r="L412" i="16"/>
  <c r="K412" i="16"/>
  <c r="K411" i="16"/>
  <c r="L411" i="16" s="1"/>
  <c r="K410" i="16"/>
  <c r="L410" i="16" s="1"/>
  <c r="K409" i="16"/>
  <c r="L409" i="16" s="1"/>
  <c r="K408" i="16"/>
  <c r="L408" i="16" s="1"/>
  <c r="K407" i="16"/>
  <c r="L407" i="16" s="1"/>
  <c r="K406" i="16"/>
  <c r="L406" i="16" s="1"/>
  <c r="K405" i="16"/>
  <c r="L405" i="16" s="1"/>
  <c r="L404" i="16"/>
  <c r="K404" i="16"/>
  <c r="K403" i="16"/>
  <c r="L403" i="16" s="1"/>
  <c r="K402" i="16"/>
  <c r="L402" i="16" s="1"/>
  <c r="K401" i="16"/>
  <c r="L401" i="16" s="1"/>
  <c r="K400" i="16"/>
  <c r="L400" i="16" s="1"/>
  <c r="K399" i="16"/>
  <c r="L399" i="16" s="1"/>
  <c r="K398" i="16"/>
  <c r="L398" i="16" s="1"/>
  <c r="K397" i="16"/>
  <c r="L397" i="16" s="1"/>
  <c r="L396" i="16"/>
  <c r="K396" i="16"/>
  <c r="K395" i="16"/>
  <c r="L395" i="16" s="1"/>
  <c r="K394" i="16"/>
  <c r="L394" i="16" s="1"/>
  <c r="K393" i="16"/>
  <c r="L393" i="16" s="1"/>
  <c r="L392" i="16"/>
  <c r="K392" i="16"/>
  <c r="K391" i="16"/>
  <c r="L391" i="16" s="1"/>
  <c r="K390" i="16"/>
  <c r="L390" i="16" s="1"/>
  <c r="K389" i="16"/>
  <c r="L389" i="16" s="1"/>
  <c r="K388" i="16"/>
  <c r="L388" i="16" s="1"/>
  <c r="K387" i="16"/>
  <c r="L387" i="16" s="1"/>
  <c r="K386" i="16"/>
  <c r="L386" i="16" s="1"/>
  <c r="K385" i="16"/>
  <c r="L385" i="16" s="1"/>
  <c r="K384" i="16"/>
  <c r="L384" i="16" s="1"/>
  <c r="K383" i="16"/>
  <c r="L383" i="16" s="1"/>
  <c r="K382" i="16"/>
  <c r="L382" i="16" s="1"/>
  <c r="K381" i="16"/>
  <c r="L381" i="16" s="1"/>
  <c r="L380" i="16"/>
  <c r="K380" i="16"/>
  <c r="K379" i="16"/>
  <c r="L379" i="16" s="1"/>
  <c r="K378" i="16"/>
  <c r="L378" i="16" s="1"/>
  <c r="K377" i="16"/>
  <c r="L377" i="16" s="1"/>
  <c r="K376" i="16"/>
  <c r="L376" i="16" s="1"/>
  <c r="K375" i="16"/>
  <c r="L375" i="16" s="1"/>
  <c r="K374" i="16"/>
  <c r="L374" i="16" s="1"/>
  <c r="K373" i="16"/>
  <c r="L373" i="16" s="1"/>
  <c r="L372" i="16"/>
  <c r="K372" i="16"/>
  <c r="K371" i="16"/>
  <c r="L371" i="16" s="1"/>
  <c r="K370" i="16"/>
  <c r="L370" i="16" s="1"/>
  <c r="K369" i="16"/>
  <c r="L369" i="16" s="1"/>
  <c r="K368" i="16"/>
  <c r="L368" i="16" s="1"/>
  <c r="K367" i="16"/>
  <c r="L367" i="16" s="1"/>
  <c r="K366" i="16"/>
  <c r="L366" i="16" s="1"/>
  <c r="K365" i="16"/>
  <c r="L365" i="16" s="1"/>
  <c r="L364" i="16"/>
  <c r="K364" i="16"/>
  <c r="K363" i="16"/>
  <c r="L363" i="16" s="1"/>
  <c r="K362" i="16"/>
  <c r="L362" i="16" s="1"/>
  <c r="K361" i="16"/>
  <c r="L361" i="16" s="1"/>
  <c r="L360" i="16"/>
  <c r="K360" i="16"/>
  <c r="K359" i="16"/>
  <c r="L359" i="16" s="1"/>
  <c r="K358" i="16"/>
  <c r="L358" i="16" s="1"/>
  <c r="K357" i="16"/>
  <c r="L357" i="16" s="1"/>
  <c r="K356" i="16"/>
  <c r="L356" i="16" s="1"/>
  <c r="K355" i="16"/>
  <c r="L355" i="16" s="1"/>
  <c r="K354" i="16"/>
  <c r="L354" i="16" s="1"/>
  <c r="K353" i="16"/>
  <c r="L353" i="16" s="1"/>
  <c r="K352" i="16"/>
  <c r="L352" i="16" s="1"/>
  <c r="K351" i="16"/>
  <c r="L351" i="16" s="1"/>
  <c r="K350" i="16"/>
  <c r="L350" i="16" s="1"/>
  <c r="K349" i="16"/>
  <c r="L349" i="16" s="1"/>
  <c r="L348" i="16"/>
  <c r="K348" i="16"/>
  <c r="K347" i="16"/>
  <c r="L347" i="16" s="1"/>
  <c r="K346" i="16"/>
  <c r="L346" i="16" s="1"/>
  <c r="K345" i="16"/>
  <c r="L345" i="16" s="1"/>
  <c r="K344" i="16"/>
  <c r="L344" i="16" s="1"/>
  <c r="K343" i="16"/>
  <c r="L343" i="16" s="1"/>
  <c r="K342" i="16"/>
  <c r="L342" i="16" s="1"/>
  <c r="K341" i="16"/>
  <c r="L341" i="16" s="1"/>
  <c r="L340" i="16"/>
  <c r="K340" i="16"/>
  <c r="K339" i="16"/>
  <c r="L339" i="16" s="1"/>
  <c r="K338" i="16"/>
  <c r="L338" i="16" s="1"/>
  <c r="K337" i="16"/>
  <c r="L337" i="16" s="1"/>
  <c r="K336" i="16"/>
  <c r="L336" i="16" s="1"/>
  <c r="K335" i="16"/>
  <c r="L335" i="16" s="1"/>
  <c r="K334" i="16"/>
  <c r="L334" i="16" s="1"/>
  <c r="K333" i="16"/>
  <c r="L333" i="16" s="1"/>
  <c r="L332" i="16"/>
  <c r="K332" i="16"/>
  <c r="K331" i="16"/>
  <c r="L331" i="16" s="1"/>
  <c r="K330" i="16"/>
  <c r="L330" i="16" s="1"/>
  <c r="K329" i="16"/>
  <c r="L329" i="16" s="1"/>
  <c r="L328" i="16"/>
  <c r="K328" i="16"/>
  <c r="K327" i="16"/>
  <c r="L327" i="16" s="1"/>
  <c r="K326" i="16"/>
  <c r="L326" i="16" s="1"/>
  <c r="K325" i="16"/>
  <c r="L325" i="16" s="1"/>
  <c r="K324" i="16"/>
  <c r="L324" i="16" s="1"/>
  <c r="K323" i="16"/>
  <c r="L323" i="16" s="1"/>
  <c r="K322" i="16"/>
  <c r="L322" i="16" s="1"/>
  <c r="K321" i="16"/>
  <c r="L321" i="16" s="1"/>
  <c r="K320" i="16"/>
  <c r="L320" i="16" s="1"/>
  <c r="K319" i="16"/>
  <c r="L319" i="16" s="1"/>
  <c r="K318" i="16"/>
  <c r="L318" i="16" s="1"/>
  <c r="K317" i="16"/>
  <c r="L317" i="16" s="1"/>
  <c r="L316" i="16"/>
  <c r="K316" i="16"/>
  <c r="K315" i="16"/>
  <c r="L315" i="16" s="1"/>
  <c r="K314" i="16"/>
  <c r="L314" i="16" s="1"/>
  <c r="K313" i="16"/>
  <c r="L313" i="16" s="1"/>
  <c r="K312" i="16"/>
  <c r="L312" i="16" s="1"/>
  <c r="K311" i="16"/>
  <c r="L311" i="16" s="1"/>
  <c r="K310" i="16"/>
  <c r="L310" i="16" s="1"/>
  <c r="K309" i="16"/>
  <c r="L309" i="16" s="1"/>
  <c r="L308" i="16"/>
  <c r="K308" i="16"/>
  <c r="K307" i="16"/>
  <c r="L307" i="16" s="1"/>
  <c r="K306" i="16"/>
  <c r="L306" i="16" s="1"/>
  <c r="K305" i="16"/>
  <c r="L305" i="16" s="1"/>
  <c r="K304" i="16"/>
  <c r="L304" i="16" s="1"/>
  <c r="K303" i="16"/>
  <c r="L303" i="16" s="1"/>
  <c r="K302" i="16"/>
  <c r="L302" i="16" s="1"/>
  <c r="K301" i="16"/>
  <c r="L301" i="16" s="1"/>
  <c r="L300" i="16"/>
  <c r="K300" i="16"/>
  <c r="K299" i="16"/>
  <c r="L299" i="16" s="1"/>
  <c r="K298" i="16"/>
  <c r="L298" i="16" s="1"/>
  <c r="K297" i="16"/>
  <c r="L297" i="16" s="1"/>
  <c r="L296" i="16"/>
  <c r="K296" i="16"/>
  <c r="K295" i="16"/>
  <c r="L295" i="16" s="1"/>
  <c r="K294" i="16"/>
  <c r="L294" i="16" s="1"/>
  <c r="K293" i="16"/>
  <c r="L293" i="16" s="1"/>
  <c r="K292" i="16"/>
  <c r="L292" i="16" s="1"/>
  <c r="K291" i="16"/>
  <c r="L291" i="16" s="1"/>
  <c r="K290" i="16"/>
  <c r="L290" i="16" s="1"/>
  <c r="K289" i="16"/>
  <c r="L289" i="16" s="1"/>
  <c r="K288" i="16"/>
  <c r="L288" i="16" s="1"/>
  <c r="K287" i="16"/>
  <c r="L287" i="16" s="1"/>
  <c r="K286" i="16"/>
  <c r="L286" i="16" s="1"/>
  <c r="K285" i="16"/>
  <c r="L285" i="16" s="1"/>
  <c r="L284" i="16"/>
  <c r="K284" i="16"/>
  <c r="K283" i="16"/>
  <c r="L283" i="16" s="1"/>
  <c r="K282" i="16"/>
  <c r="L282" i="16" s="1"/>
  <c r="K281" i="16"/>
  <c r="L281" i="16" s="1"/>
  <c r="K280" i="16"/>
  <c r="L280" i="16" s="1"/>
  <c r="K279" i="16"/>
  <c r="L279" i="16" s="1"/>
  <c r="K278" i="16"/>
  <c r="L278" i="16" s="1"/>
  <c r="K277" i="16"/>
  <c r="L277" i="16" s="1"/>
  <c r="L276" i="16"/>
  <c r="K276" i="16"/>
  <c r="K275" i="16"/>
  <c r="L275" i="16" s="1"/>
  <c r="K274" i="16"/>
  <c r="L274" i="16" s="1"/>
  <c r="K273" i="16"/>
  <c r="L273" i="16" s="1"/>
  <c r="K272" i="16"/>
  <c r="L272" i="16" s="1"/>
  <c r="K271" i="16"/>
  <c r="L271" i="16" s="1"/>
  <c r="K270" i="16"/>
  <c r="L270" i="16" s="1"/>
  <c r="K269" i="16"/>
  <c r="L269" i="16" s="1"/>
  <c r="L268" i="16"/>
  <c r="K268" i="16"/>
  <c r="K267" i="16"/>
  <c r="L267" i="16" s="1"/>
  <c r="K266" i="16"/>
  <c r="L266" i="16" s="1"/>
  <c r="K265" i="16"/>
  <c r="L265" i="16" s="1"/>
  <c r="L264" i="16"/>
  <c r="K264" i="16"/>
  <c r="K263" i="16"/>
  <c r="L263" i="16" s="1"/>
  <c r="K262" i="16"/>
  <c r="L262" i="16" s="1"/>
  <c r="K261" i="16"/>
  <c r="L261" i="16" s="1"/>
  <c r="K260" i="16"/>
  <c r="L260" i="16" s="1"/>
  <c r="K259" i="16"/>
  <c r="L259" i="16" s="1"/>
  <c r="K258" i="16"/>
  <c r="L258" i="16" s="1"/>
  <c r="K257" i="16"/>
  <c r="L257" i="16" s="1"/>
  <c r="K256" i="16"/>
  <c r="L256" i="16" s="1"/>
  <c r="K255" i="16"/>
  <c r="L255" i="16" s="1"/>
  <c r="K254" i="16"/>
  <c r="L254" i="16" s="1"/>
  <c r="K253" i="16"/>
  <c r="L253" i="16" s="1"/>
  <c r="L252" i="16"/>
  <c r="K252" i="16"/>
  <c r="K251" i="16"/>
  <c r="L251" i="16" s="1"/>
  <c r="K250" i="16"/>
  <c r="L250" i="16" s="1"/>
  <c r="K249" i="16"/>
  <c r="L249" i="16" s="1"/>
  <c r="K248" i="16"/>
  <c r="L248" i="16" s="1"/>
  <c r="K247" i="16"/>
  <c r="L247" i="16" s="1"/>
  <c r="K246" i="16"/>
  <c r="L246" i="16" s="1"/>
  <c r="K245" i="16"/>
  <c r="L245" i="16" s="1"/>
  <c r="L244" i="16"/>
  <c r="K244" i="16"/>
  <c r="K243" i="16"/>
  <c r="L243" i="16" s="1"/>
  <c r="K242" i="16"/>
  <c r="L242" i="16" s="1"/>
  <c r="K241" i="16"/>
  <c r="L241" i="16" s="1"/>
  <c r="K240" i="16"/>
  <c r="L240" i="16" s="1"/>
  <c r="K239" i="16"/>
  <c r="L239" i="16" s="1"/>
  <c r="K238" i="16"/>
  <c r="L238" i="16" s="1"/>
  <c r="K237" i="16"/>
  <c r="L237" i="16" s="1"/>
  <c r="L236" i="16"/>
  <c r="K236" i="16"/>
  <c r="K235" i="16"/>
  <c r="L235" i="16" s="1"/>
  <c r="K234" i="16"/>
  <c r="L234" i="16" s="1"/>
  <c r="K233" i="16"/>
  <c r="L233" i="16" s="1"/>
  <c r="L232" i="16"/>
  <c r="K232" i="16"/>
  <c r="K231" i="16"/>
  <c r="L231" i="16" s="1"/>
  <c r="K230" i="16"/>
  <c r="L230" i="16" s="1"/>
  <c r="K229" i="16"/>
  <c r="L229" i="16" s="1"/>
  <c r="K228" i="16"/>
  <c r="L228" i="16" s="1"/>
  <c r="K227" i="16"/>
  <c r="L227" i="16" s="1"/>
  <c r="K226" i="16"/>
  <c r="L226" i="16" s="1"/>
  <c r="K225" i="16"/>
  <c r="L225" i="16" s="1"/>
  <c r="K224" i="16"/>
  <c r="L224" i="16" s="1"/>
  <c r="K223" i="16"/>
  <c r="L223" i="16" s="1"/>
  <c r="K222" i="16"/>
  <c r="L222" i="16" s="1"/>
  <c r="K221" i="16"/>
  <c r="L221" i="16" s="1"/>
  <c r="L220" i="16"/>
  <c r="K220" i="16"/>
  <c r="K219" i="16"/>
  <c r="L219" i="16" s="1"/>
  <c r="K218" i="16"/>
  <c r="L218" i="16" s="1"/>
  <c r="K217" i="16"/>
  <c r="L217" i="16" s="1"/>
  <c r="K216" i="16"/>
  <c r="L216" i="16" s="1"/>
  <c r="K215" i="16"/>
  <c r="L215" i="16" s="1"/>
  <c r="K214" i="16"/>
  <c r="L214" i="16" s="1"/>
  <c r="K213" i="16"/>
  <c r="L213" i="16" s="1"/>
  <c r="L212" i="16"/>
  <c r="K212" i="16"/>
  <c r="K211" i="16"/>
  <c r="L211" i="16" s="1"/>
  <c r="K210" i="16"/>
  <c r="L210" i="16" s="1"/>
  <c r="K209" i="16"/>
  <c r="L209" i="16" s="1"/>
  <c r="K208" i="16"/>
  <c r="L208" i="16" s="1"/>
  <c r="K207" i="16"/>
  <c r="L207" i="16" s="1"/>
  <c r="K206" i="16"/>
  <c r="L206" i="16" s="1"/>
  <c r="K205" i="16"/>
  <c r="L205" i="16" s="1"/>
  <c r="L204" i="16"/>
  <c r="K204" i="16"/>
  <c r="K203" i="16"/>
  <c r="L203" i="16" s="1"/>
  <c r="K202" i="16"/>
  <c r="L202" i="16" s="1"/>
  <c r="K201" i="16"/>
  <c r="L201" i="16" s="1"/>
  <c r="L200" i="16"/>
  <c r="K200" i="16"/>
  <c r="K199" i="16"/>
  <c r="L199" i="16" s="1"/>
  <c r="K198" i="16"/>
  <c r="L198" i="16" s="1"/>
  <c r="K197" i="16"/>
  <c r="L197" i="16" s="1"/>
  <c r="K196" i="16"/>
  <c r="L196" i="16" s="1"/>
  <c r="K195" i="16"/>
  <c r="L195" i="16" s="1"/>
  <c r="K194" i="16"/>
  <c r="L194" i="16" s="1"/>
  <c r="K193" i="16"/>
  <c r="L193" i="16" s="1"/>
  <c r="K192" i="16"/>
  <c r="L192" i="16" s="1"/>
  <c r="K191" i="16"/>
  <c r="L191" i="16" s="1"/>
  <c r="K190" i="16"/>
  <c r="L190" i="16" s="1"/>
  <c r="K189" i="16"/>
  <c r="L189" i="16" s="1"/>
  <c r="L188" i="16"/>
  <c r="K188" i="16"/>
  <c r="K187" i="16"/>
  <c r="L187" i="16" s="1"/>
  <c r="K186" i="16"/>
  <c r="L186" i="16" s="1"/>
  <c r="K185" i="16"/>
  <c r="L185" i="16" s="1"/>
  <c r="K184" i="16"/>
  <c r="L184" i="16" s="1"/>
  <c r="K183" i="16"/>
  <c r="L183" i="16" s="1"/>
  <c r="K182" i="16"/>
  <c r="L182" i="16" s="1"/>
  <c r="K181" i="16"/>
  <c r="L181" i="16" s="1"/>
  <c r="L180" i="16"/>
  <c r="K180" i="16"/>
  <c r="K179" i="16"/>
  <c r="L179" i="16" s="1"/>
  <c r="K178" i="16"/>
  <c r="L178" i="16" s="1"/>
  <c r="K177" i="16"/>
  <c r="L177" i="16" s="1"/>
  <c r="K176" i="16"/>
  <c r="L176" i="16" s="1"/>
  <c r="K175" i="16"/>
  <c r="L175" i="16" s="1"/>
  <c r="K174" i="16"/>
  <c r="L174" i="16" s="1"/>
  <c r="K173" i="16"/>
  <c r="L173" i="16" s="1"/>
  <c r="L172" i="16"/>
  <c r="K172" i="16"/>
  <c r="K171" i="16"/>
  <c r="L171" i="16" s="1"/>
  <c r="K170" i="16"/>
  <c r="L170" i="16" s="1"/>
  <c r="K169" i="16"/>
  <c r="L169" i="16" s="1"/>
  <c r="L168" i="16"/>
  <c r="K168" i="16"/>
  <c r="K167" i="16"/>
  <c r="L167" i="16" s="1"/>
  <c r="K166" i="16"/>
  <c r="L166" i="16" s="1"/>
  <c r="K165" i="16"/>
  <c r="L165" i="16" s="1"/>
  <c r="K164" i="16"/>
  <c r="L164" i="16" s="1"/>
  <c r="K163" i="16"/>
  <c r="L163" i="16" s="1"/>
  <c r="K162" i="16"/>
  <c r="L162" i="16" s="1"/>
  <c r="K161" i="16"/>
  <c r="L161" i="16" s="1"/>
  <c r="K160" i="16"/>
  <c r="L160" i="16" s="1"/>
  <c r="K159" i="16"/>
  <c r="L159" i="16" s="1"/>
  <c r="K158" i="16"/>
  <c r="L158" i="16" s="1"/>
  <c r="K157" i="16"/>
  <c r="L157" i="16" s="1"/>
  <c r="L156" i="16"/>
  <c r="K156" i="16"/>
  <c r="K155" i="16"/>
  <c r="L155" i="16" s="1"/>
  <c r="K154" i="16"/>
  <c r="L154" i="16" s="1"/>
  <c r="K153" i="16"/>
  <c r="L153" i="16" s="1"/>
  <c r="K152" i="16"/>
  <c r="L152" i="16" s="1"/>
  <c r="K151" i="16"/>
  <c r="L151" i="16" s="1"/>
  <c r="K150" i="16"/>
  <c r="L150" i="16" s="1"/>
  <c r="K149" i="16"/>
  <c r="L149" i="16" s="1"/>
  <c r="L148" i="16"/>
  <c r="K148" i="16"/>
  <c r="K147" i="16"/>
  <c r="L147" i="16" s="1"/>
  <c r="K146" i="16"/>
  <c r="L146" i="16" s="1"/>
  <c r="K145" i="16"/>
  <c r="L145" i="16" s="1"/>
  <c r="K144" i="16"/>
  <c r="L144" i="16" s="1"/>
  <c r="K143" i="16"/>
  <c r="L143" i="16" s="1"/>
  <c r="K142" i="16"/>
  <c r="L142" i="16" s="1"/>
  <c r="K141" i="16"/>
  <c r="L141" i="16" s="1"/>
  <c r="L140" i="16"/>
  <c r="K140" i="16"/>
  <c r="K139" i="16"/>
  <c r="L139" i="16" s="1"/>
  <c r="K138" i="16"/>
  <c r="L138" i="16" s="1"/>
  <c r="K137" i="16"/>
  <c r="L137" i="16" s="1"/>
  <c r="L136" i="16"/>
  <c r="K136" i="16"/>
  <c r="K135" i="16"/>
  <c r="L135" i="16" s="1"/>
  <c r="K134" i="16"/>
  <c r="L134" i="16" s="1"/>
  <c r="K133" i="16"/>
  <c r="L133" i="16" s="1"/>
  <c r="K132" i="16"/>
  <c r="L132" i="16" s="1"/>
  <c r="K131" i="16"/>
  <c r="L131" i="16" s="1"/>
  <c r="K130" i="16"/>
  <c r="L130" i="16" s="1"/>
  <c r="K129" i="16"/>
  <c r="L129" i="16" s="1"/>
  <c r="K128" i="16"/>
  <c r="L128" i="16" s="1"/>
  <c r="K127" i="16"/>
  <c r="L127" i="16" s="1"/>
  <c r="K126" i="16"/>
  <c r="L126" i="16" s="1"/>
  <c r="K125" i="16"/>
  <c r="L125" i="16" s="1"/>
  <c r="L124" i="16"/>
  <c r="K124" i="16"/>
  <c r="K123" i="16"/>
  <c r="L123" i="16" s="1"/>
  <c r="K122" i="16"/>
  <c r="L122" i="16" s="1"/>
  <c r="K121" i="16"/>
  <c r="L121" i="16" s="1"/>
  <c r="K120" i="16"/>
  <c r="L120" i="16" s="1"/>
  <c r="K119" i="16"/>
  <c r="L119" i="16" s="1"/>
  <c r="K118" i="16"/>
  <c r="L118" i="16" s="1"/>
  <c r="K117" i="16"/>
  <c r="L117" i="16" s="1"/>
  <c r="L116" i="16"/>
  <c r="K116" i="16"/>
  <c r="K115" i="16"/>
  <c r="L115" i="16" s="1"/>
  <c r="K114" i="16"/>
  <c r="L114" i="16" s="1"/>
  <c r="K113" i="16"/>
  <c r="L113" i="16" s="1"/>
  <c r="K112" i="16"/>
  <c r="L112" i="16" s="1"/>
  <c r="K111" i="16"/>
  <c r="L111" i="16" s="1"/>
  <c r="K110" i="16"/>
  <c r="L110" i="16" s="1"/>
  <c r="K109" i="16"/>
  <c r="L109" i="16" s="1"/>
  <c r="L108" i="16"/>
  <c r="K108" i="16"/>
  <c r="K107" i="16"/>
  <c r="L107" i="16" s="1"/>
  <c r="K106" i="16"/>
  <c r="L106" i="16" s="1"/>
  <c r="K105" i="16"/>
  <c r="L105" i="16" s="1"/>
  <c r="L104" i="16"/>
  <c r="K104" i="16"/>
  <c r="K103" i="16"/>
  <c r="L103" i="16" s="1"/>
  <c r="K102" i="16"/>
  <c r="L102" i="16" s="1"/>
  <c r="K101" i="16"/>
  <c r="L101" i="16" s="1"/>
  <c r="K100" i="16"/>
  <c r="L100" i="16" s="1"/>
  <c r="K99" i="16"/>
  <c r="L99" i="16" s="1"/>
  <c r="K98" i="16"/>
  <c r="L98" i="16" s="1"/>
  <c r="K97" i="16"/>
  <c r="L97" i="16" s="1"/>
  <c r="K96" i="16"/>
  <c r="L96" i="16" s="1"/>
  <c r="K95" i="16"/>
  <c r="L95" i="16" s="1"/>
  <c r="K94" i="16"/>
  <c r="L94" i="16" s="1"/>
  <c r="K93" i="16"/>
  <c r="L93" i="16" s="1"/>
  <c r="L92" i="16"/>
  <c r="K92" i="16"/>
  <c r="K91" i="16"/>
  <c r="L91" i="16" s="1"/>
  <c r="K90" i="16"/>
  <c r="L90" i="16" s="1"/>
  <c r="K89" i="16"/>
  <c r="L89" i="16" s="1"/>
  <c r="K88" i="16"/>
  <c r="L88" i="16" s="1"/>
  <c r="K87" i="16"/>
  <c r="L87" i="16" s="1"/>
  <c r="K86" i="16"/>
  <c r="L86" i="16" s="1"/>
  <c r="K85" i="16"/>
  <c r="L85" i="16" s="1"/>
  <c r="L84" i="16"/>
  <c r="K84" i="16"/>
  <c r="K83" i="16"/>
  <c r="L83" i="16" s="1"/>
  <c r="K82" i="16"/>
  <c r="L82" i="16" s="1"/>
  <c r="K81" i="16"/>
  <c r="L81" i="16" s="1"/>
  <c r="K80" i="16"/>
  <c r="L80" i="16" s="1"/>
  <c r="K79" i="16"/>
  <c r="L79" i="16" s="1"/>
  <c r="K78" i="16"/>
  <c r="L78" i="16" s="1"/>
  <c r="K77" i="16"/>
  <c r="L77" i="16" s="1"/>
  <c r="L76" i="16"/>
  <c r="K76" i="16"/>
  <c r="K75" i="16"/>
  <c r="L75" i="16" s="1"/>
  <c r="K74" i="16"/>
  <c r="L74" i="16" s="1"/>
  <c r="K73" i="16"/>
  <c r="L73" i="16" s="1"/>
  <c r="L72" i="16"/>
  <c r="K72" i="16"/>
  <c r="K71" i="16"/>
  <c r="L71" i="16" s="1"/>
  <c r="K70" i="16"/>
  <c r="L70" i="16" s="1"/>
  <c r="K69" i="16"/>
  <c r="L69" i="16" s="1"/>
  <c r="K68" i="16"/>
  <c r="L68" i="16" s="1"/>
  <c r="K67" i="16"/>
  <c r="L67" i="16" s="1"/>
  <c r="K66" i="16"/>
  <c r="L66" i="16" s="1"/>
  <c r="K65" i="16"/>
  <c r="L65" i="16" s="1"/>
  <c r="K64" i="16"/>
  <c r="L64" i="16" s="1"/>
  <c r="K63" i="16"/>
  <c r="L63" i="16" s="1"/>
  <c r="K62" i="16"/>
  <c r="L62" i="16" s="1"/>
  <c r="K61" i="16"/>
  <c r="L61" i="16" s="1"/>
  <c r="L60" i="16"/>
  <c r="K60" i="16"/>
  <c r="K59" i="16"/>
  <c r="L59" i="16" s="1"/>
  <c r="K58" i="16"/>
  <c r="L58" i="16" s="1"/>
  <c r="K57" i="16"/>
  <c r="L57" i="16" s="1"/>
  <c r="K56" i="16"/>
  <c r="L56" i="16" s="1"/>
  <c r="K55" i="16"/>
  <c r="L55" i="16" s="1"/>
  <c r="K54" i="16"/>
  <c r="L54" i="16" s="1"/>
  <c r="K53" i="16"/>
  <c r="L53" i="16" s="1"/>
  <c r="L52" i="16"/>
  <c r="K52" i="16"/>
  <c r="K51" i="16"/>
  <c r="L51" i="16" s="1"/>
  <c r="K50" i="16"/>
  <c r="L50" i="16" s="1"/>
  <c r="K49" i="16"/>
  <c r="L49" i="16" s="1"/>
  <c r="K48" i="16"/>
  <c r="L48" i="16" s="1"/>
  <c r="K47" i="16"/>
  <c r="L47" i="16" s="1"/>
  <c r="K46" i="16"/>
  <c r="L46" i="16" s="1"/>
  <c r="K45" i="16"/>
  <c r="L45" i="16" s="1"/>
  <c r="L44" i="16"/>
  <c r="K44" i="16"/>
  <c r="K43" i="16"/>
  <c r="L43" i="16" s="1"/>
  <c r="K42" i="16"/>
  <c r="L42" i="16" s="1"/>
  <c r="K41" i="16"/>
  <c r="L41" i="16" s="1"/>
  <c r="L40" i="16"/>
  <c r="K40" i="16"/>
  <c r="K39" i="16"/>
  <c r="L39" i="16" s="1"/>
  <c r="K38" i="16"/>
  <c r="L38" i="16" s="1"/>
  <c r="K37" i="16"/>
  <c r="L37" i="16" s="1"/>
  <c r="K36" i="16"/>
  <c r="L36" i="16" s="1"/>
  <c r="K35" i="16"/>
  <c r="L35" i="16" s="1"/>
  <c r="K34" i="16"/>
  <c r="L34" i="16" s="1"/>
  <c r="K33" i="16"/>
  <c r="L33" i="16" s="1"/>
  <c r="K32" i="16"/>
  <c r="L32" i="16" s="1"/>
  <c r="K31" i="16"/>
  <c r="L31" i="16" s="1"/>
  <c r="K30" i="16"/>
  <c r="L30" i="16" s="1"/>
  <c r="K29" i="16"/>
  <c r="L29" i="16" s="1"/>
  <c r="L28" i="16"/>
  <c r="K28" i="16"/>
  <c r="K27" i="16"/>
  <c r="L27" i="16" s="1"/>
  <c r="K26" i="16"/>
  <c r="L26" i="16" s="1"/>
  <c r="K25" i="16"/>
  <c r="L25" i="16" s="1"/>
  <c r="K24" i="16"/>
  <c r="L24" i="16" s="1"/>
  <c r="K23" i="16"/>
  <c r="L23" i="16" s="1"/>
  <c r="K22" i="16"/>
  <c r="L22" i="16" s="1"/>
  <c r="K21" i="16"/>
  <c r="L21" i="16" s="1"/>
  <c r="L20" i="16"/>
  <c r="K20" i="16"/>
  <c r="K19" i="16"/>
  <c r="L19" i="16" s="1"/>
  <c r="K18" i="16"/>
  <c r="L18" i="16" s="1"/>
  <c r="K17" i="16"/>
  <c r="L17" i="16" s="1"/>
  <c r="K16" i="16"/>
  <c r="L16" i="16" s="1"/>
  <c r="K15" i="16"/>
  <c r="L15" i="16" s="1"/>
  <c r="K14" i="16"/>
  <c r="L14" i="16" s="1"/>
  <c r="K13" i="16"/>
  <c r="L13" i="16" s="1"/>
  <c r="L12" i="16"/>
  <c r="K12" i="16"/>
  <c r="K11" i="16"/>
  <c r="L11" i="16" s="1"/>
  <c r="K10" i="16"/>
  <c r="L10" i="16" s="1"/>
  <c r="K9" i="16"/>
  <c r="L9" i="16" s="1"/>
  <c r="L8" i="16"/>
  <c r="K8" i="16"/>
  <c r="K7" i="16"/>
  <c r="L7" i="16" s="1"/>
  <c r="K6" i="16"/>
  <c r="L6" i="16" s="1"/>
  <c r="K5" i="16"/>
  <c r="L5" i="16" s="1"/>
  <c r="K4" i="16"/>
  <c r="L4" i="16" s="1"/>
  <c r="K3" i="16"/>
  <c r="L3" i="16" s="1"/>
  <c r="K2" i="16"/>
  <c r="L2" i="16" s="1"/>
  <c r="T2" i="3"/>
  <c r="K2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2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2" i="3"/>
  <c r="T14" i="16" l="1"/>
</calcChain>
</file>

<file path=xl/sharedStrings.xml><?xml version="1.0" encoding="utf-8"?>
<sst xmlns="http://schemas.openxmlformats.org/spreadsheetml/2006/main" count="84543" uniqueCount="8405">
  <si>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</si>
  <si>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</si>
  <si>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</si>
  <si>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</si>
  <si>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</si>
  <si>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</si>
  <si>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</si>
  <si>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</si>
  <si>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</si>
  <si>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</si>
  <si>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</si>
  <si>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</si>
  <si>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</si>
  <si>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</si>
  <si>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</si>
  <si>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</si>
  <si>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</si>
  <si>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</si>
  <si>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</si>
  <si>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</si>
  <si>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</si>
  <si>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</si>
  <si>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</si>
  <si>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</si>
  <si>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</si>
  <si>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</si>
  <si>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</si>
  <si>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</si>
  <si>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</si>
  <si>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</si>
  <si>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</si>
  <si>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</si>
  <si>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</si>
  <si>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</si>
  <si>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</si>
  <si>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</si>
  <si>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</si>
  <si>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</si>
  <si>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</si>
  <si>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</si>
  <si>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</si>
  <si>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</si>
  <si>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</si>
  <si>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</si>
  <si>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</si>
  <si>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</si>
  <si>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</si>
  <si>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</si>
  <si>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</si>
  <si>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</si>
  <si>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</si>
  <si>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</si>
  <si>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</si>
  <si>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</si>
  <si>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</si>
  <si>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</si>
  <si>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</si>
  <si>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</si>
  <si>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</si>
  <si>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</si>
  <si>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</si>
  <si>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</si>
  <si>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</si>
  <si>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</si>
  <si>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</si>
  <si>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</si>
  <si>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</si>
  <si>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</si>
  <si>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</si>
  <si>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</si>
  <si>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</si>
  <si>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</si>
  <si>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</si>
  <si>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</si>
  <si>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</si>
  <si>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</si>
  <si>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</si>
  <si>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</si>
  <si>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</si>
  <si>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</si>
  <si>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</si>
  <si>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</si>
  <si>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</si>
  <si>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</si>
  <si>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</si>
  <si>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</si>
  <si>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</si>
  <si>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</si>
  <si>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</si>
  <si>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</si>
  <si>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</si>
  <si>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</si>
  <si>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</si>
  <si>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</si>
  <si>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</si>
  <si>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</si>
  <si>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</si>
  <si>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</si>
  <si>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</si>
  <si>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</si>
  <si>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</si>
  <si>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</si>
  <si>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</si>
  <si>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</si>
  <si>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</si>
  <si>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</si>
  <si>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</si>
  <si>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</si>
  <si>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</si>
  <si>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</si>
  <si>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</si>
  <si>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</si>
  <si>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</si>
  <si>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</si>
  <si>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</si>
  <si>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</si>
  <si>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</si>
  <si>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</si>
  <si>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</si>
  <si>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</si>
  <si>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</si>
  <si>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</si>
  <si>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</si>
  <si>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</si>
  <si>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</si>
  <si>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</si>
  <si>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</si>
  <si>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</si>
  <si>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</si>
  <si>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</si>
  <si>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</si>
  <si>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</si>
  <si>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</si>
  <si>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</si>
  <si>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</si>
  <si>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</si>
  <si>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</si>
  <si>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</si>
  <si>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</si>
  <si>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</si>
  <si>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</si>
  <si>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</si>
  <si>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</si>
  <si>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</si>
  <si>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</si>
  <si>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</si>
  <si>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</si>
  <si>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</si>
  <si>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</si>
  <si>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</si>
  <si>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</si>
  <si>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</si>
  <si>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</si>
  <si>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</si>
  <si>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</si>
  <si>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</si>
  <si>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</si>
  <si>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</si>
  <si>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</si>
  <si>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</si>
  <si>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</si>
  <si>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</si>
  <si>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</si>
  <si>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</si>
  <si>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</si>
  <si>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</si>
  <si>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</si>
  <si>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</si>
  <si>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</si>
  <si>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</si>
  <si>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</si>
  <si>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</si>
  <si>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</si>
  <si>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</si>
  <si>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</si>
  <si>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</si>
  <si>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</si>
  <si>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</si>
  <si>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</si>
  <si>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</si>
  <si>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</si>
  <si>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</si>
  <si>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</si>
  <si>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</si>
  <si>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</si>
  <si>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</si>
  <si>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</si>
  <si>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</si>
  <si>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</si>
  <si>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</si>
  <si>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</si>
  <si>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</si>
  <si>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</si>
  <si>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</si>
  <si>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</si>
  <si>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</si>
  <si>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</si>
  <si>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</si>
  <si>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</si>
  <si>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</si>
  <si>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</si>
  <si>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</si>
  <si>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</si>
  <si>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</si>
  <si>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</si>
  <si>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</si>
  <si>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</si>
  <si>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</si>
  <si>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</si>
  <si>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</si>
  <si>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</si>
  <si>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</si>
  <si>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</si>
  <si>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</si>
  <si>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</si>
  <si>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</si>
  <si>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</si>
  <si>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</si>
  <si>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</si>
  <si>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</si>
  <si>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</si>
  <si>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</si>
  <si>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</si>
  <si>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</si>
  <si>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</si>
  <si>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</si>
  <si>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</si>
  <si>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</si>
  <si>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</si>
  <si>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</si>
  <si>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</si>
  <si>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</si>
  <si>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</si>
  <si>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</si>
  <si>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</si>
  <si>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</si>
  <si>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</si>
  <si>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</si>
  <si>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</si>
  <si>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</si>
  <si>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</si>
  <si>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</si>
  <si>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</si>
  <si>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</si>
  <si>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</si>
  <si>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</si>
  <si>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</si>
  <si>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</si>
  <si>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</si>
  <si>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</si>
  <si>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</si>
  <si>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</si>
  <si>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</si>
  <si>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</si>
  <si>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</si>
  <si>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</si>
  <si>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</si>
  <si>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</si>
  <si>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</si>
  <si>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</si>
  <si>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</si>
  <si>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</si>
  <si>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</si>
  <si>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</si>
  <si>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</si>
  <si>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</si>
  <si>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</si>
  <si>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</si>
  <si>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</si>
  <si>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</si>
  <si>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</si>
  <si>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</si>
  <si>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</si>
  <si>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</si>
  <si>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</si>
  <si>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</si>
  <si>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</si>
  <si>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</si>
  <si>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</si>
  <si>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</si>
  <si>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</si>
  <si>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</si>
  <si>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</si>
  <si>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</si>
  <si>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</si>
  <si>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</si>
  <si>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</si>
  <si>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</si>
  <si>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</si>
  <si>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</si>
  <si>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</si>
  <si>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</si>
  <si>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</si>
  <si>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</si>
  <si>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</si>
  <si>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</si>
  <si>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</si>
  <si>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</si>
  <si>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</si>
  <si>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</si>
  <si>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</si>
  <si>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</si>
  <si>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</si>
  <si>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</si>
  <si>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</si>
  <si>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</si>
  <si>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</si>
  <si>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</si>
  <si>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</si>
  <si>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</si>
  <si>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</si>
  <si>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</si>
  <si>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</si>
  <si>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</si>
  <si>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</si>
  <si>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</si>
  <si>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</si>
  <si>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</si>
  <si>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</si>
  <si>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</si>
  <si>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</si>
  <si>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</si>
  <si>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</si>
  <si>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</si>
  <si>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</si>
  <si>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</si>
  <si>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</si>
  <si>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</si>
  <si>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</si>
  <si>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</si>
  <si>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</si>
  <si>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</si>
  <si>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</si>
  <si>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</si>
  <si>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</si>
  <si>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</si>
  <si>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</si>
  <si>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</si>
  <si>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</si>
  <si>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</si>
  <si>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</si>
  <si>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</si>
  <si>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</si>
  <si>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</si>
  <si>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</si>
  <si>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</si>
  <si>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</si>
  <si>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</si>
  <si>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</si>
  <si>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</si>
  <si>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</si>
  <si>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</si>
  <si>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</si>
  <si>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</si>
  <si>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</si>
  <si>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</si>
  <si>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</si>
  <si>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</si>
  <si>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</si>
  <si>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</si>
  <si>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</si>
  <si>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</si>
  <si>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</si>
  <si>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</si>
  <si>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</si>
  <si>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</si>
  <si>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</si>
  <si>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</si>
  <si>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</si>
  <si>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</si>
  <si>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</si>
  <si>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</si>
  <si>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</si>
  <si>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</si>
  <si>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</si>
  <si>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</si>
  <si>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</si>
  <si>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</si>
  <si>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</si>
  <si>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</si>
  <si>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</si>
  <si>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</si>
  <si>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</si>
  <si>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</si>
  <si>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</si>
  <si>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</si>
  <si>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</si>
  <si>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</si>
  <si>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</si>
  <si>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</si>
  <si>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</si>
  <si>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</si>
  <si>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</si>
  <si>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</si>
  <si>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</si>
  <si>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</si>
  <si>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</si>
  <si>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</si>
  <si>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</si>
  <si>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</si>
  <si>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</si>
  <si>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</si>
  <si>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</si>
  <si>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</si>
  <si>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</si>
  <si>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</si>
  <si>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</si>
  <si>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</si>
  <si>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</si>
  <si>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</si>
  <si>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</si>
  <si>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</si>
  <si>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</si>
  <si>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</si>
  <si>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</si>
  <si>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</si>
  <si>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</si>
  <si>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</si>
  <si>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</si>
  <si>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</si>
  <si>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</si>
  <si>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</si>
  <si>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</si>
  <si>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</si>
  <si>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</si>
  <si>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</si>
  <si>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</si>
  <si>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</si>
  <si>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</si>
  <si>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</si>
  <si>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</si>
  <si>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</si>
  <si>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</si>
  <si>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</si>
  <si>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</si>
  <si>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</si>
  <si>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</si>
  <si>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</si>
  <si>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</si>
  <si>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</si>
  <si>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</si>
  <si>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</si>
  <si>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</si>
  <si>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</si>
  <si>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</si>
  <si>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</si>
  <si>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</si>
  <si>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</si>
  <si>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</si>
  <si>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</si>
  <si>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</si>
  <si>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</si>
  <si>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</si>
  <si>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</si>
  <si>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</si>
  <si>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</si>
  <si>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</si>
  <si>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</si>
  <si>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</si>
  <si>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</si>
  <si>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</si>
  <si>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</si>
  <si>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</si>
  <si>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</si>
  <si>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</si>
  <si>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</si>
  <si>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</si>
  <si>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</si>
  <si>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</si>
  <si>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</si>
  <si>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</si>
  <si>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</si>
  <si>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</si>
  <si>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</si>
  <si>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</si>
  <si>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</si>
  <si>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</si>
  <si>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</si>
  <si>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</si>
  <si>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</si>
  <si>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</si>
  <si>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</si>
  <si>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</si>
  <si>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</si>
  <si>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</si>
  <si>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</si>
  <si>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</si>
  <si>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</si>
  <si>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</si>
  <si>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</si>
  <si>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</si>
  <si>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</si>
  <si>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</si>
  <si>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</si>
  <si>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</si>
  <si>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</si>
  <si>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</si>
  <si>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</si>
  <si>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</si>
  <si>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</si>
  <si>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</si>
  <si>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</si>
  <si>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</si>
  <si>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</si>
  <si>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</si>
  <si>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</si>
  <si>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</si>
  <si>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</si>
  <si>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</si>
  <si>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</si>
  <si>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</si>
  <si>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</si>
  <si>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</si>
  <si>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</si>
  <si>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</si>
  <si>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</si>
  <si>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</si>
  <si>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</si>
  <si>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</si>
  <si>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</si>
  <si>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</si>
  <si>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</si>
  <si>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</si>
  <si>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</si>
  <si>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</si>
  <si>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</si>
  <si>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</si>
  <si>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</si>
  <si>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</si>
  <si>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</si>
  <si>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</si>
  <si>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</si>
  <si>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</si>
  <si>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</si>
  <si>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</si>
  <si>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</si>
  <si>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</si>
  <si>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</si>
  <si>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</si>
  <si>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</si>
  <si>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</si>
  <si>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</si>
  <si>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</si>
  <si>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</si>
  <si>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</si>
  <si>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</si>
  <si>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</si>
  <si>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</si>
  <si>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</si>
  <si>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</si>
  <si>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</si>
  <si>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</si>
  <si>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</si>
  <si>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</si>
  <si>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</si>
  <si>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</si>
  <si>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</si>
  <si>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</si>
  <si>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</si>
  <si>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</si>
  <si>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</si>
  <si>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</si>
  <si>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</si>
  <si>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</si>
  <si>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</si>
  <si>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</si>
  <si>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</si>
  <si>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</si>
  <si>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</si>
  <si>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</si>
  <si>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</si>
  <si>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</si>
  <si>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</si>
  <si>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</si>
  <si>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</si>
  <si>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</si>
  <si>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</si>
  <si>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</si>
  <si>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</si>
  <si>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</si>
  <si>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</si>
  <si>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</si>
  <si>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</si>
  <si>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</si>
  <si>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</si>
  <si>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</si>
  <si>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</si>
  <si>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</si>
  <si>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</si>
  <si>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</si>
  <si>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</si>
  <si>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</si>
  <si>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</si>
  <si>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</si>
  <si>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</si>
  <si>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</si>
  <si>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</si>
  <si>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</si>
  <si>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</si>
  <si>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</si>
  <si>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</si>
  <si>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</si>
  <si>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</si>
  <si>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</si>
  <si>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</si>
  <si>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</si>
  <si>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</si>
  <si>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</si>
  <si>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</si>
  <si>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</si>
  <si>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</si>
  <si>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</si>
  <si>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</si>
  <si>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</si>
  <si>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</si>
  <si>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</si>
  <si>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</si>
  <si>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</si>
  <si>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</si>
  <si>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</si>
  <si>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</si>
  <si>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</si>
  <si>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</si>
  <si>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</si>
  <si>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</si>
  <si>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</si>
  <si>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</si>
  <si>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</si>
  <si>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</si>
  <si>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</si>
  <si>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</si>
  <si>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</si>
  <si>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</si>
  <si>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</si>
  <si>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</si>
  <si>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</si>
  <si>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</si>
  <si>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</si>
  <si>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</si>
  <si>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</si>
  <si>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</si>
  <si>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</si>
  <si>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</si>
  <si>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</si>
  <si>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</si>
  <si>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</si>
  <si>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</si>
  <si>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</si>
  <si>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</si>
  <si>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</si>
  <si>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</si>
  <si>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</si>
  <si>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</si>
  <si>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</si>
  <si>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</si>
  <si>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</si>
  <si>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</si>
  <si>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</si>
  <si>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</si>
  <si>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</si>
  <si>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</si>
  <si>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</si>
  <si>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</si>
  <si>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</si>
  <si>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</si>
  <si>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</si>
  <si>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</si>
  <si>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</si>
  <si>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</si>
  <si>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</si>
  <si>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</si>
  <si>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</si>
  <si>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</si>
  <si>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</si>
  <si>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</si>
  <si>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</si>
  <si>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</si>
  <si>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</si>
  <si>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</si>
  <si>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</si>
  <si>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</si>
  <si>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</si>
  <si>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</si>
  <si>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</si>
  <si>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</si>
  <si>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</si>
  <si>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</si>
  <si>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</si>
  <si>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</si>
  <si>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</si>
  <si>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</si>
  <si>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</si>
  <si>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</si>
  <si>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</si>
  <si>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</si>
  <si>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</si>
  <si>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</si>
  <si>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</si>
  <si>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</si>
  <si>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</si>
  <si>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</si>
  <si>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</si>
  <si>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</si>
  <si>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</si>
  <si>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</si>
  <si>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</si>
  <si>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</si>
  <si>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</si>
  <si>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</si>
  <si>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</si>
  <si>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</si>
  <si>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</si>
  <si>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</si>
  <si>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</si>
  <si>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</si>
  <si>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</si>
  <si>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</si>
  <si>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</si>
  <si>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</si>
  <si>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</si>
  <si>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</si>
  <si>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</si>
  <si>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</si>
  <si>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</si>
  <si>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</si>
  <si>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</si>
  <si>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</si>
  <si>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</si>
  <si>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</si>
  <si>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</si>
  <si>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</si>
  <si>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</si>
  <si>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</si>
  <si>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</si>
  <si>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</si>
  <si>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</si>
  <si>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</si>
  <si>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</si>
  <si>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</si>
  <si>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</si>
  <si>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</si>
  <si>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</si>
  <si>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</si>
  <si>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</si>
  <si>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</si>
  <si>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</si>
  <si>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</si>
  <si>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</si>
  <si>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</si>
  <si>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</si>
  <si>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</si>
  <si>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</si>
  <si>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</si>
  <si>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</si>
  <si>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</si>
  <si>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</si>
  <si>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</si>
  <si>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</si>
  <si>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</si>
  <si>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</si>
  <si>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</si>
  <si>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</si>
  <si>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</si>
  <si>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</si>
  <si>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</si>
  <si>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</si>
  <si>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</si>
  <si>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</si>
  <si>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</si>
  <si>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</si>
  <si>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</si>
  <si>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</si>
  <si>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</si>
  <si>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</si>
  <si>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</si>
  <si>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</si>
  <si>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</si>
  <si>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</si>
  <si>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</si>
  <si>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</si>
  <si>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</si>
  <si>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</si>
  <si>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</si>
  <si>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</si>
  <si>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</si>
  <si>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</si>
  <si>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</si>
  <si>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</si>
  <si>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</si>
  <si>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</si>
  <si>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</si>
  <si>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</si>
  <si>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</si>
  <si>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</si>
  <si>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</si>
  <si>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</si>
  <si>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</si>
  <si>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</si>
  <si>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</si>
  <si>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</si>
  <si>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</si>
  <si>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</si>
  <si>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</si>
  <si>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</si>
  <si>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</si>
  <si>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</si>
  <si>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</si>
  <si>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</si>
  <si>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</si>
  <si>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</si>
  <si>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</si>
  <si>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</si>
  <si>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</si>
  <si>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</si>
  <si>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</si>
  <si>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</si>
  <si>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</si>
  <si>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</si>
  <si>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</si>
  <si>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</si>
  <si>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</si>
  <si>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</si>
  <si>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</si>
  <si>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</si>
  <si>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</si>
  <si>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</si>
  <si>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</si>
  <si>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</si>
  <si>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</si>
  <si>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</si>
  <si>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</si>
  <si>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</si>
  <si>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</si>
  <si>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</si>
  <si>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</si>
  <si>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</si>
  <si>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</si>
  <si>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</si>
  <si>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</si>
  <si>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</si>
  <si>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</si>
  <si>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</si>
  <si>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</si>
  <si>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</si>
  <si>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</si>
  <si>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</si>
  <si>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</si>
  <si>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</si>
  <si>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</si>
  <si>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</si>
  <si>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</si>
  <si>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</si>
  <si>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</si>
  <si>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</si>
  <si>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</si>
  <si>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</si>
  <si>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</si>
  <si>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</si>
  <si>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</si>
  <si>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</si>
  <si>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</si>
  <si>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</si>
  <si>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</si>
  <si>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</si>
  <si>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</si>
  <si>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</si>
  <si>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</si>
  <si>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</si>
  <si>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</si>
  <si>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</si>
  <si>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</si>
  <si>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</si>
  <si>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</si>
  <si>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</si>
  <si>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</si>
  <si>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</si>
  <si>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</si>
  <si>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</si>
  <si>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</si>
  <si>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</si>
  <si>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</si>
  <si>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</si>
  <si>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</si>
  <si>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</si>
  <si>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</si>
  <si>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</si>
  <si>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</si>
  <si>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</si>
  <si>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</si>
  <si>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</si>
  <si>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</si>
  <si>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</si>
  <si>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</si>
  <si>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</si>
  <si>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</si>
  <si>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</si>
  <si>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</si>
  <si>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</si>
  <si>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</si>
  <si>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</si>
  <si>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</si>
  <si>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</si>
  <si>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</si>
  <si>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</si>
  <si>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</si>
  <si>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</si>
  <si>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</si>
  <si>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</si>
  <si>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</si>
  <si>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</si>
  <si>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</si>
  <si>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</si>
  <si>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</si>
  <si>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</si>
  <si>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</si>
  <si>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</si>
  <si>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</si>
  <si>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</si>
  <si>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</si>
  <si>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</si>
  <si>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</si>
  <si>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</si>
  <si>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</si>
  <si>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</si>
  <si>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</si>
  <si>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</si>
  <si>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</si>
  <si>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</si>
  <si>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</si>
  <si>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</si>
  <si>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</si>
  <si>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</si>
  <si>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</si>
  <si>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</si>
  <si>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</si>
  <si>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</si>
  <si>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</si>
  <si>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</si>
  <si>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</si>
  <si>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</si>
  <si>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</si>
  <si>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</si>
  <si>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</si>
  <si>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</si>
  <si>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</si>
  <si>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</si>
  <si>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</si>
  <si>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</si>
  <si>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</si>
  <si>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</si>
  <si>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</si>
  <si>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</si>
  <si>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</si>
  <si>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</si>
  <si>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</si>
  <si>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</si>
  <si>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</si>
  <si>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</si>
  <si>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</si>
  <si>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</si>
  <si>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</si>
  <si>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</si>
  <si>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</si>
  <si>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</si>
  <si>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</si>
  <si>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</si>
  <si>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</si>
  <si>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</si>
  <si>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</si>
  <si>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</si>
  <si>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</si>
  <si>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</si>
  <si>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</si>
  <si>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</si>
  <si>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</si>
  <si>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</si>
  <si>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</si>
  <si>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</si>
  <si>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</si>
  <si>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</si>
  <si>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</si>
  <si>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</si>
  <si>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</si>
  <si>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</si>
  <si>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</si>
  <si>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</si>
  <si>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</si>
  <si>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</si>
  <si>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</si>
  <si>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</si>
  <si>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</si>
  <si>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</si>
  <si>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</si>
  <si>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</si>
  <si>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</si>
  <si>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</si>
  <si>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</si>
  <si>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</si>
  <si>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</si>
  <si>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</si>
  <si>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</si>
  <si>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</si>
  <si>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</si>
  <si>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</si>
  <si>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</si>
  <si>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</si>
  <si>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</si>
  <si>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</si>
  <si>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</si>
  <si>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</si>
  <si>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</si>
  <si>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</si>
  <si>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</si>
  <si>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</si>
  <si>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</si>
  <si>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</si>
  <si>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</si>
  <si>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</si>
  <si>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</si>
  <si>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</si>
  <si>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</si>
  <si>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</si>
  <si>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</si>
  <si>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</si>
  <si>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</si>
  <si>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</si>
  <si>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</si>
  <si>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</si>
  <si>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</si>
  <si>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</si>
  <si>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</si>
  <si>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</si>
  <si>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</si>
  <si>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</si>
  <si>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</si>
  <si>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</si>
  <si>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</si>
  <si>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</si>
  <si>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</si>
  <si>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</si>
  <si>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</si>
  <si>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</si>
  <si>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</si>
  <si>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</si>
  <si>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</si>
  <si>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</si>
  <si>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</si>
  <si>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</si>
  <si>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</si>
  <si>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</si>
  <si>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</si>
  <si>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</si>
  <si>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</si>
  <si>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</si>
  <si>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</si>
  <si>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</si>
  <si>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</si>
  <si>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</si>
  <si>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</si>
  <si>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</si>
  <si>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</si>
  <si>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</si>
  <si>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</si>
  <si>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</si>
  <si>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</si>
  <si>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</si>
  <si>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</si>
  <si>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</si>
  <si>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</si>
  <si>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</si>
  <si>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</si>
  <si>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</si>
  <si>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</si>
  <si>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</si>
  <si>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</si>
  <si>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</si>
  <si>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</si>
  <si>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</si>
  <si>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</si>
  <si>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</si>
  <si>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</si>
  <si>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</si>
  <si>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</si>
  <si>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</si>
  <si>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</si>
  <si>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</si>
  <si>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</si>
  <si>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</si>
  <si>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</si>
  <si>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</si>
  <si>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</si>
  <si>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</si>
  <si>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</si>
  <si>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</si>
  <si>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</si>
  <si>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</si>
  <si>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</si>
  <si>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</si>
  <si>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</si>
  <si>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</si>
  <si>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</si>
  <si>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</si>
  <si>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</si>
  <si>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</si>
  <si>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</si>
  <si>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</si>
  <si>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</si>
  <si>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</si>
  <si>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</si>
  <si>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</si>
  <si>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</si>
  <si>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</si>
  <si>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</si>
  <si>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</si>
  <si>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</si>
  <si>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</si>
  <si>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</si>
  <si>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</si>
  <si>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</si>
  <si>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</si>
  <si>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</si>
  <si>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</si>
  <si>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</si>
  <si>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</si>
  <si>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</si>
  <si>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</si>
  <si>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</si>
  <si>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</si>
  <si>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</si>
  <si>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</si>
  <si>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</si>
  <si>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</si>
  <si>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</si>
  <si>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</si>
  <si>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</si>
  <si>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</si>
  <si>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</si>
  <si>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</si>
  <si>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</si>
  <si>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</si>
  <si>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</si>
  <si>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</si>
  <si>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</si>
  <si>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</si>
  <si>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</si>
  <si>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</si>
  <si>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</si>
  <si>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</si>
  <si>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</si>
  <si>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</si>
  <si>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</si>
  <si>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</si>
  <si>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</si>
  <si>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</si>
  <si>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</si>
  <si>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</si>
  <si>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</si>
  <si>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</si>
  <si>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</si>
  <si>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</si>
  <si>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</si>
  <si>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</si>
  <si>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</si>
  <si>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</si>
  <si>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</si>
  <si>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</si>
  <si>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</si>
  <si>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</si>
  <si>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</si>
  <si>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</si>
  <si>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</si>
  <si>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</si>
  <si>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</si>
  <si>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</si>
  <si>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</si>
  <si>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</si>
  <si>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</si>
  <si>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</si>
  <si>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</si>
  <si>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</si>
  <si>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</si>
  <si>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</si>
  <si>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</si>
  <si>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</si>
  <si>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</si>
  <si>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</si>
  <si>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</si>
  <si>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</si>
  <si>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</si>
  <si>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</si>
  <si>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</si>
  <si>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</si>
  <si>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</si>
  <si>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</si>
  <si>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</si>
  <si>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</si>
  <si>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</si>
  <si>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</si>
  <si>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</si>
  <si>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</si>
  <si>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</si>
  <si>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</si>
  <si>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</si>
  <si>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</si>
  <si>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</si>
  <si>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</si>
  <si>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</si>
  <si>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</si>
  <si>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</si>
  <si>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</si>
  <si>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</si>
  <si>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</si>
  <si>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</si>
  <si>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</si>
  <si>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</si>
  <si>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</si>
  <si>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</si>
  <si>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</si>
  <si>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</si>
  <si>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</si>
  <si>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</si>
  <si>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</si>
  <si>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</si>
  <si>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</si>
  <si>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</si>
  <si>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</si>
  <si>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</si>
  <si>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</si>
  <si>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</si>
  <si>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</si>
  <si>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</si>
  <si>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</si>
  <si>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</si>
  <si>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</si>
  <si>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</si>
  <si>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</si>
  <si>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</si>
  <si>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</si>
  <si>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</si>
  <si>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</si>
  <si>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</si>
  <si>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</si>
  <si>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</si>
  <si>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</si>
  <si>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</si>
  <si>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</si>
  <si>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</si>
  <si>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</si>
  <si>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</si>
  <si>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</si>
  <si>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</si>
  <si>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</si>
  <si>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</si>
  <si>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</si>
  <si>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</si>
  <si>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</si>
  <si>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</si>
  <si>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</si>
  <si>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</si>
  <si>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</si>
  <si>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</si>
  <si>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</si>
  <si>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</si>
  <si>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</si>
  <si>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</si>
  <si>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</si>
  <si>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</si>
  <si>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</si>
  <si>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</si>
  <si>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</si>
  <si>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</si>
  <si>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</si>
  <si>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</si>
  <si>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</si>
  <si>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</si>
  <si>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</si>
  <si>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</si>
  <si>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</si>
  <si>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</si>
  <si>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</si>
  <si>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</si>
  <si>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</si>
  <si>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</si>
  <si>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</si>
  <si>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</si>
  <si>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</si>
  <si>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</si>
  <si>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</si>
  <si>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</si>
  <si>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</si>
  <si>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</si>
  <si>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</si>
  <si>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</si>
  <si>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</si>
  <si>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</si>
  <si>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</si>
  <si>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</si>
  <si>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</si>
  <si>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</si>
  <si>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</si>
  <si>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</si>
  <si>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</si>
  <si>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</si>
  <si>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</si>
  <si>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</si>
  <si>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</si>
  <si>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</si>
  <si>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</si>
  <si>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</si>
  <si>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</si>
  <si>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</si>
  <si>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</si>
  <si>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</si>
  <si>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</si>
  <si>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</si>
  <si>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</si>
  <si>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</si>
  <si>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</si>
  <si>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</si>
  <si>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</si>
  <si>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</si>
  <si>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</si>
  <si>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</si>
  <si>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</si>
  <si>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</si>
  <si>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</si>
  <si>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</si>
  <si>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</si>
  <si>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</si>
  <si>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</si>
  <si>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</si>
  <si>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</si>
  <si>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</si>
  <si>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</si>
  <si>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</si>
  <si>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</si>
  <si>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</si>
  <si>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</si>
  <si>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</si>
  <si>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</si>
  <si>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</si>
  <si>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</si>
  <si>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</si>
  <si>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</si>
  <si>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</si>
  <si>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</si>
  <si>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</si>
  <si>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</si>
  <si>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</si>
  <si>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</si>
  <si>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</si>
  <si>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</si>
  <si>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</si>
  <si>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</si>
  <si>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</si>
  <si>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</si>
  <si>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</si>
  <si>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</si>
  <si>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</si>
  <si>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</si>
  <si>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</si>
  <si>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</si>
  <si>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</si>
  <si>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</si>
  <si>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</si>
  <si>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</si>
  <si>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</si>
  <si>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</si>
  <si>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</si>
  <si>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</si>
  <si>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</si>
  <si>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</si>
  <si>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</si>
  <si>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</si>
  <si>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</si>
  <si>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</si>
  <si>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</si>
  <si>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</si>
  <si>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</si>
  <si>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</si>
  <si>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</si>
  <si>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</si>
  <si>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</si>
  <si>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</si>
  <si>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</si>
  <si>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</si>
  <si>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</si>
  <si>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</si>
  <si>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</si>
  <si>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</si>
  <si>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</si>
  <si>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</si>
  <si>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</si>
  <si>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</si>
  <si>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</si>
  <si>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</si>
  <si>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</si>
  <si>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</si>
  <si>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</si>
  <si>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</si>
  <si>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</si>
  <si>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</si>
  <si>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</si>
  <si>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</si>
  <si>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</si>
  <si>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</si>
  <si>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</si>
  <si>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</si>
  <si>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</si>
  <si>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</si>
  <si>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</si>
  <si>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</si>
  <si>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</si>
  <si>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</si>
  <si>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</si>
  <si>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</si>
  <si>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</si>
  <si>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</si>
  <si>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</si>
  <si>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</si>
  <si>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</si>
  <si>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</si>
  <si>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</si>
  <si>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</si>
  <si>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</si>
  <si>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</si>
  <si>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</si>
  <si>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</si>
  <si>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</si>
  <si>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</si>
  <si>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</si>
  <si>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</si>
  <si>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</si>
  <si>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</si>
  <si>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</si>
  <si>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</si>
  <si>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</si>
  <si>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</si>
  <si>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</si>
  <si>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</si>
  <si>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</si>
  <si>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</si>
  <si>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</si>
  <si>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</si>
  <si>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</si>
  <si>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</si>
  <si>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</si>
  <si>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</si>
  <si>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</si>
  <si>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</si>
  <si>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</si>
  <si>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</si>
  <si>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</si>
  <si>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</si>
  <si>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</si>
  <si>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</si>
  <si>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</si>
  <si>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</si>
  <si>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</si>
  <si>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</si>
  <si>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</si>
  <si>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</si>
  <si>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</si>
  <si>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</si>
  <si>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</si>
  <si>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</si>
  <si>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</si>
  <si>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</si>
  <si>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</si>
  <si>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</si>
  <si>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</si>
  <si>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</si>
  <si>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</si>
  <si>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</si>
  <si>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</si>
  <si>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</si>
  <si>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</si>
  <si>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</si>
  <si>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</si>
  <si>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</si>
  <si>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</si>
  <si>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</si>
  <si>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</si>
  <si>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</si>
  <si>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</si>
  <si>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</si>
  <si>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</si>
  <si>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</si>
  <si>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</si>
  <si>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</si>
  <si>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</si>
  <si>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</si>
  <si>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</si>
  <si>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</si>
  <si>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</si>
  <si>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</si>
  <si>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</si>
  <si>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</si>
  <si>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</si>
  <si>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</si>
  <si>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</si>
  <si>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</si>
  <si>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</si>
  <si>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</si>
  <si>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</si>
  <si>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</si>
  <si>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</si>
  <si>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</si>
  <si>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</si>
  <si>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</si>
  <si>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</si>
  <si>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</si>
  <si>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</si>
  <si>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</si>
  <si>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</si>
  <si>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</si>
  <si>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</si>
  <si>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</si>
  <si>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</si>
  <si>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</si>
  <si>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</si>
  <si>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</si>
  <si>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</si>
  <si>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</si>
  <si>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</si>
  <si>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</si>
  <si>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</si>
  <si>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</si>
  <si>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</si>
  <si>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</si>
  <si>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</si>
  <si>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</si>
  <si>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</si>
  <si>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</si>
  <si>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</si>
  <si>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</si>
  <si>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</si>
  <si>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</si>
  <si>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</si>
  <si>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</si>
  <si>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</si>
  <si>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</si>
  <si>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</si>
  <si>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</si>
  <si>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</si>
  <si>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</si>
  <si>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</si>
  <si>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</si>
  <si>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</si>
  <si>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</si>
  <si>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</si>
  <si>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</si>
  <si>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</si>
  <si>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</si>
  <si>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</si>
  <si>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</si>
  <si>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</si>
  <si>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</si>
  <si>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</si>
  <si>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</si>
  <si>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</si>
  <si>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</si>
  <si>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</si>
  <si>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</si>
  <si>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</si>
  <si>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</si>
  <si>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</si>
  <si>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</si>
  <si>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</si>
  <si>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</si>
  <si>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</si>
  <si>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</si>
  <si>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</si>
  <si>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</si>
  <si>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</si>
  <si>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</si>
  <si>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</si>
  <si>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</si>
  <si>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</si>
  <si>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</si>
  <si>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</si>
  <si>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</si>
  <si>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</si>
  <si>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</si>
  <si>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</si>
  <si>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</si>
  <si>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</si>
  <si>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</si>
  <si>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</si>
  <si>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</si>
  <si>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</si>
  <si>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</si>
  <si>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</si>
  <si>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</si>
  <si>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</si>
  <si>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</si>
  <si>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</si>
  <si>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</si>
  <si>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</si>
  <si>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</si>
  <si>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</si>
  <si>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</si>
  <si>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</si>
  <si>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</si>
  <si>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</si>
  <si>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</si>
  <si>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</si>
  <si>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</si>
  <si>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</si>
  <si>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</si>
  <si>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</si>
  <si>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</si>
  <si>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</si>
  <si>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</si>
  <si>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</si>
  <si>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</si>
  <si>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</si>
  <si>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</si>
  <si>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</si>
  <si>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</si>
  <si>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</si>
  <si>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</si>
  <si>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</si>
  <si>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</si>
  <si>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</si>
  <si>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</si>
  <si>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</si>
  <si>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</si>
  <si>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</si>
  <si>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</si>
  <si>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</si>
  <si>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</si>
  <si>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</si>
  <si>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</si>
  <si>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</si>
  <si>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</si>
  <si>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</si>
  <si>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</si>
  <si>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</si>
  <si>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</si>
  <si>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</si>
  <si>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</si>
  <si>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</si>
  <si>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</si>
  <si>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</si>
  <si>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</si>
  <si>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</si>
  <si>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</si>
  <si>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</si>
  <si>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</si>
  <si>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</si>
  <si>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</si>
  <si>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</si>
  <si>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</si>
  <si>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</si>
  <si>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</si>
  <si>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</si>
  <si>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</si>
  <si>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</si>
  <si>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</si>
  <si>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</si>
  <si>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</si>
  <si>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</si>
  <si>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</si>
  <si>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</si>
  <si>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</si>
  <si>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</si>
  <si>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</si>
  <si>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</si>
  <si>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</si>
  <si>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</si>
  <si>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</si>
  <si>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</si>
  <si>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</si>
  <si>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</si>
  <si>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</si>
  <si>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</si>
  <si>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</si>
  <si>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</si>
  <si>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</si>
  <si>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</si>
  <si>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</si>
  <si>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</si>
  <si>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</si>
  <si>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</si>
  <si>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</si>
  <si>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</si>
  <si>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</si>
  <si>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</si>
  <si>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</si>
  <si>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</si>
  <si>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</si>
  <si>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</si>
  <si>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</si>
  <si>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</si>
  <si>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</si>
  <si>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</si>
  <si>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</si>
  <si>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</si>
  <si>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</si>
  <si>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</si>
  <si>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</si>
  <si>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</si>
  <si>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</si>
  <si>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</si>
  <si>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</si>
  <si>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</si>
  <si>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</si>
  <si>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</si>
  <si>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</si>
  <si>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</si>
  <si>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</si>
  <si>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</si>
  <si>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</si>
  <si>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</si>
  <si>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</si>
  <si>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</si>
  <si>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</si>
  <si>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</si>
  <si>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</si>
  <si>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</si>
  <si>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</si>
  <si>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</si>
  <si>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</si>
  <si>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</si>
  <si>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</si>
  <si>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</si>
  <si>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</si>
  <si>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</si>
  <si>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</si>
  <si>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</si>
  <si>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</si>
  <si>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</si>
  <si>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</si>
  <si>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</si>
  <si>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</si>
  <si>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</si>
  <si>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</si>
  <si>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</si>
  <si>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</si>
  <si>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</si>
  <si>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</si>
  <si>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</si>
  <si>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</si>
  <si>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</si>
  <si>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</si>
  <si>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</si>
  <si>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</si>
  <si>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</si>
  <si>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</si>
  <si>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</si>
  <si>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</si>
  <si>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</si>
  <si>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</si>
  <si>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</si>
  <si>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</si>
  <si>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</si>
  <si>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</si>
  <si>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</si>
  <si>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</si>
  <si>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</si>
  <si>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</si>
  <si>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</si>
  <si>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</si>
  <si>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</si>
  <si>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</si>
  <si>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</si>
  <si>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</si>
  <si>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</si>
  <si>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</si>
  <si>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</si>
  <si>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</si>
  <si>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</si>
  <si>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</si>
  <si>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</si>
  <si>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</si>
  <si>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</si>
  <si>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</si>
  <si>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</si>
  <si>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</si>
  <si>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</si>
  <si>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</si>
  <si>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</si>
  <si>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</si>
  <si>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</si>
  <si>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</si>
  <si>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</si>
  <si>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</si>
  <si>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</si>
  <si>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</si>
  <si>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</si>
  <si>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</si>
  <si>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</si>
  <si>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</si>
  <si>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</si>
  <si>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</si>
  <si>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</si>
  <si>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</si>
  <si>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</si>
  <si>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</si>
  <si>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</si>
  <si>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</si>
  <si>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</si>
  <si>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</si>
  <si>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</si>
  <si>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</si>
  <si>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</si>
  <si>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</si>
  <si>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</si>
  <si>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</si>
  <si>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</si>
  <si>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</si>
  <si>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</si>
  <si>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</si>
  <si>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</si>
  <si>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</si>
  <si>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</si>
  <si>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</si>
  <si>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</si>
  <si>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</si>
  <si>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</si>
  <si>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</si>
  <si>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</si>
  <si>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</si>
  <si>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</si>
  <si>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</si>
  <si>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</si>
  <si>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</si>
  <si>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</si>
  <si>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</si>
  <si>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</si>
  <si>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</si>
  <si>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</si>
  <si>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</si>
  <si>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</si>
  <si>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</si>
  <si>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</si>
  <si>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</si>
  <si>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</si>
  <si>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</si>
  <si>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</si>
  <si>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</si>
  <si>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</si>
  <si>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</si>
  <si>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</si>
  <si>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</si>
  <si>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</si>
  <si>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</si>
  <si>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</si>
  <si>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</si>
  <si>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</si>
  <si>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</si>
  <si>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</si>
  <si>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</si>
  <si>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</si>
  <si>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</si>
  <si>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</si>
  <si>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</si>
  <si>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</si>
  <si>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</si>
  <si>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</si>
  <si>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</si>
  <si>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</si>
  <si>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</si>
  <si>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</si>
  <si>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</si>
  <si>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</si>
  <si>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</si>
  <si>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</si>
  <si>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</si>
  <si>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</si>
  <si>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</si>
  <si>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</si>
  <si>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</si>
  <si>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</si>
  <si>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</si>
  <si>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</si>
  <si>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</si>
  <si>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</si>
  <si>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</si>
  <si>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</si>
  <si>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</si>
  <si>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</si>
  <si>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</si>
  <si>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</si>
  <si>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</si>
  <si>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</si>
  <si>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</si>
  <si>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</si>
  <si>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</si>
  <si>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</si>
  <si>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</si>
  <si>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</si>
  <si>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</si>
  <si>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</si>
  <si>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</si>
  <si>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</si>
  <si>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</si>
  <si>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</si>
  <si>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</si>
  <si>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</si>
  <si>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</si>
  <si>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</si>
  <si>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</si>
  <si>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</si>
  <si>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</si>
  <si>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</si>
  <si>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</si>
  <si>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</si>
  <si>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</si>
  <si>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</si>
  <si>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</si>
  <si>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</si>
  <si>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</si>
  <si>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</si>
  <si>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</si>
  <si>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</si>
  <si>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</si>
  <si>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</si>
  <si>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</si>
  <si>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</si>
  <si>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</si>
  <si>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</si>
  <si>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</si>
  <si>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</si>
  <si>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</si>
  <si>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</si>
  <si>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</si>
  <si>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</si>
  <si>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</si>
  <si>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</si>
  <si>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</si>
  <si>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</si>
  <si>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</si>
  <si>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</si>
  <si>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</si>
  <si>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</si>
  <si>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</si>
  <si>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</si>
  <si>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</si>
  <si>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</si>
  <si>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</si>
  <si>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</si>
  <si>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</si>
  <si>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</si>
  <si>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</si>
  <si>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</si>
  <si>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</si>
  <si>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</si>
  <si>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</si>
  <si>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</si>
  <si>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</si>
  <si>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</si>
  <si>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</si>
  <si>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</si>
  <si>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</si>
  <si>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</si>
  <si>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</si>
  <si>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</si>
  <si>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</si>
  <si>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</si>
  <si>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</si>
  <si>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</si>
  <si>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</si>
  <si>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</si>
  <si>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</si>
  <si>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</si>
  <si>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</si>
  <si>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</si>
  <si>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</si>
  <si>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</si>
  <si>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</si>
  <si>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</si>
  <si>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</si>
  <si>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</si>
  <si>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</si>
  <si>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</si>
  <si>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</si>
  <si>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</si>
  <si>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</si>
  <si>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</si>
  <si>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</si>
  <si>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</si>
  <si>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</si>
  <si>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</si>
  <si>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</si>
  <si>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</si>
  <si>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</si>
  <si>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</si>
  <si>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</si>
  <si>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</si>
  <si>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</si>
  <si>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</si>
  <si>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</si>
  <si>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</si>
  <si>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</si>
  <si>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</si>
  <si>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</si>
  <si>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</si>
  <si>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</si>
  <si>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</si>
  <si>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</si>
  <si>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</si>
  <si>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</si>
  <si>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</si>
  <si>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</si>
  <si>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</si>
  <si>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</si>
  <si>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</si>
  <si>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</si>
  <si>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</si>
  <si>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</si>
  <si>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</si>
  <si>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</si>
  <si>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</si>
  <si>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</si>
  <si>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</si>
  <si>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</si>
  <si>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</si>
  <si>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</si>
  <si>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</si>
  <si>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</si>
  <si>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</si>
  <si>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</si>
  <si>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</si>
  <si>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</si>
  <si>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</si>
  <si>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</si>
  <si>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</si>
  <si>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</si>
  <si>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</si>
  <si>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</si>
  <si>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</si>
  <si>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</si>
  <si>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</si>
  <si>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</si>
  <si>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</si>
  <si>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</si>
  <si>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</si>
  <si>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</si>
  <si>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</si>
  <si>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</si>
  <si>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</si>
  <si>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</si>
  <si>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</si>
  <si>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</si>
  <si>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</si>
  <si>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</si>
  <si>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</si>
  <si>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</si>
  <si>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</si>
  <si>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</si>
  <si>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</si>
  <si>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</si>
  <si>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</si>
  <si>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</si>
  <si>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</si>
  <si>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</si>
  <si>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</si>
  <si>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</si>
  <si>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</si>
  <si>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</si>
  <si>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</si>
  <si>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</si>
  <si>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</si>
  <si>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</si>
  <si>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</si>
  <si>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</si>
  <si>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</si>
  <si>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</si>
  <si>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</si>
  <si>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</si>
  <si>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</si>
  <si>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</si>
  <si>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</si>
  <si>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</si>
  <si>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</si>
  <si>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</si>
  <si>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</si>
  <si>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</si>
  <si>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</si>
  <si>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</si>
  <si>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</si>
  <si>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</si>
  <si>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</si>
  <si>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</si>
  <si>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</si>
  <si>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</si>
  <si>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</si>
  <si>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</si>
  <si>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</si>
  <si>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</si>
  <si>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</si>
  <si>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</si>
  <si>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</si>
  <si>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</si>
  <si>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</si>
  <si>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</si>
  <si>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</si>
  <si>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</si>
  <si>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</si>
  <si>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</si>
  <si>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</si>
  <si>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</si>
  <si>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</si>
  <si>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</si>
  <si>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</si>
  <si>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</si>
  <si>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</si>
  <si>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</si>
  <si>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</si>
  <si>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</si>
  <si>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</si>
  <si>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</si>
  <si>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</si>
  <si>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</si>
  <si>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</si>
  <si>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</si>
  <si>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</si>
  <si>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</si>
  <si>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</si>
  <si>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</si>
  <si>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</si>
  <si>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</si>
  <si>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</si>
  <si>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</si>
  <si>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</si>
  <si>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</si>
  <si>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</si>
  <si>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</si>
  <si>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</si>
  <si>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</si>
  <si>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</si>
  <si>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</si>
  <si>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</si>
  <si>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</si>
  <si>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</si>
  <si>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</si>
  <si>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</si>
  <si>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</si>
  <si>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</si>
  <si>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</si>
  <si>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</si>
  <si>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</si>
  <si>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</si>
  <si>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</si>
  <si>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</si>
  <si>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</si>
  <si>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</si>
  <si>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</si>
  <si>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</si>
  <si>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</si>
  <si>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</si>
  <si>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</si>
  <si>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</si>
  <si>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</si>
  <si>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</si>
  <si>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</si>
  <si>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</si>
  <si>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</si>
  <si>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</si>
  <si>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</si>
  <si>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</si>
  <si>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</si>
  <si>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</si>
  <si>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</si>
  <si>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</si>
  <si>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</si>
  <si>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</si>
  <si>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</si>
  <si>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</si>
  <si>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</si>
  <si>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</si>
  <si>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</si>
  <si>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</si>
  <si>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</si>
  <si>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</si>
  <si>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</si>
  <si>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</si>
  <si>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</si>
  <si>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</si>
  <si>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</si>
  <si>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</si>
  <si>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</si>
  <si>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</si>
  <si>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</si>
  <si>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</si>
  <si>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</si>
  <si>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</si>
  <si>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</si>
  <si>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</si>
  <si>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</si>
  <si>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</si>
  <si>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</si>
  <si>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</si>
  <si>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</si>
  <si>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</si>
  <si>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</si>
  <si>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</si>
  <si>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</si>
  <si>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</si>
  <si>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</si>
  <si>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</si>
  <si>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</si>
  <si>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</si>
  <si>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</si>
  <si>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</si>
  <si>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</si>
  <si>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</si>
  <si>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</si>
  <si>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</si>
  <si>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</si>
  <si>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</si>
  <si>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</si>
  <si>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</si>
  <si>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</si>
  <si>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</si>
  <si>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</si>
  <si>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</si>
  <si>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</si>
  <si>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</si>
  <si>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</si>
  <si>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</si>
  <si>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</si>
  <si>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</si>
  <si>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</si>
  <si>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</si>
  <si>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</si>
  <si>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</si>
  <si>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</si>
  <si>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</si>
  <si>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</si>
  <si>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</si>
  <si>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</si>
  <si>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</si>
  <si>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</si>
  <si>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</si>
  <si>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</si>
  <si>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</si>
  <si>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</si>
  <si>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</si>
  <si>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</si>
  <si>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</si>
  <si>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</si>
  <si>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</si>
  <si>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</si>
  <si>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</si>
  <si>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</si>
  <si>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</si>
  <si>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</si>
  <si>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</si>
  <si>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</si>
  <si>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</si>
  <si>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</si>
  <si>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</si>
  <si>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</si>
  <si>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</si>
  <si>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</si>
  <si>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</si>
  <si>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</si>
  <si>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</si>
  <si>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</si>
  <si>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</si>
  <si>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</si>
  <si>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</si>
  <si>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</si>
  <si>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</si>
  <si>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</si>
  <si>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</si>
  <si>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</si>
  <si>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</si>
  <si>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</si>
  <si>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</si>
  <si>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</si>
  <si>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</si>
  <si>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</si>
  <si>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</si>
  <si>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</si>
  <si>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</si>
  <si>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</si>
  <si>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</si>
  <si>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</si>
  <si>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</si>
  <si>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</si>
  <si>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</si>
  <si>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</si>
  <si>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</si>
  <si>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</si>
  <si>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</si>
  <si>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</si>
  <si>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</si>
  <si>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</si>
  <si>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</si>
  <si>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</si>
  <si>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</si>
  <si>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</si>
  <si>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</si>
  <si>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</si>
  <si>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</si>
  <si>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</si>
  <si>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</si>
  <si>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</si>
  <si>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</si>
  <si>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</si>
  <si>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</si>
  <si>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</si>
  <si>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</si>
  <si>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</si>
  <si>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</si>
  <si>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</si>
  <si>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</si>
  <si>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</si>
  <si>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</si>
  <si>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</si>
  <si>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</si>
  <si>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</si>
  <si>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</si>
  <si>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</si>
  <si>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</si>
  <si>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</si>
  <si>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</si>
  <si>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</si>
  <si>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</si>
  <si>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</si>
  <si>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</si>
  <si>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</si>
  <si>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</si>
  <si>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</si>
  <si>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</si>
  <si>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</si>
  <si>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</si>
  <si>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</si>
  <si>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</si>
  <si>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</si>
  <si>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</si>
  <si>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</si>
  <si>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</si>
  <si>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</si>
  <si>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</si>
  <si>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</si>
  <si>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</si>
  <si>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</si>
  <si>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</si>
  <si>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</si>
  <si>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</si>
  <si>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</si>
  <si>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</si>
  <si>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</si>
  <si>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</si>
  <si>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</si>
  <si>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</si>
  <si>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</si>
  <si>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</si>
  <si>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</si>
  <si>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</si>
  <si>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</si>
  <si>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</si>
  <si>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</si>
  <si>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</si>
  <si>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</si>
  <si>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</si>
  <si>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</si>
  <si>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</si>
  <si>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</si>
  <si>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</si>
  <si>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</si>
  <si>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</si>
  <si>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</si>
  <si>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</si>
  <si>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</si>
  <si>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</si>
  <si>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</si>
  <si>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</si>
  <si>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</si>
  <si>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</si>
  <si>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</si>
  <si>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</si>
  <si>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</si>
  <si>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</si>
  <si>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</si>
  <si>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</si>
  <si>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</si>
  <si>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</si>
  <si>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</si>
  <si>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</si>
  <si>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</si>
  <si>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</si>
  <si>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</si>
  <si>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</si>
  <si>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</si>
  <si>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</si>
  <si>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</si>
  <si>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</si>
  <si>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</si>
  <si>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</si>
  <si>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</si>
  <si>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</si>
  <si>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</si>
  <si>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</si>
  <si>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</si>
  <si>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</si>
  <si>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</si>
  <si>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</si>
  <si>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</si>
  <si>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</si>
  <si>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</si>
  <si>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</si>
  <si>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</si>
  <si>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</si>
  <si>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</si>
  <si>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</si>
  <si>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</si>
  <si>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</si>
  <si>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</si>
  <si>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</si>
  <si>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</si>
  <si>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</si>
  <si>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</si>
  <si>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</si>
  <si>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</si>
  <si>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</si>
  <si>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</si>
  <si>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</si>
  <si>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</si>
  <si>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</si>
  <si>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</si>
  <si>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</si>
  <si>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</si>
  <si>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</si>
  <si>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</si>
  <si>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</si>
  <si>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</si>
  <si>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</si>
  <si>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</si>
  <si>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</si>
  <si>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</si>
  <si>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</si>
  <si>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</si>
  <si>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</si>
  <si>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</si>
  <si>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</si>
  <si>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</si>
  <si>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</si>
  <si>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</si>
  <si>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</si>
  <si>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</si>
  <si>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</si>
  <si>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</si>
  <si>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</si>
  <si>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</si>
  <si>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</si>
  <si>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</si>
  <si>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</si>
  <si>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</si>
  <si>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</si>
  <si>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</si>
  <si>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</si>
  <si>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</si>
  <si>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</si>
  <si>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</si>
  <si>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</si>
  <si>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</si>
  <si>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</si>
  <si>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</si>
  <si>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</si>
  <si>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</si>
  <si>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</si>
  <si>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</si>
  <si>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</si>
  <si>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</si>
  <si>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</si>
  <si>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</si>
  <si>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</si>
  <si>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</si>
  <si>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</si>
  <si>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</si>
  <si>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</si>
  <si>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</si>
  <si>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</si>
  <si>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</si>
  <si>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</si>
  <si>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</si>
  <si>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</si>
  <si>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</si>
  <si>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</si>
  <si>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</si>
  <si>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</si>
  <si>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</si>
  <si>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</si>
  <si>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</si>
  <si>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</si>
  <si>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</si>
  <si>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</si>
  <si>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</si>
  <si>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</si>
  <si>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</si>
  <si>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</si>
  <si>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</si>
  <si>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</si>
  <si>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</si>
  <si>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</si>
  <si>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</si>
  <si>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</si>
  <si>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</si>
  <si>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</si>
  <si>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</si>
  <si>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</si>
  <si>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</si>
  <si>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</si>
  <si>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</si>
  <si>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</si>
  <si>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</si>
  <si>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</si>
  <si>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</si>
  <si>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</si>
  <si>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</si>
  <si>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</si>
  <si>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</si>
  <si>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</si>
  <si>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</si>
  <si>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</si>
  <si>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</si>
  <si>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</si>
  <si>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</si>
  <si>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</si>
  <si>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</si>
  <si>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</si>
  <si>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</si>
  <si>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</si>
  <si>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</si>
  <si>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</si>
  <si>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</si>
  <si>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</si>
  <si>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</si>
  <si>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</si>
  <si>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</si>
  <si>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</si>
  <si>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</si>
  <si>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</si>
  <si>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</si>
  <si>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</si>
  <si>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</si>
  <si>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</si>
  <si>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</si>
  <si>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</si>
  <si>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</si>
  <si>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</si>
  <si>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</si>
  <si>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</si>
  <si>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</si>
  <si>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</si>
  <si>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</si>
  <si>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</si>
  <si>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</si>
  <si>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</si>
  <si>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</si>
  <si>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</si>
  <si>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</si>
  <si>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</si>
  <si>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</si>
  <si>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</si>
  <si>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</si>
  <si>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</si>
  <si>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</si>
  <si>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</si>
  <si>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</si>
  <si>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</si>
  <si>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</si>
  <si>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</si>
  <si>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</si>
  <si>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</si>
  <si>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</si>
  <si>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</si>
  <si>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</si>
  <si>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</si>
  <si>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</si>
  <si>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</si>
  <si>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</si>
  <si>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</si>
  <si>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</si>
  <si>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</si>
  <si>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</si>
  <si>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</si>
  <si>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</si>
  <si>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</si>
  <si>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</si>
  <si>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</si>
  <si>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</si>
  <si>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</si>
  <si>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</si>
  <si>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</si>
  <si>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</si>
  <si>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</si>
  <si>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</si>
  <si>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</si>
  <si>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</si>
  <si>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</si>
  <si>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</si>
  <si>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</si>
  <si>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</si>
  <si>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</si>
  <si>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</si>
  <si>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</si>
  <si>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</si>
  <si>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</si>
  <si>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</si>
  <si>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</si>
  <si>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</si>
  <si>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</si>
  <si>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</si>
  <si>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</si>
  <si>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</si>
  <si>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</si>
  <si>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</si>
  <si>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</si>
  <si>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</si>
  <si>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</si>
  <si>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</si>
  <si>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</si>
  <si>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</si>
  <si>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</si>
  <si>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</si>
  <si>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</si>
  <si>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</si>
  <si>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</si>
  <si>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</si>
  <si>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</si>
  <si>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</si>
  <si>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</si>
  <si>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</si>
  <si>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</si>
  <si>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</si>
  <si>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</si>
  <si>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</si>
  <si>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</si>
  <si>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</si>
  <si>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</si>
  <si>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</si>
  <si>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</si>
  <si>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</si>
  <si>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</si>
  <si>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</si>
  <si>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</si>
  <si>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</si>
  <si>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</si>
  <si>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</si>
  <si>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</si>
  <si>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</si>
  <si>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</si>
  <si>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</si>
  <si>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</si>
  <si>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</si>
  <si>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</si>
  <si>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</si>
  <si>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</si>
  <si>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</si>
  <si>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</si>
  <si>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</si>
  <si>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</si>
  <si>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</si>
  <si>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</si>
  <si>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</si>
  <si>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</si>
  <si>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</si>
  <si>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</si>
  <si>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</si>
  <si>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</si>
  <si>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</si>
  <si>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</si>
  <si>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</si>
  <si>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</si>
  <si>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</si>
  <si>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</si>
  <si>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</si>
  <si>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</si>
  <si>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</si>
  <si>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</si>
  <si>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</si>
  <si>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</si>
  <si>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</si>
  <si>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</si>
  <si>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</si>
  <si>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</si>
  <si>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</si>
  <si>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</si>
  <si>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</si>
  <si>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</si>
  <si>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</si>
  <si>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</si>
  <si>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</si>
  <si>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</si>
  <si>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</si>
  <si>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</si>
  <si>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</si>
  <si>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</si>
  <si>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</si>
  <si>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</si>
  <si>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</si>
  <si>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</si>
  <si>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</si>
  <si>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</si>
  <si>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</si>
  <si>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</si>
  <si>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</si>
  <si>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</si>
  <si>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</si>
  <si>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</si>
  <si>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</si>
  <si>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</si>
  <si>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</si>
  <si>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</si>
  <si>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</si>
  <si>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</si>
  <si>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</si>
  <si>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</si>
  <si>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</si>
  <si>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</si>
  <si>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</si>
  <si>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</si>
  <si>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</si>
  <si>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</si>
  <si>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</si>
  <si>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</si>
  <si>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</si>
  <si>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</si>
  <si>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</si>
  <si>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</si>
  <si>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</si>
  <si>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</si>
  <si>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</si>
  <si>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</si>
  <si>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</si>
  <si>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</si>
  <si>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</si>
  <si>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</si>
  <si>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</si>
  <si>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</si>
  <si>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</si>
  <si>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</si>
  <si>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</si>
  <si>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</si>
  <si>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</si>
  <si>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</si>
  <si>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</si>
  <si>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</si>
  <si>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</si>
  <si>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</si>
  <si>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</si>
  <si>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</si>
  <si>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</si>
  <si>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</si>
  <si>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</si>
  <si>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</si>
  <si>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</si>
  <si>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</si>
  <si>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</si>
  <si>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</si>
  <si>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</si>
  <si>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</si>
  <si>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</si>
  <si>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</si>
  <si>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</si>
  <si>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</si>
  <si>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</si>
  <si>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</si>
  <si>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</si>
  <si>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</si>
  <si>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</si>
  <si>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</si>
  <si>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</si>
  <si>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</si>
  <si>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</si>
  <si>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</si>
  <si>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</si>
  <si>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</si>
  <si>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</si>
  <si>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</si>
  <si>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</si>
  <si>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</si>
  <si>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</si>
  <si>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</si>
  <si>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</si>
  <si>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</si>
  <si>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</si>
  <si>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</si>
  <si>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</si>
  <si>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</si>
  <si>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</si>
  <si>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</si>
  <si>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</si>
  <si>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</si>
  <si>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</si>
  <si>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</si>
  <si>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</si>
  <si>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</si>
  <si>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</si>
  <si>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</si>
  <si>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</si>
  <si>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</si>
  <si>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</si>
  <si>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</si>
  <si>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</si>
  <si>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</si>
  <si>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</si>
  <si>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</si>
  <si>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</si>
  <si>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</si>
  <si>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</si>
  <si>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</si>
  <si>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</si>
  <si>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</si>
  <si>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</si>
  <si>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</si>
  <si>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</si>
  <si>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</si>
  <si>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</si>
  <si>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</si>
  <si>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</si>
  <si>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</si>
  <si>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</si>
  <si>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</si>
  <si>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</si>
  <si>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</si>
  <si>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</si>
  <si>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</si>
  <si>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</si>
  <si>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</si>
  <si>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</si>
  <si>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</si>
  <si>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</si>
  <si>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</si>
  <si>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</si>
  <si>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</si>
  <si>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</si>
  <si>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</si>
  <si>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</si>
  <si>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</si>
  <si>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</si>
  <si>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</si>
  <si>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</si>
  <si>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</si>
  <si>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</si>
  <si>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</si>
  <si>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</si>
  <si>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</si>
  <si>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</si>
  <si>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</si>
  <si>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</si>
  <si>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</si>
  <si>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</si>
  <si>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</si>
  <si>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</si>
  <si>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</si>
  <si>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</si>
  <si>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</si>
  <si>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</si>
  <si>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</si>
  <si>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</si>
  <si>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</si>
  <si>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</si>
  <si>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</si>
  <si>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</si>
  <si>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</si>
  <si>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</si>
  <si>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</si>
  <si>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</si>
  <si>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</si>
  <si>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</si>
  <si>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</si>
  <si>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</si>
  <si>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</si>
  <si>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</si>
  <si>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</si>
  <si>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</si>
  <si>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</si>
  <si>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</si>
  <si>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</si>
  <si>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</si>
  <si>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</si>
  <si>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</si>
  <si>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</si>
  <si>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</si>
  <si>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</si>
  <si>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</si>
  <si>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</si>
  <si>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</si>
  <si>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</si>
  <si>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</si>
  <si>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</si>
  <si>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</si>
  <si>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</si>
  <si>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</si>
  <si>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</si>
  <si>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</si>
  <si>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</si>
  <si>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</si>
  <si>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</si>
  <si>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</si>
  <si>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</si>
  <si>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</si>
  <si>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</si>
  <si>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</si>
  <si>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</si>
  <si>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</si>
  <si>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</si>
  <si>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</si>
  <si>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</si>
  <si>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</si>
  <si>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</si>
  <si>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</si>
  <si>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</si>
  <si>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</si>
  <si>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</si>
  <si>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</si>
  <si>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</si>
  <si>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</si>
  <si>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</si>
  <si>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</si>
  <si>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</si>
  <si>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</si>
  <si>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</si>
  <si>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</si>
  <si>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</si>
  <si>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</si>
  <si>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</si>
  <si>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</si>
  <si>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</si>
  <si>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</si>
  <si>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</si>
  <si>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</si>
  <si>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</si>
  <si>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</si>
  <si>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</si>
  <si>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</si>
  <si>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</si>
  <si>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</si>
  <si>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</si>
  <si>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</si>
  <si>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</si>
  <si>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</si>
  <si>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</si>
  <si>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</si>
  <si>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</si>
  <si>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</si>
  <si>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</si>
  <si>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</si>
  <si>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</si>
  <si>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</si>
  <si>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</si>
  <si>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</si>
  <si>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</si>
  <si>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</si>
  <si>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</si>
  <si>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</si>
  <si>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</si>
  <si>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</si>
  <si>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</si>
  <si>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</si>
  <si>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</si>
  <si>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</si>
  <si>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</si>
  <si>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</si>
  <si>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</si>
  <si>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</si>
  <si>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</si>
  <si>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</si>
  <si>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</si>
  <si>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</si>
  <si>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</si>
  <si>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</si>
  <si>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</si>
  <si>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</si>
  <si>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</si>
  <si>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</si>
  <si>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</si>
  <si>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</si>
  <si>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</si>
  <si>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</si>
  <si>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</si>
  <si>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</si>
  <si>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</si>
  <si>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</si>
  <si>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</si>
  <si>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</si>
  <si>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</si>
  <si>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</si>
  <si>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</si>
  <si>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</si>
  <si>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</si>
  <si>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</si>
  <si>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</si>
  <si>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</si>
  <si>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</si>
  <si>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</si>
  <si>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</si>
  <si>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</si>
  <si>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</si>
  <si>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</si>
  <si>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</si>
  <si>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</si>
  <si>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</si>
  <si>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</si>
  <si>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</si>
  <si>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</si>
  <si>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</si>
  <si>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</si>
  <si>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</si>
  <si>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</si>
  <si>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</si>
  <si>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</si>
  <si>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</si>
  <si>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</si>
  <si>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</si>
  <si>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</si>
  <si>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</si>
  <si>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</si>
  <si>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</si>
  <si>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</si>
  <si>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</si>
  <si>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</si>
  <si>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</si>
  <si>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</si>
  <si>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</si>
  <si>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</si>
  <si>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</si>
  <si>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</si>
  <si>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</si>
  <si>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</si>
  <si>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</si>
  <si>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</si>
  <si>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</si>
  <si>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</si>
  <si>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</si>
  <si>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</si>
  <si>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</si>
  <si>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</si>
  <si>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</si>
  <si>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</si>
  <si>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</si>
  <si>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</si>
  <si>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</si>
  <si>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</si>
  <si>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</si>
  <si>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</si>
  <si>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</si>
  <si>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</si>
  <si>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</si>
  <si>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</si>
  <si>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</si>
  <si>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</si>
  <si>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</si>
  <si>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</si>
  <si>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</si>
  <si>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</si>
  <si>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</si>
  <si>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</si>
  <si>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</si>
  <si>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</si>
  <si>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</si>
  <si>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</si>
  <si>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</si>
  <si>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</si>
  <si>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</si>
  <si>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</si>
  <si>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</si>
  <si>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</si>
  <si>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</si>
  <si>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</si>
  <si>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</si>
  <si>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</si>
  <si>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</si>
  <si>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</si>
  <si>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</si>
  <si>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</si>
  <si>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</si>
  <si>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</si>
  <si>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</si>
  <si>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</si>
  <si>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</si>
  <si>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</si>
  <si>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</si>
  <si>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</si>
  <si>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</si>
  <si>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</si>
  <si>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</si>
  <si>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</si>
  <si>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</si>
  <si>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</si>
  <si>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</si>
  <si>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</si>
  <si>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</si>
  <si>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</si>
  <si>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</si>
  <si>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</si>
  <si>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</si>
  <si>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</si>
  <si>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</si>
  <si>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</si>
  <si>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</si>
  <si>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</si>
  <si>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</si>
  <si>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</si>
  <si>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</si>
  <si>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</si>
  <si>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</si>
  <si>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</si>
  <si>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</si>
  <si>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</si>
  <si>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</si>
  <si>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</si>
  <si>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</si>
  <si>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</si>
  <si>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</si>
  <si>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</si>
  <si>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</si>
  <si>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</si>
  <si>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</si>
  <si>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</si>
  <si>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</si>
  <si>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</si>
  <si>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</si>
  <si>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</si>
  <si>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</si>
  <si>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</si>
  <si>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</si>
  <si>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</si>
  <si>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</si>
  <si>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</si>
  <si>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</si>
  <si>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</si>
  <si>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</si>
  <si>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</si>
  <si>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</si>
  <si>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</si>
  <si>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</si>
  <si>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</si>
  <si>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</si>
  <si>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</si>
  <si>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</si>
  <si>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</si>
  <si>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</si>
  <si>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</si>
  <si>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</si>
  <si>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</si>
  <si>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</si>
  <si>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</si>
  <si>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</si>
  <si>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</si>
  <si>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</si>
  <si>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</si>
  <si>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</si>
  <si>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</si>
  <si>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</si>
  <si>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</si>
  <si>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</si>
  <si>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</si>
  <si>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</si>
  <si>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</si>
  <si>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</si>
  <si>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</si>
  <si>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</si>
  <si>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</si>
  <si>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</si>
  <si>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</si>
  <si>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</si>
  <si>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</si>
  <si>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</si>
  <si>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</si>
  <si>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</si>
  <si>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</si>
  <si>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</si>
  <si>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</si>
  <si>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</si>
  <si>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</si>
  <si>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</si>
  <si>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</si>
  <si>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</si>
  <si>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</si>
  <si>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</si>
  <si>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</si>
  <si>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</si>
  <si>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</si>
  <si>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</si>
  <si>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</si>
  <si>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</si>
  <si>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</si>
  <si>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</si>
  <si>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</si>
  <si>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</si>
  <si>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</si>
  <si>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</si>
  <si>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</si>
  <si>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</si>
  <si>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</si>
  <si>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</si>
  <si>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</si>
  <si>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</si>
  <si>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</si>
  <si>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</si>
  <si>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</si>
  <si>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</si>
  <si>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</si>
  <si>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</si>
  <si>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</si>
  <si>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</si>
  <si>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</si>
  <si>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</si>
  <si>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</si>
  <si>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</si>
  <si>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</si>
  <si>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</si>
  <si>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</si>
  <si>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</si>
  <si>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</si>
  <si>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</si>
  <si>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</si>
  <si>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</si>
  <si>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</si>
  <si>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</si>
  <si>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</si>
  <si>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</si>
  <si>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</si>
  <si>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</si>
  <si>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</si>
  <si>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</si>
  <si>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</si>
  <si>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</si>
  <si>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</si>
  <si>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</si>
  <si>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</si>
  <si>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</si>
  <si>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</si>
  <si>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</si>
  <si>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</si>
  <si>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</si>
  <si>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</si>
  <si>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</si>
  <si>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</si>
  <si>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</si>
  <si>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</si>
  <si>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</si>
  <si>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</si>
  <si>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</si>
  <si>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</si>
  <si>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</si>
  <si>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</si>
  <si>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</si>
  <si>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</si>
  <si>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</si>
  <si>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</si>
  <si>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</si>
  <si>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</si>
  <si>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</si>
  <si>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</si>
  <si>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</si>
  <si>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</si>
  <si>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</si>
  <si>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</si>
  <si>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</si>
  <si>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</si>
  <si>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</si>
  <si>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</si>
  <si>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</si>
  <si>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</si>
  <si>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</si>
  <si>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</si>
  <si>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</si>
  <si>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</si>
  <si>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</si>
  <si>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</si>
  <si>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</si>
  <si>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</si>
  <si>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</si>
  <si>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</si>
  <si>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</si>
  <si>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</si>
  <si>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</si>
  <si>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</si>
  <si>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</si>
  <si>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</si>
  <si>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</si>
  <si>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</si>
  <si>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</si>
  <si>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</si>
  <si>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</si>
  <si>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</si>
  <si>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</si>
  <si>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</si>
  <si>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</si>
  <si>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</si>
  <si>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</si>
  <si>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</si>
  <si>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</si>
  <si>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</si>
  <si>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</si>
  <si>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</si>
  <si>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</si>
  <si>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</si>
  <si>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</si>
  <si>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</si>
  <si>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</si>
  <si>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</si>
  <si>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</si>
  <si>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</si>
  <si>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</si>
  <si>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</si>
  <si>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</si>
  <si>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</si>
  <si>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</si>
  <si>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</si>
  <si>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</si>
  <si>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</si>
  <si>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</si>
  <si>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</si>
  <si>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</si>
  <si>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</si>
  <si>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</si>
  <si>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</si>
  <si>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</si>
  <si>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</si>
  <si>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</si>
  <si>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</si>
  <si>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</si>
  <si>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</si>
  <si>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</si>
  <si>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</si>
  <si>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</si>
  <si>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</si>
  <si>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</si>
  <si>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</si>
  <si>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</si>
  <si>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</si>
  <si>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</si>
  <si>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</si>
  <si>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</si>
  <si>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</si>
  <si>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</si>
  <si>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</si>
  <si>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</si>
  <si>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</si>
  <si>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</si>
  <si>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</si>
  <si>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</si>
  <si>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</si>
  <si>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</si>
  <si>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</si>
  <si>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</si>
  <si>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</si>
  <si>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</si>
  <si>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</si>
  <si>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</si>
  <si>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</si>
  <si>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</si>
  <si>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</si>
  <si>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</si>
  <si>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</si>
  <si>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</si>
  <si>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</si>
  <si>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</si>
  <si>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</si>
  <si>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</si>
  <si>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</si>
  <si>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</si>
  <si>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</si>
  <si>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</si>
  <si>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</si>
  <si>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</si>
  <si>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</si>
  <si>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</si>
  <si>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</si>
  <si>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</si>
  <si>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</si>
  <si>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</si>
  <si>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</si>
  <si>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</si>
  <si>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</si>
  <si>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</si>
  <si>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</si>
  <si>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</si>
  <si>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</si>
  <si>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</si>
  <si>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</si>
  <si>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</si>
  <si>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</si>
  <si>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</si>
  <si>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</si>
  <si>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</si>
  <si>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</si>
  <si>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</si>
  <si>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</si>
  <si>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</si>
  <si>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</si>
  <si>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</si>
  <si>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</si>
  <si>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</si>
  <si>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</si>
  <si>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</si>
  <si>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</si>
  <si>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</si>
  <si>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</si>
  <si>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</si>
  <si>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</si>
  <si>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</si>
  <si>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</si>
  <si>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</si>
  <si>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</si>
  <si>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</si>
  <si>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</si>
  <si>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</si>
  <si>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</si>
  <si>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</si>
  <si>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</si>
  <si>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</si>
  <si>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</si>
  <si>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</si>
  <si>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</si>
  <si>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</si>
  <si>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</si>
  <si>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</si>
  <si>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</si>
  <si>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</si>
  <si>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</si>
  <si>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</si>
  <si>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</si>
  <si>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</si>
  <si>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</si>
  <si>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</si>
  <si>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</si>
  <si>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</si>
  <si>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</si>
  <si>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</si>
  <si>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</si>
  <si>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</si>
  <si>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</si>
  <si>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</si>
  <si>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</si>
  <si>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</si>
  <si>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</si>
  <si>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</si>
  <si>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</si>
  <si>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</si>
  <si>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</si>
  <si>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</si>
  <si>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</si>
  <si>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</si>
  <si>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</si>
  <si>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</si>
  <si>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</si>
  <si>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</si>
  <si>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</si>
  <si>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</si>
  <si>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</si>
  <si>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</si>
  <si>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</si>
  <si>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</si>
  <si>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</si>
  <si>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</si>
  <si>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</si>
  <si>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</si>
  <si>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</si>
  <si>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</si>
  <si>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</si>
  <si>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</si>
  <si>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</si>
  <si>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</si>
  <si>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</si>
  <si>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</si>
  <si>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</si>
  <si>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</si>
  <si>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</si>
  <si>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</si>
  <si>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</si>
  <si>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</si>
  <si>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</si>
  <si>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</si>
  <si>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</si>
  <si>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</si>
  <si>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</si>
  <si>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</si>
  <si>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</si>
  <si>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</si>
  <si>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</si>
  <si>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</si>
  <si>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</si>
  <si>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</si>
  <si>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</si>
  <si>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</si>
  <si>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</si>
  <si>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</si>
  <si>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</si>
  <si>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</si>
  <si>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</si>
  <si>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</si>
  <si>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</si>
  <si>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</si>
  <si>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</si>
  <si>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</si>
  <si>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</si>
  <si>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</si>
  <si>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</si>
  <si>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</si>
  <si>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</si>
  <si>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</si>
  <si>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</si>
  <si>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</si>
  <si>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</si>
  <si>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</si>
  <si>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</si>
  <si>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</si>
  <si>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</si>
  <si>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</si>
  <si>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</si>
  <si>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</si>
  <si>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</si>
  <si>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</si>
  <si>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</si>
  <si>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</si>
  <si>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</si>
  <si>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</si>
  <si>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</si>
  <si>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</si>
  <si>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</si>
  <si>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</si>
  <si>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</si>
  <si>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</si>
  <si>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</si>
  <si>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</si>
  <si>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</si>
  <si>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</si>
  <si>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</si>
  <si>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</si>
  <si>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</si>
  <si>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</si>
  <si>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</si>
  <si>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</si>
  <si>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</si>
  <si>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</si>
  <si>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</si>
  <si>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</si>
  <si>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</si>
  <si>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</si>
  <si>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</si>
  <si>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</si>
  <si>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</si>
  <si>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</si>
  <si>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</si>
  <si>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</si>
  <si>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</si>
  <si>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</si>
  <si>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</si>
  <si>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</si>
  <si>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</si>
  <si>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</si>
  <si>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</si>
  <si>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</si>
  <si>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</si>
  <si>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</si>
  <si>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</si>
  <si>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</si>
  <si>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</si>
  <si>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</si>
  <si>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</si>
  <si>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</si>
  <si>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</si>
  <si>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</si>
  <si>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</si>
  <si>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</si>
  <si>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</si>
  <si>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</si>
  <si>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</si>
  <si>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</si>
  <si>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</si>
  <si>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</si>
  <si>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</si>
  <si>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</si>
  <si>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</si>
  <si>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</si>
  <si>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</si>
  <si>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</si>
  <si>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</si>
  <si>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</si>
  <si>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</si>
  <si>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</si>
  <si>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</si>
  <si>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</si>
  <si>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</si>
  <si>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</si>
  <si>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</si>
  <si>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</si>
  <si>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</si>
  <si>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</si>
  <si>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</si>
  <si>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</si>
  <si>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</si>
  <si>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</si>
  <si>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</si>
  <si>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</si>
  <si>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</si>
  <si>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</si>
  <si>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</si>
  <si>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</si>
  <si>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</si>
  <si>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</si>
  <si>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</si>
  <si>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</si>
  <si>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</si>
  <si>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</si>
  <si>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</si>
  <si>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</si>
  <si>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</si>
  <si>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</si>
  <si>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</si>
  <si>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</si>
  <si>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</si>
  <si>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</si>
  <si>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</si>
  <si>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</si>
  <si>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</si>
  <si>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</si>
  <si>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</si>
  <si>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</si>
  <si>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</si>
  <si>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</si>
  <si>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</si>
  <si>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</si>
  <si>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</si>
  <si>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</si>
  <si>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</si>
  <si>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</si>
  <si>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</si>
  <si>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</si>
  <si>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</si>
  <si>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</si>
  <si>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</si>
  <si>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</si>
  <si>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</si>
  <si>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</si>
  <si>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</si>
  <si>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</si>
  <si>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</si>
  <si>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</si>
  <si>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</si>
  <si>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</si>
  <si>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</si>
  <si>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</si>
  <si>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</si>
  <si>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</si>
  <si>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</si>
  <si>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</si>
  <si>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</si>
  <si>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</si>
  <si>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</si>
  <si>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</si>
  <si>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</si>
  <si>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</si>
  <si>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</si>
  <si>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</si>
  <si>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</si>
  <si>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</si>
  <si>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</si>
  <si>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</si>
  <si>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</si>
  <si>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</si>
  <si>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</si>
  <si>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</si>
  <si>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</si>
  <si>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</si>
  <si>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</si>
  <si>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</si>
  <si>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</si>
  <si>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</si>
  <si>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</si>
  <si>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</si>
  <si>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</si>
  <si>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</si>
  <si>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</si>
  <si>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</si>
  <si>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</si>
  <si>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</si>
  <si>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</si>
  <si>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</si>
  <si>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</si>
  <si>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</si>
  <si>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</si>
  <si>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</si>
  <si>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</si>
  <si>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</si>
  <si>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</si>
  <si>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</si>
  <si>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</si>
  <si>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</si>
  <si>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</si>
  <si>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</si>
  <si>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</si>
  <si>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</si>
  <si>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</si>
  <si>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</si>
  <si>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</si>
  <si>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</si>
  <si>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</si>
  <si>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</si>
  <si>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</si>
  <si>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</si>
  <si>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</si>
  <si>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</si>
  <si>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</si>
  <si>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</si>
  <si>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</si>
  <si>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</si>
  <si>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</si>
  <si>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</si>
  <si>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</si>
  <si>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</si>
  <si>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</si>
  <si>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</si>
  <si>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</si>
  <si>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</si>
  <si>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</si>
  <si>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</si>
  <si>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</si>
  <si>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</si>
  <si>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</si>
  <si>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</si>
  <si>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</si>
  <si>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</si>
  <si>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</si>
  <si>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</si>
  <si>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</si>
  <si>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</si>
  <si>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</si>
  <si>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</si>
  <si>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</si>
  <si>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</si>
  <si>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</si>
  <si>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</si>
  <si>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</si>
  <si>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</si>
  <si>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</si>
  <si>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</si>
  <si>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</si>
  <si>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</si>
  <si>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</si>
  <si>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</si>
  <si>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</si>
  <si>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</si>
  <si>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</si>
  <si>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</si>
  <si>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</si>
  <si>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</si>
  <si>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</si>
  <si>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</si>
  <si>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</si>
  <si>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</si>
  <si>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</si>
  <si>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</si>
  <si>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</si>
  <si>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</si>
  <si>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</si>
  <si>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</si>
  <si>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</si>
  <si>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</si>
  <si>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</si>
  <si>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</si>
  <si>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</si>
  <si>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</si>
  <si>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</si>
  <si>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</si>
  <si>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</si>
  <si>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</si>
  <si>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</si>
  <si>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</si>
  <si>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</si>
  <si>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</si>
  <si>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</si>
  <si>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</si>
  <si>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</si>
  <si>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</si>
  <si>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</si>
  <si>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</si>
  <si>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</si>
  <si>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</si>
  <si>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</si>
  <si>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</si>
  <si>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</si>
  <si>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</si>
  <si>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</si>
  <si>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</si>
  <si>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</si>
  <si>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</si>
  <si>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</si>
  <si>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</si>
  <si>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</si>
  <si>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</si>
  <si>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</si>
  <si>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</si>
  <si>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</si>
  <si>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</si>
  <si>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</si>
  <si>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</si>
  <si>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</si>
  <si>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</si>
  <si>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</si>
  <si>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</si>
  <si>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</si>
  <si>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</si>
  <si>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</si>
  <si>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</si>
  <si>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</si>
  <si>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</si>
  <si>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</si>
  <si>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</si>
  <si>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</si>
  <si>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</si>
  <si>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</si>
  <si>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</si>
  <si>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</si>
  <si>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</si>
  <si>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</si>
  <si>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</si>
  <si>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</si>
  <si>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</si>
  <si>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</si>
  <si>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</si>
  <si>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</si>
  <si>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</si>
  <si>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</si>
  <si>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</si>
  <si>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</si>
  <si>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</si>
  <si>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</si>
  <si>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</si>
  <si>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</si>
  <si>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</si>
  <si>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</si>
  <si>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</si>
  <si>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</si>
  <si>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</si>
  <si>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</si>
  <si>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</si>
  <si>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</si>
  <si>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</si>
  <si>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</si>
  <si>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</si>
  <si>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</si>
  <si>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</si>
  <si>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</si>
  <si>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</si>
  <si>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</si>
  <si>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</si>
  <si>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</si>
  <si>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</si>
  <si>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</si>
  <si>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</si>
  <si>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</si>
  <si>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</si>
  <si>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</si>
  <si>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</si>
  <si>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</si>
  <si>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</si>
  <si>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</si>
  <si>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</si>
  <si>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</si>
  <si>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</si>
  <si>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</si>
  <si>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</si>
  <si>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</si>
  <si>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</si>
  <si>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</si>
  <si>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</si>
  <si>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</si>
  <si>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</si>
  <si>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</si>
  <si>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</si>
  <si>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</si>
  <si>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</si>
  <si>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</si>
  <si>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</si>
  <si>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</si>
  <si>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</si>
  <si>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</si>
  <si>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</si>
  <si>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</si>
  <si>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</si>
  <si>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</si>
  <si>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</si>
  <si>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</si>
  <si>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</si>
  <si>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</si>
  <si>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</si>
  <si>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</si>
  <si>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</si>
  <si>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</si>
  <si>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</si>
  <si>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</si>
  <si>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</si>
  <si>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</si>
  <si>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</si>
  <si>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</si>
  <si>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</si>
  <si>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</si>
  <si>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</si>
  <si>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</si>
  <si>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</si>
  <si>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</si>
  <si>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</si>
  <si>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</si>
  <si>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</si>
  <si>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</si>
  <si>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</si>
  <si>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</si>
  <si>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</si>
  <si>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</si>
  <si>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</si>
  <si>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</si>
  <si>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</si>
  <si>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</si>
  <si>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</si>
  <si>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</si>
  <si>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</si>
  <si>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</si>
  <si>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</si>
  <si>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</si>
  <si>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</si>
  <si>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</si>
  <si>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</si>
  <si>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</si>
  <si>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</si>
  <si>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</si>
  <si>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</si>
  <si>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</si>
  <si>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</si>
  <si>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</si>
  <si>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</si>
  <si>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</si>
  <si>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</si>
  <si>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</si>
  <si>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</si>
  <si>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</si>
  <si>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</si>
  <si>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</si>
  <si>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</si>
  <si>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</si>
  <si>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</si>
  <si>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</si>
  <si>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</si>
  <si>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</si>
  <si>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</si>
  <si>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</si>
  <si>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</si>
  <si>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</si>
  <si>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</si>
  <si>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</si>
  <si>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</si>
  <si>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</si>
  <si>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</si>
  <si>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</si>
  <si>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</si>
  <si>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</si>
  <si>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</si>
  <si>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</si>
  <si>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</si>
  <si>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</si>
  <si>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</si>
  <si>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</si>
  <si>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</si>
  <si>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</si>
  <si>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</si>
  <si>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</si>
  <si>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</si>
  <si>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</si>
  <si>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</si>
  <si>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</si>
  <si>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</si>
  <si>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</si>
  <si>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</si>
  <si>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</si>
  <si>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</si>
  <si>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</si>
  <si>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</si>
  <si>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</si>
  <si>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</si>
  <si>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</si>
  <si>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</si>
  <si>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</si>
  <si>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</si>
  <si>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</si>
  <si>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</si>
  <si>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</si>
  <si>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</si>
  <si>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</si>
  <si>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</si>
  <si>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</si>
  <si>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</si>
  <si>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</si>
  <si>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</si>
  <si>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</si>
  <si>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</si>
  <si>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</si>
  <si>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</si>
  <si>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</si>
  <si>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</si>
  <si>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</si>
  <si>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</si>
  <si>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</si>
  <si>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</si>
  <si>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</si>
  <si>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</si>
  <si>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</si>
  <si>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</si>
  <si>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</si>
  <si>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</si>
  <si>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</si>
  <si>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</si>
  <si>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</si>
  <si>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</si>
  <si>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</si>
  <si>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</si>
  <si>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</si>
  <si>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</si>
  <si>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</si>
  <si>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</si>
  <si>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</si>
  <si>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</si>
  <si>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</si>
  <si>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</si>
  <si>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</si>
  <si>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</si>
  <si>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</si>
  <si>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</si>
  <si>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</si>
  <si>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</si>
  <si>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</si>
  <si>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</si>
  <si>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</si>
  <si>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</si>
  <si>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</si>
  <si>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</si>
  <si>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</si>
  <si>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</si>
  <si>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</si>
  <si>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</si>
  <si>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</si>
  <si>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</si>
  <si>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</si>
  <si>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</si>
  <si>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</si>
  <si>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</si>
  <si>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</si>
  <si>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</si>
  <si>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</si>
  <si>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</si>
  <si>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</si>
  <si>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</si>
  <si>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</si>
  <si>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</si>
  <si>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</si>
  <si>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</si>
  <si>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</si>
  <si>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</si>
  <si>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</si>
  <si>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</si>
  <si>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</si>
  <si>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</si>
  <si>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</si>
  <si>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</si>
  <si>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</si>
  <si>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</si>
  <si>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</si>
  <si>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</si>
  <si>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</si>
  <si>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</si>
  <si>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</si>
  <si>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</si>
  <si>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</si>
  <si>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</si>
  <si>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</si>
  <si>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</si>
  <si>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</si>
  <si>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</si>
  <si>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</si>
  <si>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</si>
  <si>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</si>
  <si>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</si>
  <si>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</si>
  <si>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</si>
  <si>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</si>
  <si>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</si>
  <si>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</si>
  <si>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</si>
  <si>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</si>
  <si>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</si>
  <si>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</si>
  <si>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</si>
  <si>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</si>
  <si>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</si>
  <si>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</si>
  <si>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</si>
  <si>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</si>
  <si>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</si>
  <si>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</si>
  <si>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</si>
  <si>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</si>
  <si>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</si>
  <si>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</si>
  <si>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</si>
  <si>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</si>
  <si>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</si>
  <si>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</si>
  <si>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</si>
  <si>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</si>
  <si>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</si>
  <si>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</si>
  <si>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</si>
  <si>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</si>
  <si>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</si>
  <si>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</si>
  <si>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</si>
  <si>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</si>
  <si>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</si>
  <si>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</si>
  <si>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</si>
  <si>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</si>
  <si>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</si>
  <si>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</si>
  <si>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</si>
  <si>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</si>
  <si>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</si>
  <si>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</si>
  <si>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</si>
  <si>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</si>
  <si>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</si>
  <si>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</si>
  <si>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</si>
  <si>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</si>
  <si>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</si>
  <si>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</si>
  <si>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</si>
  <si>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</si>
  <si>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</si>
  <si>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</si>
  <si>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</si>
  <si>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</si>
  <si>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</si>
  <si>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</si>
  <si>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</si>
  <si>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</si>
  <si>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</si>
  <si>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</si>
  <si>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</si>
  <si>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</si>
  <si>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</si>
  <si>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</si>
  <si>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</si>
  <si>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</si>
  <si>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</si>
  <si>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</si>
  <si>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</si>
  <si>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</si>
  <si>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</si>
  <si>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</si>
  <si>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</si>
  <si>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</si>
  <si>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</si>
  <si>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</si>
  <si>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</si>
  <si>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</si>
  <si>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</si>
  <si>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</si>
  <si>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</si>
  <si>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</si>
  <si>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</si>
  <si>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</si>
  <si>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</si>
  <si>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</si>
  <si>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</si>
  <si>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</si>
  <si>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</si>
  <si>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</si>
  <si>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</si>
  <si>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</si>
  <si>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</si>
  <si>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</si>
  <si>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</si>
  <si>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</si>
  <si>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</si>
  <si>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</si>
  <si>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</si>
  <si>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</si>
  <si>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</si>
  <si>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</si>
  <si>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</si>
  <si>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</si>
  <si>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</si>
  <si>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</si>
  <si>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</si>
  <si>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</si>
  <si>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</si>
  <si>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</si>
  <si>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</si>
  <si>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</si>
  <si>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</si>
  <si>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</si>
  <si>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</si>
  <si>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</si>
  <si>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</si>
  <si>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</si>
  <si>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</si>
  <si>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</si>
  <si>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</si>
  <si>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</si>
  <si>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</si>
  <si>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</si>
  <si>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</si>
  <si>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</si>
  <si>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</si>
  <si>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</si>
  <si>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</si>
  <si>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</si>
  <si>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</si>
  <si>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</si>
  <si>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</si>
  <si>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</si>
  <si>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</si>
  <si>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</si>
  <si>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</si>
  <si>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</si>
  <si>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</si>
  <si>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</si>
  <si>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</si>
  <si>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</si>
  <si>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</si>
  <si>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</si>
  <si>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</si>
  <si>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</si>
  <si>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</si>
  <si>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</si>
  <si>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</si>
  <si>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</si>
  <si>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</si>
  <si>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</si>
  <si>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</si>
  <si>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</si>
  <si>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</si>
  <si>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</si>
  <si>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</si>
  <si>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</si>
  <si>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</si>
  <si>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</si>
  <si>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</si>
  <si>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</si>
  <si>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</si>
  <si>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</si>
  <si>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</si>
  <si>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</si>
  <si>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</si>
  <si>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</si>
  <si>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</si>
  <si>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</si>
  <si>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</si>
  <si>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</si>
  <si>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</si>
  <si>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</si>
  <si>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</si>
  <si>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</si>
  <si>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</si>
  <si>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</si>
  <si>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</si>
  <si>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</si>
  <si>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</si>
  <si>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</si>
  <si>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</si>
  <si>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</si>
  <si>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</si>
  <si>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</si>
  <si>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</si>
  <si>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</si>
  <si>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</si>
  <si>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</si>
  <si>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</si>
  <si>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</si>
  <si>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</si>
  <si>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</si>
  <si>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</si>
  <si>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</si>
  <si>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</si>
  <si>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</si>
  <si>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</si>
  <si>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</si>
  <si>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</si>
  <si>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</si>
  <si>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</si>
  <si>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</si>
  <si>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</si>
  <si>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</si>
  <si>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</si>
  <si>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</si>
  <si>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</si>
  <si>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</si>
  <si>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</si>
  <si>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</si>
  <si>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</si>
  <si>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</si>
  <si>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</si>
  <si>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</si>
  <si>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</si>
  <si>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</si>
  <si>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</si>
  <si>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</si>
  <si>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</si>
  <si>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</si>
  <si>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</si>
  <si>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</si>
  <si>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</si>
  <si>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</si>
  <si>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</si>
  <si>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</si>
  <si>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</si>
  <si>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</si>
  <si>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</si>
  <si>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</si>
  <si>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</si>
  <si>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</si>
  <si>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</si>
  <si>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</si>
  <si>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</si>
  <si>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</si>
  <si>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</si>
  <si>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</si>
  <si>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</si>
  <si>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</si>
  <si>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</si>
  <si>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</si>
  <si>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</si>
  <si>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</si>
  <si>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</si>
  <si>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</si>
  <si>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</si>
  <si>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</si>
  <si>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</si>
  <si>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</si>
  <si>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</si>
  <si>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</si>
  <si>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</si>
  <si>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</si>
  <si>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</si>
  <si>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</si>
  <si>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</si>
  <si>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</si>
  <si>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</si>
  <si>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</si>
  <si>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</si>
  <si>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</si>
  <si>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</si>
  <si>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</si>
  <si>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</si>
  <si>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</si>
  <si>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</si>
  <si>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</si>
  <si>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</si>
  <si>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</si>
  <si>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</si>
  <si>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</si>
  <si>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</si>
  <si>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</si>
  <si>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</si>
  <si>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</si>
  <si>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</si>
  <si>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</si>
  <si>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</si>
  <si>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</si>
  <si>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</si>
  <si>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</si>
  <si>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</si>
  <si>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</si>
  <si>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</si>
  <si>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</si>
  <si>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</si>
  <si>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</si>
  <si>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</si>
  <si>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</si>
  <si>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</si>
  <si>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</si>
  <si>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</si>
  <si>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</si>
  <si>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</si>
  <si>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</si>
  <si>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</si>
  <si>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</si>
  <si>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</si>
  <si>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</si>
  <si>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</si>
  <si>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</si>
  <si>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</si>
  <si>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</si>
  <si>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</si>
  <si>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</si>
  <si>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</si>
  <si>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</si>
  <si>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</si>
  <si>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</si>
  <si>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</si>
  <si>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</si>
  <si>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</si>
  <si>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</si>
  <si>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</si>
  <si>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</si>
  <si>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</si>
  <si>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</si>
  <si>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</si>
  <si>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</si>
  <si>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</si>
  <si>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</si>
  <si>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</si>
  <si>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</si>
  <si>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</si>
  <si>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</si>
  <si>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</si>
  <si>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</si>
  <si>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</si>
  <si>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</si>
  <si>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</si>
  <si>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</si>
  <si>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</si>
  <si>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</si>
  <si>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</si>
  <si>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</si>
  <si>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</si>
  <si>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</si>
  <si>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</si>
  <si>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</si>
  <si>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</si>
  <si>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</si>
  <si>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</si>
  <si>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</si>
  <si>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</si>
  <si>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</si>
  <si>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</si>
  <si>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</si>
  <si>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</si>
  <si>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</si>
  <si>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</si>
  <si>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</si>
  <si>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</si>
  <si>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</si>
  <si>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</si>
  <si>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</si>
  <si>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</si>
  <si>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</si>
  <si>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</si>
  <si>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</si>
  <si>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</si>
  <si>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</si>
  <si>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</si>
  <si>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</si>
  <si>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</si>
  <si>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</si>
  <si>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</si>
  <si>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</si>
  <si>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</si>
  <si>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</si>
  <si>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</si>
  <si>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</si>
  <si>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</si>
  <si>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</si>
  <si>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</si>
  <si>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</si>
  <si>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</si>
  <si>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</si>
  <si>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</si>
  <si>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</si>
  <si>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</si>
  <si>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</si>
  <si>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</si>
  <si>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</si>
  <si>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</si>
  <si>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</si>
  <si>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</si>
  <si>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</si>
  <si>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</si>
  <si>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</si>
  <si>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</si>
  <si>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</si>
  <si>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</si>
  <si>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</si>
  <si>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</si>
  <si>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</si>
  <si>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</si>
  <si>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</si>
  <si>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</si>
  <si>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</si>
  <si>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</si>
  <si>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</si>
  <si>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</si>
  <si>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</si>
  <si>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</si>
  <si>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</si>
  <si>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</si>
  <si>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</si>
  <si>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</si>
  <si>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</si>
  <si>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</si>
  <si>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</si>
  <si>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</si>
  <si>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</si>
  <si>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</si>
  <si>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</si>
  <si>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</si>
  <si>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</si>
  <si>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</si>
  <si>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</si>
  <si>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</si>
  <si>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</si>
  <si>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</si>
  <si>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</si>
  <si>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</si>
  <si>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</si>
  <si>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</si>
  <si>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</si>
  <si>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</si>
  <si>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</si>
  <si>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</si>
  <si>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</si>
  <si>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</si>
  <si>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</si>
  <si>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</si>
  <si>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</si>
  <si>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</si>
  <si>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</si>
  <si>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</si>
  <si>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</si>
  <si>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</si>
  <si>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</si>
  <si>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</si>
  <si>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</si>
  <si>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</si>
  <si>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</si>
  <si>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</si>
  <si>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</si>
  <si>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</si>
  <si>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</si>
  <si>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</si>
  <si>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</si>
  <si>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</si>
  <si>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</si>
  <si>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</si>
  <si>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</si>
  <si>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</si>
  <si>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</si>
  <si>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</si>
  <si>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</si>
  <si>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</si>
  <si>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</si>
  <si>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</si>
  <si>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</si>
  <si>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</si>
  <si>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</si>
  <si>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</si>
  <si>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</si>
  <si>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</si>
  <si>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</si>
  <si>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</si>
  <si>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</si>
  <si>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</si>
  <si>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</si>
  <si>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</si>
  <si>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</si>
  <si>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</si>
  <si>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</si>
  <si>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</si>
  <si>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</si>
  <si>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</si>
  <si>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</si>
  <si>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</si>
  <si>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</si>
  <si>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</si>
  <si>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</si>
  <si>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</si>
  <si>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</si>
  <si>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</si>
  <si>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</si>
  <si>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</si>
  <si>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</si>
  <si>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</si>
  <si>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</si>
  <si>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</si>
  <si>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</si>
  <si>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</si>
  <si>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</si>
  <si>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</si>
  <si>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</si>
  <si>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</si>
  <si>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</si>
  <si>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</si>
  <si>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</si>
  <si>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</si>
  <si>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</si>
  <si>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</si>
  <si>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</si>
  <si>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</si>
  <si>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</si>
  <si>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</si>
  <si>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</si>
  <si>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</si>
  <si>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</si>
  <si>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</si>
  <si>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</si>
  <si>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</si>
  <si>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</si>
  <si>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</si>
  <si>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</si>
  <si>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</si>
  <si>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</si>
  <si>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</si>
  <si>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</si>
  <si>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</si>
  <si>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</si>
  <si>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</si>
  <si>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</si>
  <si>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</si>
  <si>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</si>
  <si>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</si>
  <si>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</si>
  <si>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</si>
  <si>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</si>
  <si>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</si>
  <si>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</si>
  <si>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</si>
  <si>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</si>
  <si>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</si>
  <si>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</si>
  <si>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</si>
  <si>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</si>
  <si>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</si>
  <si>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</si>
  <si>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</si>
  <si>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</si>
  <si>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</si>
  <si>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</si>
  <si>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</si>
  <si>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</si>
  <si>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</si>
  <si>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</si>
  <si>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</si>
  <si>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</si>
  <si>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</si>
  <si>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</si>
  <si>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</si>
  <si>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</si>
  <si>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</si>
  <si>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</si>
  <si>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</si>
  <si>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</si>
  <si>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</si>
  <si>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</si>
  <si>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</si>
  <si>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</si>
  <si>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</si>
  <si>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</si>
  <si>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</si>
  <si>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</si>
  <si>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</si>
  <si>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</si>
  <si>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</si>
  <si>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</si>
  <si>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</si>
  <si>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</si>
  <si>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</si>
  <si>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</si>
  <si>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</si>
  <si>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</si>
  <si>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</si>
  <si>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</si>
  <si>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</si>
  <si>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</si>
  <si>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</si>
  <si>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</si>
  <si>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</si>
  <si>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</si>
  <si>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</si>
  <si>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</si>
  <si>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</si>
  <si>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</si>
  <si>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</si>
  <si>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</si>
  <si>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</si>
  <si>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</si>
  <si>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</si>
  <si>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</si>
  <si>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</si>
  <si>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</si>
  <si>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</si>
  <si>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</si>
  <si>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</si>
  <si>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</si>
  <si>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</si>
  <si>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</si>
  <si>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</si>
  <si>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</si>
  <si>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</si>
  <si>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</si>
  <si>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</si>
  <si>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</si>
  <si>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</si>
  <si>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</si>
  <si>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</si>
  <si>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</si>
  <si>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</si>
  <si>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</si>
  <si>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</si>
  <si>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</si>
  <si>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</si>
  <si>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</si>
  <si>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</si>
  <si>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</si>
  <si>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</si>
  <si>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</si>
  <si>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</si>
  <si>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</si>
  <si>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</si>
  <si>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</si>
  <si>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</si>
  <si>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</si>
  <si>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</si>
  <si>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</si>
  <si>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</si>
  <si>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</si>
  <si>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</si>
  <si>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</si>
  <si>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</si>
  <si>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</si>
  <si>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</si>
  <si>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</si>
  <si>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</si>
  <si>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</si>
  <si>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</si>
  <si>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</si>
  <si>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</si>
  <si>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</si>
  <si>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</si>
  <si>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</si>
  <si>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</si>
  <si>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</si>
  <si>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</si>
  <si>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</si>
  <si>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</si>
  <si>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</si>
  <si>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</si>
  <si>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</si>
  <si>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</si>
  <si>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</si>
  <si>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</si>
  <si>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</si>
  <si>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</si>
  <si>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</si>
  <si>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</si>
  <si>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</si>
  <si>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</si>
  <si>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</si>
  <si>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</si>
  <si>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</si>
  <si>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</si>
  <si>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</si>
  <si>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</si>
  <si>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</si>
  <si>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</si>
  <si>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</si>
  <si>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</si>
  <si>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</si>
  <si>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</si>
  <si>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</si>
  <si>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</si>
  <si>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</si>
  <si>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</si>
  <si>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</si>
  <si>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</si>
  <si>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</si>
  <si>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</si>
  <si>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</si>
  <si>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</si>
  <si>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</si>
  <si>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</si>
  <si>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</si>
  <si>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</si>
  <si>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</si>
  <si>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</si>
  <si>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</si>
  <si>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</si>
  <si>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</si>
  <si>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</si>
  <si>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</si>
  <si>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</si>
  <si>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</si>
  <si>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</si>
  <si>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</si>
  <si>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</si>
  <si>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</si>
  <si>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</si>
  <si>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</si>
  <si>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</si>
  <si>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</si>
  <si>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</si>
  <si>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</si>
  <si>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</si>
  <si>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</si>
  <si>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</si>
  <si>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</si>
  <si>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</si>
  <si>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</si>
  <si>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</si>
  <si>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</si>
  <si>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</si>
  <si>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</si>
  <si>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</si>
  <si>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</si>
  <si>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</si>
  <si>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</si>
  <si>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</si>
  <si>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</si>
  <si>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</si>
  <si>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</si>
  <si>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</si>
  <si>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</si>
  <si>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</si>
  <si>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</si>
  <si>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</si>
  <si>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</si>
  <si>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</si>
  <si>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</si>
  <si>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</si>
  <si>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</si>
  <si>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</si>
  <si>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</si>
  <si>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</si>
  <si>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</si>
  <si>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</si>
  <si>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</si>
  <si>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</si>
  <si>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</si>
  <si>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</si>
  <si>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</si>
  <si>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</si>
  <si>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</si>
  <si>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</si>
  <si>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</si>
  <si>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</si>
  <si>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</si>
  <si>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</si>
  <si>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</si>
  <si>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</si>
  <si>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</si>
  <si>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</si>
  <si>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</si>
  <si>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</si>
  <si>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</si>
  <si>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</si>
  <si>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</si>
  <si>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</si>
  <si>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</si>
  <si>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</si>
  <si>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</si>
  <si>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</si>
  <si>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</si>
  <si>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</si>
  <si>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</si>
  <si>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</si>
  <si>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</si>
  <si>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</si>
  <si>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</si>
  <si>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</si>
  <si>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</si>
  <si>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</si>
  <si>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</si>
  <si>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</si>
  <si>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</si>
  <si>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</si>
  <si>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</si>
  <si>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</si>
  <si>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</si>
  <si>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</si>
  <si>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</si>
  <si>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</si>
  <si>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</si>
  <si>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</si>
  <si>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</si>
  <si>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</si>
  <si>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</si>
  <si>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</si>
  <si>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</si>
  <si>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</si>
  <si>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</si>
  <si>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</si>
  <si>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</si>
  <si>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</si>
  <si>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</si>
  <si>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</si>
  <si>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</si>
  <si>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</si>
  <si>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</si>
  <si>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</si>
  <si>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</si>
  <si>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</si>
  <si>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</si>
  <si>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</si>
  <si>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</si>
  <si>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</si>
  <si>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</si>
  <si>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</si>
  <si>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</si>
  <si>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</si>
  <si>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</si>
  <si>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</si>
  <si>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</si>
  <si>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</si>
  <si>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</si>
  <si>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</si>
  <si>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</si>
  <si>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</si>
  <si>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</si>
  <si>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</si>
  <si>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</si>
  <si>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</si>
  <si>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</si>
  <si>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</si>
  <si>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</si>
  <si>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</si>
  <si>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</si>
  <si>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</si>
  <si>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</si>
  <si>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</si>
  <si>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</si>
  <si>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</si>
  <si>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</si>
  <si>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</si>
  <si>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</si>
  <si>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</si>
  <si>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</si>
  <si>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</si>
  <si>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</si>
  <si>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</si>
  <si>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</si>
  <si>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</si>
  <si>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</si>
  <si>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</si>
  <si>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</si>
  <si>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</si>
  <si>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</si>
  <si>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</si>
  <si>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</si>
  <si>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</si>
  <si>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</si>
  <si>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</si>
  <si>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</si>
  <si>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</si>
  <si>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</si>
  <si>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</si>
  <si>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</si>
  <si>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</si>
  <si>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</si>
  <si>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</si>
  <si>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</si>
  <si>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</si>
  <si>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</si>
  <si>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</si>
  <si>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</si>
  <si>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</si>
  <si>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</si>
  <si>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</si>
  <si>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</si>
  <si>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</si>
  <si>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</si>
  <si>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</si>
  <si>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</si>
  <si>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</si>
  <si>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</si>
  <si>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</si>
  <si>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</si>
  <si>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</si>
  <si>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</si>
  <si>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</si>
  <si>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</si>
  <si>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</si>
  <si>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</si>
  <si>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</si>
  <si>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</si>
  <si>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</si>
  <si>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</si>
  <si>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</si>
  <si>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</si>
  <si>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</si>
  <si>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</si>
  <si>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</si>
  <si>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</si>
  <si>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</si>
  <si>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</si>
  <si>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</si>
  <si>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</si>
  <si>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</si>
  <si>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</si>
  <si>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</si>
  <si>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</si>
  <si>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</si>
  <si>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</si>
  <si>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</si>
  <si>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</si>
  <si>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</si>
  <si>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</si>
  <si>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</si>
  <si>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</si>
  <si>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</si>
  <si>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</si>
  <si>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</si>
  <si>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</si>
  <si>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</si>
  <si>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</si>
  <si>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</si>
  <si>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</si>
  <si>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</si>
  <si>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</si>
  <si>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</si>
  <si>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</si>
  <si>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</si>
  <si>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</si>
  <si>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</si>
  <si>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</si>
  <si>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</si>
  <si>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</si>
  <si>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</si>
  <si>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</si>
  <si>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</si>
  <si>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</si>
  <si>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</si>
  <si>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</si>
  <si>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</si>
  <si>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</si>
  <si>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</si>
  <si>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</si>
  <si>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</si>
  <si>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</si>
  <si>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</si>
  <si>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</si>
  <si>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</si>
  <si>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</si>
  <si>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</si>
  <si>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</si>
  <si>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</si>
  <si>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</si>
  <si>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</si>
  <si>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</si>
  <si>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</si>
  <si>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</si>
  <si>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</si>
  <si>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</si>
  <si>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</si>
  <si>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</si>
  <si>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</si>
  <si>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</si>
  <si>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</si>
  <si>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</si>
  <si>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</si>
  <si>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</si>
  <si>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</si>
  <si>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</si>
  <si>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</si>
  <si>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</si>
  <si>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</si>
  <si>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</si>
  <si>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</si>
  <si>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</si>
  <si>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</si>
  <si>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</si>
  <si>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</si>
  <si>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</si>
  <si>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</si>
  <si>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</si>
  <si>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</si>
  <si>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</si>
  <si>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</si>
  <si>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</si>
  <si>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</si>
  <si>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</si>
  <si>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</si>
  <si>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</si>
  <si>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</si>
  <si>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</si>
  <si>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</si>
  <si>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</si>
  <si>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</si>
  <si>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</si>
  <si>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</si>
  <si>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</si>
  <si>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</si>
  <si>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</si>
  <si>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</si>
  <si>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</si>
  <si>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</si>
  <si>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</si>
  <si>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</si>
  <si>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</si>
  <si>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</si>
  <si>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</si>
  <si>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</si>
  <si>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</si>
  <si>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</si>
  <si>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</si>
  <si>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</si>
  <si>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</si>
  <si>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</si>
  <si>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</si>
  <si>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</si>
  <si>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</si>
  <si>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</si>
  <si>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</si>
  <si>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</si>
  <si>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</si>
  <si>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</si>
  <si>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</si>
  <si>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</si>
  <si>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</si>
  <si>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</si>
  <si>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</si>
  <si>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</si>
  <si>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</si>
  <si>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</si>
  <si>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</si>
  <si>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</si>
  <si>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</si>
  <si>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</si>
  <si>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</si>
  <si>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</si>
  <si>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</si>
  <si>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</si>
  <si>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</si>
  <si>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</si>
  <si>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</si>
  <si>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</si>
  <si>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</si>
  <si>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</si>
  <si>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</si>
  <si>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</si>
  <si>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</si>
  <si>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</si>
  <si>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</si>
  <si>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</si>
  <si>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</si>
  <si>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</si>
  <si>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</si>
  <si>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</si>
  <si>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</si>
  <si>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</si>
  <si>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</si>
  <si>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</si>
  <si>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</si>
  <si>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</si>
  <si>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</si>
  <si>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</si>
  <si>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</si>
  <si>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</si>
  <si>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</si>
  <si>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</si>
  <si>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</si>
  <si>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</si>
  <si>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</si>
  <si>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</si>
  <si>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</si>
  <si>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</si>
  <si>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</si>
  <si>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</si>
  <si>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</si>
  <si>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</si>
  <si>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</si>
  <si>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</si>
  <si>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</si>
  <si>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</si>
  <si>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</si>
  <si>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</si>
  <si>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</si>
  <si>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</si>
  <si>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</si>
  <si>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</si>
  <si>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</si>
  <si>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</si>
  <si>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</si>
  <si>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</si>
  <si>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</si>
  <si>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</si>
  <si>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</si>
  <si>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</si>
  <si>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</si>
  <si>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</si>
  <si>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</si>
  <si>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</si>
  <si>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</si>
  <si>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</si>
  <si>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</si>
  <si>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</si>
  <si>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</si>
  <si>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</si>
  <si>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</si>
  <si>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</si>
  <si>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</si>
  <si>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</si>
  <si>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</si>
  <si>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</si>
  <si>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</si>
  <si>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</si>
  <si>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</si>
  <si>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</si>
  <si>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</si>
  <si>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</si>
  <si>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</si>
  <si>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</si>
  <si>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</si>
  <si>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</si>
  <si>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</si>
  <si>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</si>
  <si>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</si>
  <si>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</si>
  <si>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</si>
  <si>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</si>
  <si>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</si>
  <si>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</si>
  <si>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</si>
  <si>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</si>
  <si>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</si>
  <si>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</si>
  <si>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</si>
  <si>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</si>
  <si>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</si>
  <si>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</si>
  <si>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</si>
  <si>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</si>
  <si>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</si>
  <si>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</si>
  <si>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</si>
  <si>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</si>
  <si>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</si>
  <si>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</si>
  <si>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</si>
  <si>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</si>
  <si>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</si>
  <si>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</si>
  <si>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</si>
  <si>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</si>
  <si>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</si>
  <si>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</si>
  <si>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</si>
  <si>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</si>
  <si>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</si>
  <si>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</si>
  <si>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</si>
  <si>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</si>
  <si>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</si>
  <si>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</si>
  <si>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</si>
  <si>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</si>
  <si>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</si>
  <si>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</si>
  <si>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</si>
  <si>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</si>
  <si>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</si>
  <si>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</si>
  <si>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</si>
  <si>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</si>
  <si>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</si>
  <si>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</si>
  <si>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</si>
  <si>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</si>
  <si>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</si>
  <si>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</si>
  <si>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</si>
  <si>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</si>
  <si>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</si>
  <si>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</si>
  <si>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</si>
  <si>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</si>
  <si>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</si>
  <si>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</si>
  <si>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</si>
  <si>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</si>
  <si>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</si>
  <si>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</si>
  <si>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</si>
  <si>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</si>
  <si>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</si>
  <si>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</si>
  <si>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</si>
  <si>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</si>
  <si>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</si>
  <si>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</si>
  <si>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</si>
  <si>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</si>
  <si>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</si>
  <si>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</si>
  <si>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</si>
  <si>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</si>
  <si>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</si>
  <si>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</si>
  <si>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</si>
  <si>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</si>
  <si>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</si>
  <si>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</si>
  <si>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</si>
  <si>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</si>
  <si>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</si>
  <si>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</si>
  <si>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</si>
  <si>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</si>
  <si>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</si>
  <si>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</si>
  <si>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</si>
  <si>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</si>
  <si>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</si>
  <si>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</si>
  <si>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</si>
  <si>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</si>
  <si>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</si>
  <si>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</si>
  <si>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</si>
  <si>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</si>
  <si>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</si>
  <si>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</si>
  <si>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</si>
  <si>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</si>
  <si>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</si>
  <si>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</si>
  <si>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</si>
  <si>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</si>
  <si>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</si>
  <si>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</si>
  <si>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</si>
  <si>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</si>
  <si>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</si>
  <si>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</si>
  <si>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</si>
  <si>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</si>
  <si>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</si>
  <si>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</si>
  <si>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</si>
  <si>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</si>
  <si>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</si>
  <si>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</si>
  <si>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</si>
  <si>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</si>
  <si>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</si>
  <si>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</si>
  <si>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</si>
  <si>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</si>
  <si>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</si>
  <si>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</si>
  <si>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</si>
  <si>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</si>
  <si>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</si>
  <si>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</si>
  <si>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</si>
  <si>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</si>
  <si>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</si>
  <si>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</si>
  <si>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</si>
  <si>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</si>
  <si>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</si>
  <si>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</si>
  <si>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</si>
  <si>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</si>
  <si>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</si>
  <si>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</si>
  <si>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</si>
  <si>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</si>
  <si>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</si>
  <si>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</si>
  <si>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</si>
  <si>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</si>
  <si>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</si>
  <si>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</si>
  <si>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</si>
  <si>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</si>
  <si>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</si>
  <si>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</si>
  <si>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</si>
  <si>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</si>
  <si>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</si>
  <si>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</si>
  <si>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</si>
  <si>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</si>
  <si>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</si>
  <si>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</si>
  <si>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</si>
  <si>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</si>
  <si>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</si>
  <si>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</si>
  <si>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</si>
  <si>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</si>
  <si>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</si>
  <si>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</si>
  <si>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</si>
  <si>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</si>
  <si>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</si>
  <si>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</si>
  <si>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</si>
  <si>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</si>
  <si>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</si>
  <si>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</si>
  <si>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</si>
  <si>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</si>
  <si>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</si>
  <si>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</si>
  <si>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</si>
  <si>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</si>
  <si>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</si>
  <si>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</si>
  <si>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</si>
  <si>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</si>
  <si>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</si>
  <si>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</si>
  <si>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</si>
  <si>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</si>
  <si>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</si>
  <si>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</si>
  <si>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</si>
  <si>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</si>
  <si>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</si>
  <si>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</si>
  <si>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</si>
  <si>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</si>
  <si>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</si>
  <si>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</si>
  <si>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</si>
  <si>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</si>
  <si>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</si>
  <si>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</si>
  <si>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</si>
  <si>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</si>
  <si>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</si>
  <si>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</si>
  <si>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</si>
  <si>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</si>
  <si>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</si>
  <si>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</si>
  <si>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</si>
  <si>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</si>
  <si>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</si>
  <si>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</si>
  <si>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</si>
  <si>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</si>
  <si>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</si>
  <si>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</si>
  <si>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</si>
  <si>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</si>
  <si>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</si>
  <si>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</si>
  <si>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</si>
  <si>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</si>
  <si>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</si>
  <si>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</si>
  <si>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</si>
  <si>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</si>
  <si>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</si>
  <si>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</si>
  <si>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</si>
  <si>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</si>
  <si>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</si>
  <si>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</si>
  <si>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</si>
  <si>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</si>
  <si>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</si>
  <si>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</si>
  <si>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</si>
  <si>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</si>
  <si>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</si>
  <si>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</si>
  <si>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</si>
  <si>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</si>
  <si>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</si>
  <si>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</si>
  <si>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</si>
  <si>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</si>
  <si>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</si>
  <si>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</si>
  <si>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</si>
  <si>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</si>
  <si>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</si>
  <si>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</si>
  <si>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</si>
  <si>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</si>
  <si>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</si>
  <si>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</si>
  <si>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</si>
  <si>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</si>
  <si>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</si>
  <si>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</si>
  <si>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</si>
  <si>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</si>
  <si>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</si>
  <si>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</si>
  <si>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</si>
  <si>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</si>
  <si>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</si>
  <si>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</si>
  <si>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</si>
  <si>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</si>
  <si>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</si>
  <si>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</si>
  <si>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</si>
  <si>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</si>
  <si>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</si>
  <si>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</si>
  <si>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</si>
  <si>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</si>
  <si>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</si>
  <si>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</si>
  <si>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</si>
  <si>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</si>
  <si>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</si>
  <si>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</si>
  <si>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</si>
  <si>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</si>
  <si>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</si>
  <si>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</si>
  <si>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</si>
  <si>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</si>
  <si>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</si>
  <si>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</si>
  <si>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</si>
  <si>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</si>
  <si>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</si>
  <si>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</si>
  <si>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</si>
  <si>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</si>
  <si>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</si>
  <si>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</si>
  <si>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</si>
  <si>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</si>
  <si>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</si>
  <si>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</si>
  <si>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</si>
  <si>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</si>
  <si>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</si>
  <si>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</si>
  <si>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</si>
  <si>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</si>
  <si>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</si>
  <si>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</si>
  <si>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</si>
  <si>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</si>
  <si>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</si>
  <si>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</si>
  <si>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</si>
  <si>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</si>
  <si>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</si>
  <si>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</si>
  <si>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</si>
  <si>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</si>
  <si>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</si>
  <si>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</si>
  <si>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</si>
  <si>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</si>
  <si>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</si>
  <si>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</si>
  <si>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</si>
  <si>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</si>
  <si>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</si>
  <si>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</si>
  <si>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</si>
  <si>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</si>
  <si>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</si>
  <si>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</si>
  <si>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</si>
  <si>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</si>
  <si>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</si>
  <si>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</si>
  <si>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</si>
  <si>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</si>
  <si>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</si>
  <si>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</si>
  <si>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</si>
  <si>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</si>
  <si>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</si>
  <si>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</si>
  <si>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</si>
  <si>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</si>
  <si>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</si>
  <si>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</si>
  <si>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</si>
  <si>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</si>
  <si>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</si>
  <si>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</si>
  <si>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</si>
  <si>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</si>
  <si>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</si>
  <si>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</si>
  <si>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</si>
  <si>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</si>
  <si>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</si>
  <si>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</si>
  <si>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</si>
  <si>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</si>
  <si>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</si>
  <si>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</si>
  <si>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</si>
  <si>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</si>
  <si>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</si>
  <si>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</si>
  <si>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</si>
  <si>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</si>
  <si>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</si>
  <si>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</si>
  <si>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</si>
  <si>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</si>
  <si>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</si>
  <si>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</si>
  <si>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</si>
  <si>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</si>
  <si>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</si>
  <si>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</si>
  <si>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</si>
  <si>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</si>
  <si>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</si>
  <si>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</si>
  <si>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</si>
  <si>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</si>
  <si>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</si>
  <si>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</si>
  <si>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</si>
  <si>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</si>
  <si>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</si>
  <si>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</si>
  <si>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</si>
  <si>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</si>
  <si>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</si>
  <si>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</si>
  <si>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</si>
  <si>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</si>
  <si>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</si>
  <si>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</si>
  <si>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</si>
  <si>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</si>
  <si>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</si>
  <si>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</si>
  <si>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</si>
  <si>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</si>
  <si>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</si>
  <si>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</si>
  <si>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</si>
  <si>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</si>
  <si>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</si>
  <si>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</si>
  <si>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</si>
  <si>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</si>
  <si>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</si>
  <si>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</si>
  <si>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</si>
  <si>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</si>
  <si>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</si>
  <si>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</si>
  <si>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</si>
  <si>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</si>
  <si>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</si>
  <si>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</si>
  <si>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</si>
  <si>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</si>
  <si>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</si>
  <si>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</si>
  <si>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</si>
  <si>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</si>
  <si>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</si>
  <si>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</si>
  <si>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</si>
  <si>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</si>
  <si>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</si>
  <si>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</si>
  <si>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</si>
  <si>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</si>
  <si>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</si>
  <si>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</si>
  <si>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</si>
  <si>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</si>
  <si>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</si>
  <si>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</si>
  <si>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</si>
  <si>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</si>
  <si>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</si>
  <si>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</si>
  <si>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</si>
  <si>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</si>
  <si>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</si>
  <si>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</si>
  <si>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</si>
  <si>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</si>
  <si>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</si>
  <si>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</si>
  <si>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</si>
  <si>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</si>
  <si>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</si>
  <si>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</si>
  <si>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</si>
  <si>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</si>
  <si>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</si>
  <si>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</si>
  <si>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</si>
  <si>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</si>
  <si>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</si>
  <si>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</si>
  <si>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</si>
  <si>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</si>
  <si>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</si>
  <si>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</si>
  <si>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</si>
  <si>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</si>
  <si>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</si>
  <si>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</si>
  <si>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</si>
  <si>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</si>
  <si>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</si>
  <si>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</si>
  <si>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</si>
  <si>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</si>
  <si>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</si>
  <si>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</si>
  <si>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</si>
  <si>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</si>
  <si>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</si>
  <si>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</si>
  <si>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</si>
  <si>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</si>
  <si>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</si>
  <si>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</si>
  <si>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</si>
  <si>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</si>
  <si>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</si>
  <si>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</si>
  <si>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</si>
  <si>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</si>
  <si>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</si>
  <si>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</si>
  <si>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</si>
  <si>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</si>
  <si>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</si>
  <si>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</si>
  <si>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</si>
  <si>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</si>
  <si>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</si>
  <si>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</si>
  <si>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</si>
  <si>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</si>
  <si>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</si>
  <si>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</si>
  <si>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</si>
  <si>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</si>
  <si>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</si>
  <si>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</si>
  <si>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</si>
  <si>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</si>
  <si>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</si>
  <si>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</si>
  <si>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</si>
  <si>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</si>
  <si>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</si>
  <si>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</si>
  <si>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</si>
  <si>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</si>
  <si>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</si>
  <si>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</si>
  <si>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</si>
  <si>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</si>
  <si>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</si>
  <si>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</si>
  <si>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</si>
  <si>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</si>
  <si>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</si>
  <si>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</si>
  <si>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</si>
  <si>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</si>
  <si>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</si>
  <si>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</si>
  <si>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</si>
  <si>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</si>
  <si>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</si>
  <si>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</si>
  <si>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</si>
  <si>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</si>
  <si>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</si>
  <si>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</si>
  <si>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</si>
  <si>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</si>
  <si>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</si>
  <si>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</si>
  <si>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</si>
  <si>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</si>
  <si>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</si>
  <si>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</si>
  <si>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</si>
  <si>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</si>
  <si>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</si>
  <si>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</si>
  <si>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</si>
  <si>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</si>
  <si>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</si>
  <si>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</si>
  <si>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</si>
  <si>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</si>
  <si>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</si>
  <si>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</si>
  <si>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</si>
  <si>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</si>
  <si>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</si>
  <si>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</si>
  <si>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</si>
  <si>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</si>
  <si>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</si>
  <si>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</si>
  <si>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</si>
  <si>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</si>
  <si>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</si>
  <si>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</si>
  <si>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</si>
  <si>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</si>
  <si>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</si>
  <si>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</si>
  <si>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</si>
  <si>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</si>
  <si>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</si>
  <si>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</si>
  <si>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</si>
  <si>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</si>
  <si>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</si>
  <si>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</si>
  <si>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</si>
  <si>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</si>
  <si>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</si>
  <si>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</si>
  <si>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</si>
  <si>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</si>
  <si>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</si>
  <si>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</si>
  <si>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</si>
  <si>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</si>
  <si>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</si>
  <si>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</si>
  <si>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</si>
  <si>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</si>
  <si>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</si>
  <si>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</si>
  <si>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</si>
  <si>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</si>
  <si>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</si>
  <si>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</si>
  <si>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</si>
  <si>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</si>
  <si>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</si>
  <si>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</si>
  <si>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</si>
  <si>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</si>
  <si>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</si>
  <si>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</si>
  <si>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</si>
  <si>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</si>
  <si>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</si>
  <si>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</si>
  <si>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</si>
  <si>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</si>
  <si>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</si>
  <si>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</si>
  <si>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</si>
  <si>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</si>
  <si>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</si>
  <si>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</si>
  <si>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</si>
  <si>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</si>
  <si>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</si>
  <si>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</si>
  <si>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</si>
  <si>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</si>
  <si>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</si>
  <si>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</si>
  <si>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</si>
  <si>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</si>
  <si>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</si>
  <si>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</si>
  <si>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</si>
  <si>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</si>
  <si>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</si>
  <si>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</si>
  <si>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</si>
  <si>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</si>
  <si>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</si>
  <si>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</si>
  <si>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</si>
  <si>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</si>
  <si>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</si>
  <si>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</si>
  <si>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</si>
  <si>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</si>
  <si>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</si>
  <si>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</si>
  <si>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</si>
  <si>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</si>
  <si>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</si>
  <si>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</si>
  <si>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</si>
  <si>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</si>
  <si>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</si>
  <si>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</si>
  <si>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</si>
  <si>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</si>
  <si>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</si>
  <si>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</si>
  <si>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</si>
  <si>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</si>
  <si>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</si>
  <si>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</si>
  <si>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</si>
  <si>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</si>
  <si>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</si>
  <si>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</si>
  <si>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</si>
  <si>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</si>
  <si>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</si>
  <si>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</si>
  <si>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</si>
  <si>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</si>
  <si>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</si>
  <si>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</si>
  <si>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</si>
  <si>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</si>
  <si>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</si>
  <si>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</si>
  <si>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</si>
  <si>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</si>
  <si>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</si>
  <si>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</si>
  <si>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</si>
  <si>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</si>
  <si>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</si>
  <si>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</si>
  <si>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</si>
  <si>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</si>
  <si>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</si>
  <si>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</si>
  <si>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</si>
  <si>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</si>
  <si>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</si>
  <si>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</si>
  <si>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</si>
  <si>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</si>
  <si>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</si>
  <si>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</si>
  <si>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</si>
  <si>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</si>
  <si>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</si>
  <si>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</si>
  <si>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</si>
  <si>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</si>
  <si>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</si>
  <si>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</si>
  <si>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</si>
  <si>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</si>
  <si>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</si>
  <si>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</si>
  <si>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</si>
  <si>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</si>
  <si>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</si>
  <si>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</si>
  <si>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</si>
  <si>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</si>
  <si>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</si>
  <si>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</si>
  <si>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</si>
  <si>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</si>
  <si>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</si>
  <si>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</si>
  <si>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</si>
  <si>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</si>
  <si>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</si>
  <si>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</si>
  <si>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</si>
  <si>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</si>
  <si>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</si>
  <si>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</si>
  <si>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</si>
  <si>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</si>
  <si>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</si>
  <si>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</si>
  <si>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</si>
  <si>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</si>
  <si>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</si>
  <si>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</si>
  <si>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</si>
  <si>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</si>
  <si>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</si>
  <si>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</si>
  <si>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</si>
  <si>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</si>
  <si>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</si>
  <si>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</si>
  <si>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</si>
  <si>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</si>
  <si>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</si>
  <si>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</si>
  <si>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</si>
  <si>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</si>
  <si>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</si>
  <si>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</si>
  <si>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</si>
  <si>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</si>
  <si>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</si>
  <si>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</si>
  <si>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</si>
  <si>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</si>
  <si>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</si>
  <si>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</si>
  <si>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</si>
  <si>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</si>
  <si>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</si>
  <si>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</si>
  <si>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</si>
  <si>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</si>
  <si>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</si>
  <si>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</si>
  <si>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</si>
  <si>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</si>
  <si>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</si>
  <si>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</si>
  <si>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</si>
  <si>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</si>
  <si>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</si>
  <si>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</si>
  <si>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</si>
  <si>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</si>
  <si>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</si>
  <si>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</si>
  <si>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</si>
  <si>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</si>
  <si>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</si>
  <si>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</si>
  <si>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</si>
  <si>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</si>
  <si>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</si>
  <si>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</si>
  <si>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</si>
  <si>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</si>
  <si>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</si>
  <si>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</si>
  <si>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</si>
  <si>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</si>
  <si>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</si>
  <si>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</si>
  <si>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</si>
  <si>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</si>
  <si>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</si>
  <si>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</si>
  <si>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</si>
  <si>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</si>
  <si>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</si>
  <si>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</si>
  <si>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</si>
  <si>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</si>
  <si>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</si>
  <si>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</si>
  <si>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</si>
  <si>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</si>
  <si>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</si>
  <si>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</si>
  <si>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</si>
  <si>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</si>
  <si>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</si>
  <si>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</si>
  <si>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</si>
  <si>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</si>
  <si>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</si>
  <si>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</si>
  <si>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</si>
  <si>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</si>
  <si>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</si>
  <si>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</si>
  <si>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</si>
  <si>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</si>
  <si>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</si>
  <si>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</si>
  <si>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</si>
  <si>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</si>
  <si>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</si>
  <si>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</si>
  <si>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</si>
  <si>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</si>
  <si>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</si>
  <si>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</si>
  <si>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</si>
  <si>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</si>
  <si>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</si>
  <si>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</si>
  <si>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</si>
  <si>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</si>
  <si>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</si>
  <si>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</si>
  <si>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</si>
  <si>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</si>
  <si>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</si>
  <si>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</si>
  <si>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</si>
  <si>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</si>
  <si>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</si>
  <si>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</si>
  <si>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</si>
  <si>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</si>
  <si>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</si>
  <si>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</si>
  <si>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</si>
  <si>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</si>
  <si>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</si>
  <si>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</si>
  <si>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</si>
  <si>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</si>
  <si>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</si>
  <si>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</si>
  <si>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</si>
  <si>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</si>
  <si>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</si>
  <si>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</si>
  <si>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</si>
  <si>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</si>
  <si>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</si>
  <si>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</si>
  <si>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</si>
  <si>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</si>
  <si>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</si>
  <si>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</si>
  <si>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</si>
  <si>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</si>
  <si>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</si>
  <si>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</si>
  <si>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</si>
  <si>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</si>
  <si>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</si>
  <si>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</si>
  <si>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</si>
  <si>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</si>
  <si>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</si>
  <si>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</si>
  <si>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</si>
  <si>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</si>
  <si>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</si>
  <si>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</si>
  <si>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</si>
  <si>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</si>
  <si>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</si>
  <si>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</si>
  <si>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</si>
  <si>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</si>
  <si>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</si>
  <si>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</si>
  <si>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</si>
  <si>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</si>
  <si>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</si>
  <si>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</si>
  <si>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</si>
  <si>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</si>
  <si>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</si>
  <si>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</si>
  <si>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</si>
  <si>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</si>
  <si>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</si>
  <si>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</si>
  <si>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</si>
  <si>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</si>
  <si>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</si>
  <si>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</si>
  <si>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</si>
  <si>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</si>
  <si>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</si>
  <si>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</si>
  <si>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</si>
  <si>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</si>
  <si>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</si>
  <si>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</si>
  <si>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</si>
  <si>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</si>
  <si>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</si>
  <si>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</si>
  <si>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</si>
  <si>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</si>
  <si>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</si>
  <si>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</si>
  <si>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</si>
  <si>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</si>
  <si>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</si>
  <si>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</si>
  <si>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</si>
  <si>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</si>
  <si>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</si>
  <si>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</si>
  <si>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</si>
  <si>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</si>
  <si>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</si>
  <si>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</si>
  <si>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</si>
  <si>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</si>
  <si>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</si>
  <si>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</si>
  <si>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</si>
  <si>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</si>
  <si>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</si>
  <si>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</si>
  <si>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</si>
  <si>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</si>
  <si>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</si>
  <si>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</si>
  <si>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</si>
  <si>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</si>
  <si>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</si>
  <si>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</si>
  <si>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</si>
  <si>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</si>
  <si>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</si>
  <si>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</si>
  <si>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</si>
  <si>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</si>
  <si>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</si>
  <si>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</si>
  <si>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</si>
  <si>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</si>
  <si>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</si>
  <si>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</si>
  <si>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</si>
  <si>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</si>
  <si>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</si>
  <si>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</si>
  <si>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</si>
  <si>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</si>
  <si>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</si>
  <si>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</si>
  <si>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</si>
  <si>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</si>
  <si>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</si>
  <si>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</si>
  <si>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</si>
  <si>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</si>
  <si>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</si>
  <si>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</si>
  <si>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</si>
  <si>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</si>
  <si>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</si>
  <si>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</si>
  <si>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</si>
  <si>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</si>
  <si>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</si>
  <si>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</si>
  <si>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</si>
  <si>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</si>
  <si>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</si>
  <si>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</si>
  <si>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</si>
  <si>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</si>
  <si>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</si>
  <si>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</si>
  <si>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</si>
  <si>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</si>
  <si>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</si>
  <si>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</si>
  <si>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</si>
  <si>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</si>
  <si>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</si>
  <si>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</si>
  <si>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</si>
  <si>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</si>
  <si>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</si>
  <si>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</si>
  <si>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</si>
  <si>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</si>
  <si>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</si>
  <si>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</si>
  <si>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</si>
  <si>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</si>
  <si>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</si>
  <si>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</si>
  <si>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</si>
  <si>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</si>
  <si>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</si>
  <si>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</si>
  <si>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</si>
  <si>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</si>
  <si>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</si>
  <si>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</si>
  <si>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</si>
  <si>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</si>
  <si>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</si>
  <si>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</si>
  <si>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</si>
  <si>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</si>
  <si>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</si>
  <si>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</si>
  <si>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</si>
  <si>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</si>
  <si>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</si>
  <si>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</si>
  <si>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</si>
  <si>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</si>
  <si>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</si>
  <si>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</si>
  <si>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</si>
  <si>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</si>
  <si>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</si>
  <si>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</si>
  <si>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</si>
  <si>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</si>
  <si>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</si>
  <si>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</si>
  <si>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</si>
  <si>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</si>
  <si>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</si>
  <si>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</si>
  <si>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</si>
  <si>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</si>
  <si>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</si>
  <si>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</si>
  <si>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</si>
  <si>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</si>
  <si>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</si>
  <si>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</si>
  <si>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</si>
  <si>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</si>
  <si>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</si>
  <si>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</si>
  <si>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</si>
  <si>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</si>
  <si>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</si>
  <si>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</si>
  <si>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</si>
  <si>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</si>
  <si>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</si>
  <si>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</si>
  <si>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</si>
  <si>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</si>
  <si>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</si>
  <si>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</si>
  <si>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</si>
  <si>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</si>
  <si>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</si>
  <si>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</si>
  <si>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</si>
  <si>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</si>
  <si>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</si>
  <si>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</si>
  <si>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</si>
  <si>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</si>
  <si>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</si>
  <si>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</si>
  <si>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</si>
  <si>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</si>
  <si>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</si>
  <si>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</si>
  <si>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</si>
  <si>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</si>
  <si>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</si>
  <si>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</si>
  <si>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</si>
  <si>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</si>
  <si>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</si>
  <si>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</si>
  <si>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</si>
  <si>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</si>
  <si>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</si>
  <si>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</si>
  <si>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</si>
  <si>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</si>
  <si>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</si>
  <si>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</si>
  <si>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</si>
  <si>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</si>
  <si>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</si>
  <si>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</si>
  <si>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</si>
  <si>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</si>
  <si>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</si>
  <si>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</si>
  <si>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</si>
  <si>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</si>
  <si>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</si>
  <si>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</si>
  <si>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</si>
  <si>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</si>
  <si>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</si>
  <si>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</si>
  <si>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</si>
  <si>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</si>
  <si>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</si>
  <si>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</si>
  <si>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</si>
  <si>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</si>
  <si>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</si>
  <si>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</si>
  <si>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</si>
  <si>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</si>
  <si>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</si>
  <si>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</si>
  <si>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</si>
  <si>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</si>
  <si>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</si>
  <si>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</si>
  <si>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</si>
  <si>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</si>
  <si>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</si>
  <si>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</si>
  <si>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</si>
  <si>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</si>
  <si>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</si>
  <si>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</si>
  <si>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</si>
  <si>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</si>
  <si>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</si>
  <si>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</si>
  <si>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</si>
  <si>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</si>
  <si>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</si>
  <si>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</si>
  <si>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</si>
  <si>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</si>
  <si>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</si>
  <si>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</si>
  <si>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</si>
  <si>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</si>
  <si>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</si>
  <si>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</si>
  <si>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</si>
  <si>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</si>
  <si>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</si>
  <si>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</si>
  <si>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</si>
  <si>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</si>
  <si>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</si>
  <si>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</si>
  <si>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</si>
  <si>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</si>
  <si>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</si>
  <si>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</si>
  <si>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</si>
  <si>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</si>
  <si>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</si>
  <si>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</si>
  <si>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</si>
  <si>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</si>
  <si>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</si>
  <si>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</si>
  <si>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</si>
  <si>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</si>
  <si>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</si>
  <si>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</si>
  <si>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</si>
  <si>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</si>
  <si>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</si>
  <si>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</si>
  <si>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</si>
  <si>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</si>
  <si>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</si>
  <si>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</si>
  <si>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</si>
  <si>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</si>
  <si>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</si>
  <si>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</si>
  <si>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</si>
  <si>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</si>
  <si>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</si>
  <si>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</si>
  <si>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</si>
  <si>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</si>
  <si>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</si>
  <si>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</si>
  <si>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</si>
  <si>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</si>
  <si>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</si>
  <si>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</si>
  <si>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</si>
  <si>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</si>
  <si>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</si>
  <si>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</si>
  <si>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</si>
  <si>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</si>
  <si>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</si>
  <si>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</si>
  <si>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</si>
  <si>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</si>
  <si>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</si>
  <si>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</si>
  <si>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</si>
  <si>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</si>
  <si>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</si>
  <si>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</si>
  <si>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</si>
  <si>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</si>
  <si>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</si>
  <si>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</si>
  <si>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</si>
  <si>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</si>
  <si>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</si>
  <si>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</si>
  <si>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</si>
  <si>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</si>
  <si>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</si>
  <si>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</si>
  <si>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</si>
  <si>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</si>
  <si>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</si>
  <si>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</si>
  <si>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</si>
  <si>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</si>
  <si>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</si>
  <si>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</si>
  <si>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</si>
  <si>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</si>
  <si>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</si>
  <si>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</si>
  <si>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</si>
  <si>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</si>
  <si>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</si>
  <si>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</si>
  <si>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</si>
  <si>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</si>
  <si>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</si>
  <si>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</si>
  <si>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</si>
  <si>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</si>
  <si>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</si>
  <si>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</si>
  <si>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</si>
  <si>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</si>
  <si>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</si>
  <si>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</si>
  <si>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</si>
  <si>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</si>
  <si>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</si>
  <si>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</si>
  <si>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</si>
  <si>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</si>
  <si>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</si>
  <si>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</si>
  <si>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</si>
  <si>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</si>
  <si>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</si>
  <si>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</si>
  <si>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</si>
  <si>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</si>
  <si>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</si>
  <si>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</si>
  <si>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</si>
  <si>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</si>
  <si>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</si>
  <si>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</si>
  <si>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</si>
  <si>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</si>
  <si>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</si>
  <si>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</si>
  <si>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</si>
  <si>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</si>
  <si>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</si>
  <si>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</si>
  <si>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</si>
  <si>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</si>
  <si>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</si>
  <si>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</si>
  <si>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</si>
  <si>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</si>
  <si>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</si>
  <si>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</si>
  <si>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</si>
  <si>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</si>
  <si>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</si>
  <si>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</si>
  <si>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</si>
  <si>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</si>
  <si>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</si>
  <si>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</si>
  <si>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</si>
  <si>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</si>
  <si>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</si>
  <si>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</si>
  <si>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</si>
  <si>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</si>
  <si>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</si>
  <si>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</si>
  <si>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</si>
  <si>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</si>
  <si>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</si>
  <si>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</si>
  <si>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</si>
  <si>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</si>
  <si>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</si>
  <si>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</si>
  <si>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</si>
  <si>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</si>
  <si>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</si>
  <si>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</si>
  <si>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</si>
  <si>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</si>
  <si>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</si>
  <si>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</si>
  <si>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</si>
  <si>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</si>
  <si>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</si>
  <si>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</si>
  <si>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</si>
  <si>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</si>
  <si>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</si>
  <si>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</si>
  <si>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</si>
  <si>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</si>
  <si>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</si>
  <si>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</si>
  <si>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</si>
  <si>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</si>
  <si>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</si>
  <si>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</si>
  <si>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</si>
  <si>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</si>
  <si>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</si>
  <si>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</si>
  <si>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</si>
  <si>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</si>
  <si>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</si>
  <si>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</si>
  <si>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</si>
  <si>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</si>
  <si>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</si>
  <si>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</si>
  <si>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</si>
  <si>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</si>
  <si>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</si>
  <si>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</si>
  <si>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</si>
  <si>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</si>
  <si>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</si>
  <si>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</si>
  <si>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</si>
  <si>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</si>
  <si>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</si>
  <si>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</si>
  <si>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</si>
  <si>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</si>
  <si>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</si>
  <si>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</si>
  <si>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</si>
  <si>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</si>
  <si>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</si>
  <si>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</si>
  <si>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</si>
  <si>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</si>
  <si>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</si>
  <si>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</si>
  <si>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</si>
  <si>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</si>
  <si>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</si>
  <si>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</si>
  <si>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</si>
  <si>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</si>
  <si>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</si>
  <si>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</si>
  <si>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</si>
  <si>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</si>
  <si>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</si>
  <si>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</si>
  <si>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</si>
  <si>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</si>
  <si>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</si>
  <si>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</si>
  <si>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</si>
  <si>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</si>
  <si>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</si>
  <si>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</si>
  <si>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</si>
  <si>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</si>
  <si>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</si>
  <si>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</si>
  <si>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</si>
  <si>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</si>
  <si>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</si>
  <si>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</si>
  <si>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</si>
  <si>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</si>
  <si>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</si>
  <si>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</si>
  <si>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</si>
  <si>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</si>
  <si>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</si>
  <si>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</si>
  <si>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</si>
  <si>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</si>
  <si>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</si>
  <si>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</si>
  <si>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</si>
  <si>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</si>
  <si>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</si>
  <si>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</si>
  <si>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</si>
  <si>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</si>
  <si>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</si>
  <si>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</si>
  <si>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</si>
  <si>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</si>
  <si>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</si>
  <si>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</si>
  <si>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</si>
  <si>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</si>
  <si>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</si>
  <si>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</si>
  <si>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</si>
  <si>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</si>
  <si>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</si>
  <si>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</si>
  <si>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</si>
  <si>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</si>
  <si>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</si>
  <si>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</si>
  <si>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</si>
  <si>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</si>
  <si>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</si>
  <si>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</si>
  <si>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</si>
  <si>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</si>
  <si>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</si>
  <si>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</si>
  <si>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</si>
  <si>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</si>
  <si>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</si>
  <si>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</si>
  <si>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</si>
  <si>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</si>
  <si>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</si>
  <si>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</si>
  <si>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</si>
  <si>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</si>
  <si>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</si>
  <si>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</si>
  <si>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</si>
  <si>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</si>
  <si>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</si>
  <si>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</si>
  <si>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</si>
  <si>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</si>
  <si>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</si>
  <si>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</si>
  <si>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</si>
  <si>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</si>
  <si>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</si>
  <si>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</si>
  <si>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</si>
  <si>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</si>
  <si>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</si>
  <si>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</si>
  <si>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</si>
  <si>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</si>
  <si>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</si>
  <si>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</si>
  <si>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</si>
  <si>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</si>
  <si>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</si>
  <si>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</si>
  <si>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</si>
  <si>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</si>
  <si>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</si>
  <si>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</si>
  <si>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</si>
  <si>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</si>
  <si>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</si>
  <si>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</si>
  <si>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</si>
  <si>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</si>
  <si>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</si>
  <si>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</si>
  <si>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</si>
  <si>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</si>
  <si>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</si>
  <si>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</si>
  <si>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</si>
  <si>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</si>
  <si>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</si>
  <si>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</si>
  <si>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</si>
  <si>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</si>
  <si>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</si>
  <si>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</si>
  <si>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</si>
  <si>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</si>
  <si>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</si>
  <si>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</si>
  <si>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</si>
  <si>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</si>
  <si>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</si>
  <si>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</si>
  <si>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</si>
  <si>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</si>
  <si>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</si>
  <si>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</si>
  <si>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</si>
  <si>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</si>
  <si>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</si>
  <si>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</si>
  <si>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</si>
  <si>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</si>
  <si>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</si>
  <si>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</si>
  <si>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</si>
  <si>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</si>
  <si>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</si>
  <si>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</si>
  <si>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</si>
  <si>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</si>
  <si>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</si>
  <si>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</si>
  <si>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</si>
  <si>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</si>
  <si>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</si>
  <si>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</si>
  <si>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</si>
  <si>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</si>
  <si>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</si>
  <si>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</si>
  <si>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</si>
  <si>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</si>
  <si>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</si>
  <si>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</si>
  <si>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</si>
  <si>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</si>
  <si>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</si>
  <si>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</si>
  <si>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</si>
  <si>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</si>
  <si>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</si>
  <si>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</si>
  <si>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</si>
  <si>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</si>
  <si>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</si>
  <si>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</si>
  <si>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</si>
  <si>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</si>
  <si>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</si>
  <si>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</si>
  <si>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</si>
  <si>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</si>
  <si>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</si>
  <si>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</si>
  <si>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</si>
  <si>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</si>
  <si>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</si>
  <si>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</si>
  <si>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</si>
  <si>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</si>
  <si>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</si>
  <si>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</si>
  <si>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</si>
  <si>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</si>
  <si>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</si>
  <si>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</si>
  <si>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</si>
  <si>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</si>
  <si>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</si>
  <si>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</si>
  <si>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</si>
  <si>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</si>
  <si>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</si>
  <si>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</si>
  <si>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</si>
  <si>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</si>
  <si>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</si>
  <si>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</si>
  <si>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</si>
  <si>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</si>
  <si>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</si>
  <si>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</si>
  <si>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</si>
  <si>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</si>
  <si>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</si>
  <si>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</si>
  <si>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</si>
  <si>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</si>
  <si>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</si>
  <si>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</si>
  <si>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</si>
  <si>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</si>
  <si>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</si>
  <si>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</si>
  <si>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</si>
  <si>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</si>
  <si>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</si>
  <si>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</si>
  <si>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</si>
  <si>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</si>
  <si>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</si>
  <si>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</si>
  <si>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</si>
  <si>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</si>
  <si>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</si>
  <si>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</si>
  <si>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</si>
  <si>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</si>
  <si>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</si>
  <si>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</si>
  <si>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</si>
  <si>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</si>
  <si>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</si>
  <si>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</si>
  <si>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</si>
  <si>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</si>
  <si>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</si>
  <si>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</si>
  <si>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</si>
  <si>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</si>
  <si>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</si>
  <si>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</si>
  <si>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</si>
  <si>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</si>
  <si>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</si>
  <si>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</si>
  <si>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</si>
  <si>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</si>
  <si>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</si>
  <si>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</si>
  <si>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</si>
  <si>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</si>
  <si>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</si>
  <si>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</si>
  <si>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</si>
  <si>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</si>
  <si>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</si>
  <si>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</si>
  <si>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</si>
  <si>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</si>
  <si>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</si>
  <si>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</si>
  <si>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</si>
  <si>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</si>
  <si>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</si>
  <si>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</si>
  <si>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</si>
  <si>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</si>
  <si>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</si>
  <si>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</si>
  <si>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</si>
  <si>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</si>
  <si>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</si>
  <si>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</si>
  <si>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</si>
  <si>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</si>
  <si>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</si>
  <si>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</si>
  <si>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</si>
  <si>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</si>
  <si>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</si>
  <si>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</si>
  <si>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</si>
  <si>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</si>
  <si>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</si>
  <si>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</si>
  <si>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</si>
  <si>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</si>
  <si>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</si>
  <si>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</si>
  <si>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</si>
  <si>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</si>
  <si>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</si>
  <si>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</si>
  <si>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</si>
  <si>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</si>
  <si>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</si>
  <si>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</si>
  <si>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</si>
  <si>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</si>
  <si>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</si>
  <si>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</si>
  <si>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</si>
  <si>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</si>
  <si>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</si>
  <si>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</si>
  <si>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</si>
  <si>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</si>
  <si>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</si>
  <si>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</si>
  <si>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</si>
  <si>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</si>
  <si>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</si>
  <si>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</si>
  <si>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</si>
  <si>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</si>
  <si>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</si>
  <si>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</si>
  <si>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</si>
  <si>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</si>
  <si>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</si>
  <si>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</si>
  <si>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</si>
  <si>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</si>
  <si>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</si>
  <si>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</si>
  <si>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</si>
  <si>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</si>
  <si>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</si>
  <si>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</si>
  <si>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</si>
  <si>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</si>
  <si>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</si>
  <si>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</si>
  <si>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</si>
  <si>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</si>
  <si>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</si>
  <si>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</si>
  <si>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</si>
  <si>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</si>
  <si>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</si>
  <si>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</si>
  <si>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</si>
  <si>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</si>
  <si>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</si>
  <si>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</si>
  <si>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</si>
  <si>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</si>
  <si>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</si>
  <si>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</si>
  <si>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</si>
  <si>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</si>
  <si>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</si>
  <si>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</si>
  <si>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</si>
  <si>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</si>
  <si>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</si>
  <si>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</si>
  <si>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</si>
  <si>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</si>
  <si>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</si>
  <si>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</si>
  <si>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</si>
  <si>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</si>
  <si>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</si>
  <si>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</si>
  <si>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</si>
  <si>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</si>
  <si>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</si>
  <si>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</si>
  <si>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</si>
  <si>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</si>
  <si>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</si>
  <si>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</si>
  <si>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</si>
  <si>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</si>
  <si>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</si>
  <si>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</si>
  <si>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</si>
  <si>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</si>
  <si>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</si>
  <si>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</si>
  <si>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</si>
  <si>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</si>
  <si>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</si>
  <si>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</si>
  <si>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</si>
  <si>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</si>
  <si>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</si>
  <si>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</si>
  <si>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</si>
  <si>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</si>
  <si>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</si>
  <si>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</si>
  <si>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</si>
  <si>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</si>
  <si>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</si>
  <si>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</si>
  <si>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</si>
  <si>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</si>
  <si>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</si>
  <si>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</si>
  <si>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</si>
  <si>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</si>
  <si>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</si>
  <si>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</si>
  <si>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</si>
  <si>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</si>
  <si>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</si>
  <si>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</si>
  <si>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</si>
  <si>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</si>
  <si>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</si>
  <si>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</si>
  <si>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</si>
  <si>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</si>
  <si>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</si>
  <si>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</si>
  <si>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</si>
  <si>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</si>
  <si>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</si>
  <si>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</si>
  <si>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</si>
  <si>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</si>
  <si>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</si>
  <si>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</si>
  <si>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</si>
  <si>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</si>
  <si>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</si>
  <si>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</si>
  <si>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</si>
  <si>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</si>
  <si>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</si>
  <si>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</si>
  <si>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</si>
  <si>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</si>
  <si>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</si>
  <si>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</si>
  <si>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</si>
  <si>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</si>
  <si>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</si>
  <si>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</si>
  <si>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</si>
  <si>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</si>
  <si>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</si>
  <si>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</si>
  <si>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</si>
  <si>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</si>
  <si>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</si>
  <si>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</si>
  <si>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</si>
  <si>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</si>
  <si>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</si>
  <si>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</si>
  <si>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</si>
  <si>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</si>
  <si>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</si>
  <si>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</si>
  <si>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</si>
  <si>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</si>
  <si>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</si>
  <si>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</si>
  <si>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</si>
  <si>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</si>
  <si>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</si>
  <si>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</si>
  <si>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</si>
  <si>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</si>
  <si>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</si>
  <si>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</si>
  <si>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</si>
  <si>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</si>
  <si>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</si>
  <si>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</si>
  <si>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</si>
  <si>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</si>
  <si>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</si>
  <si>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</si>
  <si>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</si>
  <si>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</si>
  <si>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</si>
  <si>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</si>
  <si>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</si>
  <si>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</si>
  <si>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</si>
  <si>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</si>
  <si>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</si>
  <si>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</si>
  <si>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</si>
  <si>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</si>
  <si>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</si>
  <si>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</si>
  <si>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</si>
  <si>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</si>
  <si>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</si>
  <si>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</si>
  <si>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</si>
  <si>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</si>
  <si>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</si>
  <si>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</si>
  <si>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</si>
  <si>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</si>
  <si>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</si>
  <si>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</si>
  <si>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</si>
  <si>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</si>
  <si>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</si>
  <si>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</si>
  <si>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</si>
  <si>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</si>
  <si>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</si>
  <si>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</si>
  <si>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</si>
  <si>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</si>
  <si>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</si>
  <si>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</si>
  <si>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</si>
  <si>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</si>
  <si>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</si>
  <si>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</si>
  <si>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</si>
  <si>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</si>
  <si>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</si>
  <si>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</si>
  <si>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</si>
  <si>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</si>
  <si>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</si>
  <si>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</si>
  <si>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</si>
  <si>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</si>
  <si>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</si>
  <si>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</si>
  <si>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</si>
  <si>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</si>
  <si>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</si>
  <si>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</si>
  <si>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</si>
  <si>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</si>
  <si>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</si>
  <si>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</si>
  <si>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</si>
  <si>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</si>
  <si>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</si>
  <si>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</si>
  <si>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</si>
  <si>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</si>
  <si>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</si>
  <si>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</si>
  <si>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</si>
  <si>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</si>
  <si>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</si>
  <si>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</si>
  <si>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</si>
  <si>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</si>
  <si>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</si>
  <si>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</si>
  <si>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</si>
  <si>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</si>
  <si>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</si>
  <si>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</si>
  <si>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</si>
  <si>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</si>
  <si>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</si>
  <si>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</si>
  <si>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</si>
  <si>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</si>
  <si>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</si>
  <si>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</si>
  <si>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</si>
  <si>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</si>
  <si>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</si>
  <si>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</si>
  <si>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</si>
  <si>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</si>
  <si>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</si>
  <si>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</si>
  <si>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</si>
  <si>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</si>
  <si>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</si>
  <si>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</si>
  <si>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</si>
  <si>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</si>
  <si>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</si>
  <si>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</si>
  <si>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</si>
  <si>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</si>
  <si>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</si>
  <si>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</si>
  <si>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</si>
  <si>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</si>
  <si>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</si>
  <si>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</si>
  <si>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</si>
  <si>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</si>
  <si>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</si>
  <si>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</si>
  <si>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</si>
  <si>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</si>
  <si>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</si>
  <si>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</si>
  <si>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</si>
  <si>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</si>
  <si>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</si>
  <si>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</si>
  <si>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</si>
  <si>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</si>
  <si>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</si>
  <si>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</si>
  <si>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</si>
  <si>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</si>
  <si>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</si>
  <si>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</si>
  <si>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</si>
  <si>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</si>
  <si>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</si>
  <si>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</si>
  <si>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</si>
  <si>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</si>
  <si>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</si>
  <si>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</si>
  <si>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</si>
  <si>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</si>
  <si>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</si>
  <si>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</si>
  <si>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</si>
  <si>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</si>
  <si>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</si>
  <si>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</si>
  <si>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</si>
  <si>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</si>
  <si>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</si>
  <si>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</si>
  <si>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</si>
  <si>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</si>
  <si>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</si>
  <si>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</si>
  <si>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</si>
  <si>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</si>
  <si>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</si>
  <si>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</si>
  <si>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</si>
  <si>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</si>
  <si>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</si>
  <si>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</si>
  <si>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</si>
  <si>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</si>
  <si>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</si>
  <si>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</si>
  <si>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</si>
  <si>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</si>
  <si>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</si>
  <si>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</si>
  <si>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</si>
  <si>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</si>
  <si>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</si>
  <si>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</si>
  <si>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</si>
  <si>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</si>
  <si>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</si>
  <si>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</si>
  <si>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</si>
  <si>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</si>
  <si>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</si>
  <si>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</si>
  <si>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</si>
  <si>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</si>
  <si>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</si>
  <si>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</si>
  <si>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</si>
  <si>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</si>
  <si>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</si>
  <si>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</si>
  <si>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</si>
  <si>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</si>
  <si>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</si>
  <si>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</si>
  <si>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</si>
  <si>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</si>
  <si>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</si>
  <si>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</si>
  <si>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</si>
  <si>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</si>
  <si>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</si>
  <si>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</si>
  <si>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</si>
  <si>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</si>
  <si>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</si>
  <si>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</si>
  <si>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</si>
  <si>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</si>
  <si>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</si>
  <si>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</si>
  <si>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</si>
  <si>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</si>
  <si>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</si>
  <si>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</si>
  <si>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</si>
  <si>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</si>
  <si>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</si>
  <si>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</si>
  <si>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</si>
  <si>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</si>
  <si>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</si>
  <si>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</si>
  <si>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</si>
  <si>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</si>
  <si>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</si>
  <si>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</si>
  <si>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</si>
  <si>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</si>
  <si>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</si>
  <si>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</si>
  <si>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</si>
  <si>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</si>
  <si>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</si>
  <si>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</si>
  <si>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</si>
  <si>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</si>
  <si>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</si>
  <si>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</si>
  <si>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</si>
  <si>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</si>
  <si>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</si>
  <si>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</si>
  <si>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</si>
  <si>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</si>
  <si>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</si>
  <si>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</si>
  <si>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</si>
  <si>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</si>
  <si>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</si>
  <si>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</si>
  <si>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</si>
  <si>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</si>
  <si>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</si>
  <si>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</si>
  <si>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</si>
  <si>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</si>
  <si>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</si>
  <si>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</si>
  <si>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</si>
  <si>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</si>
  <si>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</si>
  <si>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</si>
  <si>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</si>
  <si>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</si>
  <si>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</si>
  <si>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</si>
  <si>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</si>
  <si>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</si>
  <si>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</si>
  <si>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</si>
  <si>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</si>
  <si>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</si>
  <si>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</si>
  <si>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</si>
  <si>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</si>
  <si>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</si>
  <si>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</si>
  <si>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</si>
  <si>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</si>
  <si>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</si>
  <si>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</si>
  <si>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</si>
  <si>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</si>
  <si>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</si>
  <si>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</si>
  <si>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</si>
  <si>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</si>
  <si>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</si>
  <si>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</si>
  <si>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</si>
  <si>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</si>
  <si>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</si>
  <si>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</si>
  <si>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</si>
  <si>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</si>
  <si>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</si>
  <si>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</si>
  <si>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</si>
  <si>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</si>
  <si>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</si>
  <si>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</si>
  <si>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</si>
  <si>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</si>
  <si>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</si>
  <si>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</si>
  <si>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</si>
  <si>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</si>
  <si>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</si>
  <si>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</si>
  <si>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</si>
  <si>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</si>
  <si>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</si>
  <si>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</si>
  <si>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</si>
  <si>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</si>
  <si>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</si>
  <si>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</si>
  <si>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</si>
  <si>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</si>
  <si>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</si>
  <si>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</si>
  <si>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</si>
  <si>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</si>
  <si>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</si>
  <si>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</si>
  <si>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</si>
  <si>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</si>
  <si>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</si>
  <si>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</si>
  <si>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</si>
  <si>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</si>
  <si>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</si>
  <si>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</si>
  <si>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</si>
  <si>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</si>
  <si>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</si>
  <si>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</si>
  <si>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</si>
  <si>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</si>
  <si>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</si>
  <si>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</si>
  <si>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</si>
  <si>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</si>
  <si>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</si>
  <si>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</si>
  <si>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</si>
  <si>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</si>
  <si>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</si>
  <si>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</si>
  <si>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</si>
  <si>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</si>
  <si>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</si>
  <si>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</si>
  <si>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</si>
  <si>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</si>
  <si>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</si>
  <si>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</si>
  <si>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</si>
  <si>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</si>
  <si>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</si>
  <si>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</si>
  <si>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</si>
  <si>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</si>
  <si>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</si>
  <si>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</si>
  <si>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</si>
  <si>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</si>
  <si>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</si>
  <si>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</si>
  <si>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</si>
  <si>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</si>
  <si>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</si>
  <si>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</si>
  <si>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</si>
  <si>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</si>
  <si>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</si>
  <si>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</si>
  <si>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</si>
  <si>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</si>
  <si>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</si>
  <si>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</si>
  <si>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</si>
  <si>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</si>
  <si>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</si>
  <si>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</si>
  <si>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</si>
  <si>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</si>
  <si>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</si>
  <si>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</si>
  <si>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</si>
  <si>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</si>
  <si>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</si>
  <si>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</si>
  <si>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</si>
  <si>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</si>
  <si>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</si>
  <si>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</si>
  <si>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</si>
  <si>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</si>
  <si>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</si>
  <si>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</si>
  <si>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</si>
  <si>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</si>
  <si>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</si>
  <si>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</si>
  <si>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</si>
  <si>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</si>
  <si>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</si>
  <si>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</si>
  <si>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</si>
  <si>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</si>
  <si>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</si>
  <si>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</si>
  <si>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</si>
  <si>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</si>
  <si>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</si>
  <si>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</si>
  <si>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</si>
  <si>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</si>
  <si>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</si>
  <si>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</si>
  <si>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</si>
  <si>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</si>
  <si>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</si>
  <si>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</si>
  <si>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</si>
  <si>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</si>
  <si>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</si>
  <si>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</si>
  <si>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</si>
  <si>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</si>
  <si>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</si>
  <si>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</si>
  <si>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</si>
  <si>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</si>
  <si>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</si>
  <si>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</si>
  <si>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</si>
  <si>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</si>
  <si>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</si>
  <si>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</si>
  <si>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</si>
  <si>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</si>
  <si>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</si>
  <si>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</si>
  <si>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</si>
  <si>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</si>
  <si>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</si>
  <si>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</si>
  <si>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</si>
  <si>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</si>
  <si>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</si>
  <si>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</si>
  <si>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</si>
  <si>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</si>
  <si>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</si>
  <si>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</si>
  <si>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</si>
  <si>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</si>
  <si>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</si>
  <si>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</si>
  <si>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</si>
  <si>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</si>
  <si>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</si>
  <si>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</si>
  <si>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</si>
  <si>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</si>
  <si>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</si>
  <si>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</si>
  <si>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</si>
  <si>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</si>
  <si>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</si>
  <si>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</si>
  <si>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</si>
  <si>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</si>
  <si>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</si>
  <si>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</si>
  <si>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</si>
  <si>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</si>
  <si>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</si>
  <si>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</si>
  <si>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</si>
  <si>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</si>
  <si>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</si>
  <si>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</si>
  <si>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</si>
  <si>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</si>
  <si>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</si>
  <si>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</si>
  <si>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</si>
  <si>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</si>
  <si>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</si>
  <si>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</si>
  <si>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</si>
  <si>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</si>
  <si>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</si>
  <si>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</si>
  <si>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</si>
  <si>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</si>
  <si>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</si>
  <si>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</si>
  <si>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</si>
  <si>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</si>
  <si>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</si>
  <si>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</si>
  <si>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</si>
  <si>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</si>
  <si>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</si>
  <si>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</si>
  <si>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</si>
  <si>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</si>
  <si>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</si>
  <si>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</si>
  <si>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</si>
  <si>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</si>
  <si>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</si>
  <si>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</si>
  <si>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</si>
  <si>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</si>
  <si>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</si>
  <si>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</si>
  <si>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</si>
  <si>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</si>
  <si>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</si>
  <si>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</si>
  <si>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</si>
  <si>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</si>
  <si>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</si>
  <si>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</si>
  <si>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</si>
  <si>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</si>
  <si>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</si>
  <si>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</si>
  <si>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</si>
  <si>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</si>
  <si>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</si>
  <si>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</si>
  <si>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</si>
  <si>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</si>
  <si>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</si>
  <si>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</si>
  <si>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</si>
  <si>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</si>
  <si>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</si>
  <si>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</si>
  <si>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</si>
  <si>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</si>
  <si>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</si>
  <si>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</si>
  <si>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</si>
  <si>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</si>
  <si>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</si>
  <si>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</si>
  <si>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</si>
  <si>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</si>
  <si>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</si>
  <si>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</si>
  <si>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</si>
  <si>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</si>
  <si>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</si>
  <si>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</si>
  <si>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</si>
  <si>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</si>
  <si>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</si>
  <si>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</si>
  <si>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</si>
  <si>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</si>
  <si>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</si>
  <si>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</si>
  <si>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</si>
  <si>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</si>
  <si>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</si>
  <si>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</si>
  <si>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</si>
  <si>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</si>
  <si>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</si>
  <si>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</si>
  <si>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</si>
  <si>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</si>
  <si>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</si>
  <si>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</si>
  <si>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</si>
  <si>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</si>
  <si>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</si>
  <si>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</si>
  <si>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</si>
  <si>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</si>
  <si>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</si>
  <si>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</si>
  <si>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</si>
  <si>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</si>
  <si>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</si>
  <si>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</si>
  <si>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</si>
  <si>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</si>
  <si>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</si>
  <si>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</si>
  <si>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</si>
  <si>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</si>
  <si>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</si>
  <si>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</si>
  <si>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</si>
  <si>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</si>
  <si>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</si>
  <si>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</si>
  <si>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</si>
  <si>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</si>
  <si>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</si>
  <si>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</si>
  <si>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</si>
  <si>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</si>
  <si>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</si>
  <si>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</si>
  <si>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</si>
  <si>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</si>
  <si>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</si>
  <si>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</si>
  <si>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</si>
  <si>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</si>
  <si>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</si>
  <si>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</si>
  <si>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</si>
  <si>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</si>
  <si>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</si>
  <si>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</si>
  <si>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</si>
  <si>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</si>
  <si>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</si>
  <si>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</si>
  <si>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</si>
  <si>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</si>
  <si>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</si>
  <si>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</si>
  <si>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</si>
  <si>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</si>
  <si>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</si>
  <si>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</si>
  <si>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</si>
  <si>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</si>
  <si>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</si>
  <si>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</si>
  <si>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</si>
  <si>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</si>
  <si>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</si>
  <si>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</si>
  <si>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</si>
  <si>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</si>
  <si>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</si>
  <si>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</si>
  <si>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</si>
  <si>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</si>
  <si>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</si>
  <si>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</si>
  <si>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</si>
  <si>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</si>
  <si>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</si>
  <si>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</si>
  <si>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</si>
  <si>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</si>
  <si>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</si>
  <si>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</si>
  <si>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</si>
  <si>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</si>
  <si>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</si>
  <si>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</si>
  <si>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</si>
  <si>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</si>
  <si>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</si>
  <si>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</si>
  <si>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</si>
  <si>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</si>
  <si>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</si>
  <si>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</si>
  <si>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</si>
  <si>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</si>
  <si>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</si>
  <si>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</si>
  <si>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</si>
  <si>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</si>
  <si>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</si>
  <si>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</si>
  <si>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</si>
  <si>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</si>
  <si>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</si>
  <si>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</si>
  <si>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</si>
  <si>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</si>
  <si>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</si>
  <si>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</si>
  <si>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</si>
  <si>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</si>
  <si>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</si>
  <si>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</si>
  <si>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</si>
  <si>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</si>
  <si>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</si>
  <si>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</si>
  <si>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</si>
  <si>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</si>
  <si>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</si>
  <si>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</si>
  <si>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</si>
  <si>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</si>
  <si>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</si>
  <si>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</si>
  <si>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</si>
  <si>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</si>
  <si>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</si>
  <si>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</si>
  <si>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</si>
  <si>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</si>
  <si>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</si>
  <si>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</si>
  <si>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</si>
  <si>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</si>
  <si>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</si>
  <si>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</si>
  <si>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</si>
  <si>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</si>
  <si>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</si>
  <si>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</si>
  <si>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</si>
  <si>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</si>
  <si>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</si>
  <si>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</si>
  <si>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</si>
  <si>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</si>
  <si>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</si>
  <si>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</si>
  <si>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</si>
  <si>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</si>
  <si>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</si>
  <si>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</si>
  <si>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</si>
  <si>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</si>
  <si>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</si>
  <si>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</si>
  <si>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</si>
  <si>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</si>
  <si>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</si>
  <si>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</si>
  <si>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</si>
  <si>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</si>
  <si>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</si>
  <si>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</si>
  <si>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</si>
  <si>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</si>
  <si>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</si>
  <si>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</si>
  <si>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</si>
  <si>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</si>
  <si>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</si>
  <si>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</si>
  <si>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</si>
  <si>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</si>
  <si>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</si>
  <si>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</si>
  <si>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</si>
  <si>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</si>
  <si>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</si>
  <si>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</si>
  <si>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</si>
  <si>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</si>
  <si>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</si>
  <si>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</si>
  <si>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</si>
  <si>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</si>
  <si>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</si>
  <si>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</si>
  <si>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</si>
  <si>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</si>
  <si>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</si>
  <si>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</si>
  <si>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</si>
  <si>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</si>
  <si>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</si>
  <si>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</si>
  <si>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</si>
  <si>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</si>
  <si>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</si>
  <si>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</si>
  <si>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</si>
  <si>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</si>
  <si>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</si>
  <si>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</si>
  <si>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</si>
  <si>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</si>
  <si>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</si>
  <si>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</si>
  <si>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</si>
  <si>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</si>
  <si>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</si>
  <si>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</si>
  <si>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</si>
  <si>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</si>
  <si>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</si>
  <si>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</si>
  <si>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</si>
  <si>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</si>
  <si>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</si>
  <si>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</si>
  <si>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</si>
  <si>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</si>
  <si>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</si>
  <si>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</si>
  <si>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</si>
  <si>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</si>
  <si>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</si>
  <si>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</si>
  <si>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</si>
  <si>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</si>
  <si>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</si>
  <si>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</si>
  <si>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</si>
  <si>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</si>
  <si>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</si>
  <si>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</si>
  <si>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</si>
  <si>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</si>
  <si>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</si>
  <si>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</si>
  <si>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</si>
  <si>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</si>
  <si>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</si>
  <si>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</si>
  <si>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</si>
  <si>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</si>
  <si>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</si>
  <si>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</si>
  <si>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</si>
  <si>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</si>
  <si>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</si>
  <si>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</si>
  <si>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</si>
  <si>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</si>
  <si>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</si>
  <si>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</si>
  <si>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</si>
  <si>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</si>
  <si>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</si>
  <si>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</si>
  <si>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</si>
  <si>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</si>
  <si>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</si>
  <si>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</si>
  <si>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</si>
  <si>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</si>
  <si>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</si>
  <si>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</si>
  <si>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</si>
  <si>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</si>
  <si>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</si>
  <si>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</si>
  <si>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</si>
  <si>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</si>
  <si>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</si>
  <si>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</si>
  <si>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</si>
  <si>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</si>
  <si>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</si>
  <si>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</si>
  <si>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</si>
  <si>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</si>
  <si>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</si>
  <si>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</si>
  <si>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</si>
  <si>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</si>
  <si>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</si>
  <si>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</si>
  <si>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</si>
  <si>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</si>
  <si>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</si>
  <si>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</si>
  <si>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</si>
  <si>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</si>
  <si>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</si>
  <si>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</si>
  <si>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</si>
  <si>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</si>
  <si>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</si>
  <si>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</si>
  <si>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</si>
  <si>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</si>
  <si>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</si>
  <si>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</si>
  <si>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</si>
  <si>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</si>
  <si>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</si>
  <si>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</si>
  <si>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</si>
  <si>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</si>
  <si>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</si>
  <si>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</si>
  <si>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</si>
  <si>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</si>
  <si>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</si>
  <si>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</si>
  <si>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</si>
  <si>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</si>
  <si>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</si>
  <si>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</si>
  <si>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</si>
  <si>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</si>
  <si>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</si>
  <si>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</si>
  <si>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</si>
  <si>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</si>
  <si>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</si>
  <si>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</si>
  <si>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</si>
  <si>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</si>
  <si>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</si>
  <si>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</si>
  <si>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</si>
  <si>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</si>
  <si>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</si>
  <si>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</si>
  <si>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</si>
  <si>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</si>
  <si>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</si>
  <si>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</si>
  <si>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</si>
  <si>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</si>
  <si>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</si>
  <si>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</si>
  <si>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</si>
  <si>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</si>
  <si>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</si>
  <si>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</si>
  <si>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</si>
  <si>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</si>
  <si>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</si>
  <si>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</si>
  <si>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</si>
  <si>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</si>
  <si>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</si>
  <si>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</si>
  <si>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</si>
  <si>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</si>
  <si>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</si>
  <si>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</si>
  <si>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</si>
  <si>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</si>
  <si>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</si>
  <si>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</si>
  <si>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</si>
  <si>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</si>
  <si>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</si>
  <si>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</si>
  <si>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</si>
  <si>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</si>
  <si>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</si>
  <si>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</si>
  <si>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</si>
  <si>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</si>
  <si>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</si>
  <si>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</si>
  <si>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</si>
  <si>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</si>
  <si>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</si>
  <si>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</si>
  <si>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</si>
  <si>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</si>
  <si>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</si>
  <si>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</si>
  <si>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</si>
  <si>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</si>
  <si>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</si>
  <si>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</si>
  <si>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</si>
  <si>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</si>
  <si>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</si>
  <si>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</si>
  <si>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</si>
  <si>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</si>
  <si>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</si>
  <si>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</si>
  <si>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</si>
  <si>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</si>
  <si>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</si>
  <si>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</si>
  <si>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</si>
  <si>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</si>
  <si>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</si>
  <si>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</si>
  <si>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</si>
  <si>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</si>
  <si>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</si>
  <si>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</si>
  <si>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</si>
  <si>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</si>
  <si>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</si>
  <si>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</si>
  <si>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</si>
  <si>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</si>
  <si>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</si>
  <si>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</si>
  <si>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</si>
  <si>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</si>
  <si>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</si>
  <si>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</si>
  <si>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</si>
  <si>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</si>
  <si>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</si>
  <si>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</si>
  <si>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</si>
  <si>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</si>
  <si>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</si>
  <si>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</si>
  <si>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</si>
  <si>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</si>
  <si>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</si>
  <si>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</si>
  <si>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</si>
  <si>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</si>
  <si>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</si>
  <si>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</si>
  <si>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</si>
  <si>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</si>
  <si>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</si>
  <si>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</si>
  <si>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</si>
  <si>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</si>
  <si>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</si>
  <si>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</si>
  <si>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</si>
  <si>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</si>
  <si>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</si>
  <si>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</si>
  <si>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</si>
  <si>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</si>
  <si>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</si>
  <si>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</si>
  <si>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</si>
  <si>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</si>
  <si>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</si>
  <si>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</si>
  <si>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</si>
  <si>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</si>
  <si>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</si>
  <si>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</si>
  <si>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</si>
  <si>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</si>
  <si>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</si>
  <si>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</si>
  <si>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</si>
  <si>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</si>
  <si>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</si>
  <si>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</si>
  <si>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</si>
  <si>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</si>
  <si>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</si>
  <si>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</si>
  <si>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</si>
  <si>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</si>
  <si>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</si>
  <si>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</si>
  <si>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</si>
  <si>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</si>
  <si>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</si>
  <si>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</si>
  <si>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</si>
  <si>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</si>
  <si>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</si>
  <si>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</si>
  <si>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</si>
  <si>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</si>
  <si>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</si>
  <si>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</si>
  <si>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</si>
  <si>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</si>
  <si>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</si>
  <si>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</si>
  <si>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</si>
  <si>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</si>
  <si>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</si>
  <si>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</si>
  <si>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</si>
  <si>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</si>
  <si>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</si>
  <si>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</si>
  <si>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</si>
  <si>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</si>
  <si>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</si>
  <si>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</si>
  <si>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</si>
  <si>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</si>
  <si>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</si>
  <si>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</si>
  <si>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</si>
  <si>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</si>
  <si>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</si>
  <si>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</si>
  <si>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</si>
  <si>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</si>
  <si>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</si>
  <si>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</si>
  <si>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</si>
  <si>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</si>
  <si>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</si>
  <si>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</si>
  <si>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</si>
  <si>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</si>
  <si>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</si>
  <si>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</si>
  <si>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</si>
  <si>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</si>
  <si>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</si>
  <si>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</si>
  <si>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</si>
  <si>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</si>
  <si>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</si>
  <si>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</si>
  <si>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</si>
  <si>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</si>
  <si>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</si>
  <si>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</si>
  <si>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</si>
  <si>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</si>
  <si>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</si>
  <si>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</si>
  <si>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</si>
  <si>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</si>
  <si>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</si>
  <si>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</si>
  <si>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</si>
  <si>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</si>
  <si>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</si>
  <si>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</si>
  <si>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</si>
  <si>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</si>
  <si>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</si>
  <si>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</si>
  <si>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</si>
  <si>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</si>
  <si>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</si>
  <si>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</si>
  <si>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</si>
  <si>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</si>
  <si>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</si>
  <si>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</si>
  <si>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</si>
  <si>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</si>
  <si>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</si>
  <si>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</si>
  <si>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</si>
  <si>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</si>
  <si>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</si>
  <si>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</si>
  <si>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</si>
  <si>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</si>
  <si>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</si>
  <si>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</si>
  <si>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</si>
  <si>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</si>
  <si>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</si>
  <si>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</si>
  <si>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</si>
  <si>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</si>
  <si>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</si>
  <si>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</si>
  <si>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</si>
  <si>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</si>
  <si>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</si>
  <si>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</si>
  <si>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</si>
  <si>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</si>
  <si>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</si>
  <si>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</si>
  <si>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</si>
  <si>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</si>
  <si>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</si>
  <si>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</si>
  <si>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</si>
  <si>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</si>
  <si>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</si>
  <si>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</si>
  <si>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</si>
  <si>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</si>
  <si>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</si>
  <si>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</si>
  <si>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</si>
  <si>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</si>
  <si>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</si>
  <si>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</si>
  <si>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</si>
  <si>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</si>
  <si>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</si>
  <si>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</si>
  <si>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</si>
  <si>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</si>
  <si>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</si>
  <si>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</si>
  <si>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</si>
  <si>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</si>
  <si>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</si>
  <si>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</si>
  <si>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</si>
  <si>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</si>
  <si>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</si>
  <si>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</si>
  <si>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</si>
  <si>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</si>
  <si>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</si>
  <si>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</si>
  <si>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</si>
  <si>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</si>
  <si>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</si>
  <si>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</si>
  <si>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</si>
  <si>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</si>
  <si>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</si>
  <si>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</si>
  <si>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</si>
  <si>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</si>
  <si>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</si>
  <si>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</si>
  <si>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</si>
  <si>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</si>
  <si>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</si>
  <si>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</si>
  <si>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YEARS</t>
  </si>
  <si>
    <t>Date Createdconversion column</t>
  </si>
  <si>
    <t>DateCreatedConvention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</si>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</sst>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10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3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numFmt numFmtId="14" formatCode="0.00%"/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Parent</a:t>
            </a:r>
            <a:r>
              <a:rPr lang="en-US" baseline="0"/>
              <a:t> Category </a:t>
            </a: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29474889906544111"/>
          <c:y val="6.9262869258374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0-4EBB-94A9-33AE82AE15F9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0-4EBB-94A9-33AE82AE15F9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0-4EBB-94A9-33AE82AE15F9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0-4EBB-94A9-33AE82AE1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48671"/>
        <c:axId val="60344095"/>
      </c:barChart>
      <c:catAx>
        <c:axId val="6034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4095"/>
        <c:crosses val="autoZero"/>
        <c:auto val="1"/>
        <c:lblAlgn val="ctr"/>
        <c:lblOffset val="100"/>
        <c:noMultiLvlLbl val="0"/>
      </c:catAx>
      <c:valAx>
        <c:axId val="6034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[Kickstarter_Challange.xlsx]Outcomes_Goals!PivotTable1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Outcomes_Goals!$B$4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Outcomes_Goals!$B$5:$B$17</c:f>
              <c:numCache>
                <c:formatCode>0.00%</c:formatCode>
                <c:ptCount val="12"/>
                <c:pt idx="0">
                  <c:v>0.6097560975609756</c:v>
                </c:pt>
                <c:pt idx="1">
                  <c:v>0.58477508650519028</c:v>
                </c:pt>
                <c:pt idx="2">
                  <c:v>0.47</c:v>
                </c:pt>
                <c:pt idx="3">
                  <c:v>0.49074074074074076</c:v>
                </c:pt>
                <c:pt idx="4">
                  <c:v>0.42307692307692307</c:v>
                </c:pt>
                <c:pt idx="5">
                  <c:v>0.36538461538461536</c:v>
                </c:pt>
                <c:pt idx="6">
                  <c:v>0.47727272727272729</c:v>
                </c:pt>
                <c:pt idx="7">
                  <c:v>0.45454545454545453</c:v>
                </c:pt>
                <c:pt idx="8">
                  <c:v>0.6</c:v>
                </c:pt>
                <c:pt idx="9">
                  <c:v>0.54545454545454541</c:v>
                </c:pt>
                <c:pt idx="10">
                  <c:v>0.2857142857142857</c:v>
                </c:pt>
                <c:pt idx="11">
                  <c:v>0.12290502793296089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5-4651-88DA-E1C12236A226}"/>
            </c:ext>
          </c:extLst>
        </c:ser>
        <c:ser>
          <c:idx val="1"/>
          <c:order val="1"/>
          <c:tx>
            <c:strRef>
              <c:f>Outcomes_Goals!$C$4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Outcomes_Goals!$C$5:$C$17</c:f>
              <c:numCache>
                <c:formatCode>0.00%</c:formatCode>
                <c:ptCount val="12"/>
                <c:pt idx="0">
                  <c:v>0.25609756097560976</c:v>
                </c:pt>
                <c:pt idx="1">
                  <c:v>0.33564013840830448</c:v>
                </c:pt>
                <c:pt idx="2">
                  <c:v>0.43</c:v>
                </c:pt>
                <c:pt idx="3">
                  <c:v>0.3888888888888889</c:v>
                </c:pt>
                <c:pt idx="4">
                  <c:v>0.53846153846153844</c:v>
                </c:pt>
                <c:pt idx="5">
                  <c:v>0.51923076923076927</c:v>
                </c:pt>
                <c:pt idx="6">
                  <c:v>0.36363636363636365</c:v>
                </c:pt>
                <c:pt idx="7">
                  <c:v>0.45454545454545453</c:v>
                </c:pt>
                <c:pt idx="8">
                  <c:v>0.35</c:v>
                </c:pt>
                <c:pt idx="9">
                  <c:v>0.36363636363636365</c:v>
                </c:pt>
                <c:pt idx="10">
                  <c:v>0.5714285714285714</c:v>
                </c:pt>
                <c:pt idx="11">
                  <c:v>0.67039106145251393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A5-4651-88DA-E1C12236A226}"/>
            </c:ext>
          </c:extLst>
        </c:ser>
        <c:ser>
          <c:idx val="2"/>
          <c:order val="2"/>
          <c:tx>
            <c:strRef>
              <c:f>Outcomes_Goals!$D$4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Outcomes_Goals!$D$5:$D$17</c:f>
              <c:numCache>
                <c:formatCode>0.00%</c:formatCode>
                <c:ptCount val="12"/>
                <c:pt idx="0">
                  <c:v>0.13414634146341464</c:v>
                </c:pt>
                <c:pt idx="1">
                  <c:v>7.9584775086505188E-2</c:v>
                </c:pt>
                <c:pt idx="2">
                  <c:v>0.1</c:v>
                </c:pt>
                <c:pt idx="3">
                  <c:v>0.12037037037037036</c:v>
                </c:pt>
                <c:pt idx="4">
                  <c:v>3.8461538461538464E-2</c:v>
                </c:pt>
                <c:pt idx="5">
                  <c:v>0.11538461538461539</c:v>
                </c:pt>
                <c:pt idx="6">
                  <c:v>0.15909090909090909</c:v>
                </c:pt>
                <c:pt idx="7">
                  <c:v>9.0909090909090912E-2</c:v>
                </c:pt>
                <c:pt idx="8">
                  <c:v>0.05</c:v>
                </c:pt>
                <c:pt idx="9">
                  <c:v>9.0909090909090912E-2</c:v>
                </c:pt>
                <c:pt idx="10">
                  <c:v>0.14285714285714285</c:v>
                </c:pt>
                <c:pt idx="11">
                  <c:v>0.20670391061452514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A5-4651-88DA-E1C12236A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322799"/>
        <c:axId val="1901323631"/>
      </c:lineChart>
      <c:catAx>
        <c:axId val="19013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23631"/>
        <c:crosses val="autoZero"/>
        <c:auto val="1"/>
        <c:lblAlgn val="ctr"/>
        <c:lblOffset val="100"/>
        <c:noMultiLvlLbl val="0"/>
      </c:catAx>
      <c:valAx>
        <c:axId val="19013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2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56013279796983"/>
          <c:y val="0.54446964176253787"/>
          <c:w val="0.25480233844941569"/>
          <c:h val="0.16914585476347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[Kickstarter_Challange.xlsx]TheaterOtcomesbyLaunchDate!PivotTable4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TheaterOtcomesbyLaunchDate!$B$5:$B$6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TheaterOtcomesbyLaunchDate!$B$7:$B$19</c:f>
              <c:numCache>
                <c:formatCode>General</c:formatCode>
                <c:ptCount val="12"/>
                <c:pt idx="0">
                  <c:v>41</c:v>
                </c:pt>
                <c:pt idx="1">
                  <c:v>42</c:v>
                </c:pt>
                <c:pt idx="2">
                  <c:v>54</c:v>
                </c:pt>
                <c:pt idx="3">
                  <c:v>43</c:v>
                </c:pt>
                <c:pt idx="4">
                  <c:v>40</c:v>
                </c:pt>
                <c:pt idx="5">
                  <c:v>47</c:v>
                </c:pt>
                <c:pt idx="6">
                  <c:v>44</c:v>
                </c:pt>
                <c:pt idx="7">
                  <c:v>28</c:v>
                </c:pt>
                <c:pt idx="8">
                  <c:v>31</c:v>
                </c:pt>
                <c:pt idx="9">
                  <c:v>41</c:v>
                </c:pt>
                <c:pt idx="10">
                  <c:v>43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0-489E-81D8-0C421FEDEB11}"/>
            </c:ext>
          </c:extLst>
        </c:ser>
        <c:ser>
          <c:idx val="1"/>
          <c:order val="1"/>
          <c:tx>
            <c:strRef>
              <c:f>TheaterOtcomesbyLaunchDate!$C$5:$C$6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TheaterOtcomesbyLaunchDate!$C$7:$C$19</c:f>
              <c:numCache>
                <c:formatCode>General</c:formatCode>
                <c:ptCount val="12"/>
                <c:pt idx="0">
                  <c:v>54</c:v>
                </c:pt>
                <c:pt idx="1">
                  <c:v>30</c:v>
                </c:pt>
                <c:pt idx="2">
                  <c:v>33</c:v>
                </c:pt>
                <c:pt idx="3">
                  <c:v>25</c:v>
                </c:pt>
                <c:pt idx="4">
                  <c:v>26</c:v>
                </c:pt>
                <c:pt idx="5">
                  <c:v>39</c:v>
                </c:pt>
                <c:pt idx="6">
                  <c:v>41</c:v>
                </c:pt>
                <c:pt idx="7">
                  <c:v>40</c:v>
                </c:pt>
                <c:pt idx="8">
                  <c:v>47</c:v>
                </c:pt>
                <c:pt idx="9">
                  <c:v>45</c:v>
                </c:pt>
                <c:pt idx="10">
                  <c:v>41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0-489E-81D8-0C421FEDEB11}"/>
            </c:ext>
          </c:extLst>
        </c:ser>
        <c:ser>
          <c:idx val="2"/>
          <c:order val="2"/>
          <c:tx>
            <c:strRef>
              <c:f>TheaterOtcomesbyLaunchDate!$D$5:$D$6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TheaterOtcomesbyLaunchDate!$D$7:$D$19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8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17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80-489E-81D8-0C421FEDE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132032"/>
        <c:axId val="970122880"/>
      </c:lineChart>
      <c:catAx>
        <c:axId val="9701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22880"/>
        <c:crosses val="autoZero"/>
        <c:auto val="1"/>
        <c:lblAlgn val="ctr"/>
        <c:lblOffset val="100"/>
        <c:noMultiLvlLbl val="0"/>
      </c:catAx>
      <c:valAx>
        <c:axId val="9701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[Kickstarter_Challange.xlsx]TheaterOtcomesbyLaunchDate!PivotTable4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TheaterOtcomesbyLaunchDate!$B$5:$B$6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TheaterOtcomesbyLaunchDate!$B$7:$B$19</c:f>
              <c:numCache>
                <c:formatCode>General</c:formatCode>
                <c:ptCount val="12"/>
                <c:pt idx="0">
                  <c:v>41</c:v>
                </c:pt>
                <c:pt idx="1">
                  <c:v>42</c:v>
                </c:pt>
                <c:pt idx="2">
                  <c:v>54</c:v>
                </c:pt>
                <c:pt idx="3">
                  <c:v>43</c:v>
                </c:pt>
                <c:pt idx="4">
                  <c:v>40</c:v>
                </c:pt>
                <c:pt idx="5">
                  <c:v>47</c:v>
                </c:pt>
                <c:pt idx="6">
                  <c:v>44</c:v>
                </c:pt>
                <c:pt idx="7">
                  <c:v>28</c:v>
                </c:pt>
                <c:pt idx="8">
                  <c:v>31</c:v>
                </c:pt>
                <c:pt idx="9">
                  <c:v>41</c:v>
                </c:pt>
                <c:pt idx="10">
                  <c:v>43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1-4111-87E8-8E90819B528A}"/>
            </c:ext>
          </c:extLst>
        </c:ser>
        <c:ser>
          <c:idx val="1"/>
          <c:order val="1"/>
          <c:tx>
            <c:strRef>
              <c:f>TheaterOtcomesbyLaunchDate!$C$5:$C$6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TheaterOtcomesbyLaunchDate!$C$7:$C$19</c:f>
              <c:numCache>
                <c:formatCode>General</c:formatCode>
                <c:ptCount val="12"/>
                <c:pt idx="0">
                  <c:v>54</c:v>
                </c:pt>
                <c:pt idx="1">
                  <c:v>30</c:v>
                </c:pt>
                <c:pt idx="2">
                  <c:v>33</c:v>
                </c:pt>
                <c:pt idx="3">
                  <c:v>25</c:v>
                </c:pt>
                <c:pt idx="4">
                  <c:v>26</c:v>
                </c:pt>
                <c:pt idx="5">
                  <c:v>39</c:v>
                </c:pt>
                <c:pt idx="6">
                  <c:v>41</c:v>
                </c:pt>
                <c:pt idx="7">
                  <c:v>40</c:v>
                </c:pt>
                <c:pt idx="8">
                  <c:v>47</c:v>
                </c:pt>
                <c:pt idx="9">
                  <c:v>45</c:v>
                </c:pt>
                <c:pt idx="10">
                  <c:v>41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1-4111-87E8-8E90819B528A}"/>
            </c:ext>
          </c:extLst>
        </c:ser>
        <c:ser>
          <c:idx val="2"/>
          <c:order val="2"/>
          <c:tx>
            <c:strRef>
              <c:f>TheaterOtcomesbyLaunchDate!$D$5:$D$6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TheaterOtcomesbyLaunchDate!$A$7:$A$19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TheaterOtcomesbyLaunchDate!$D$7:$D$19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8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17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1-4111-87E8-8E90819B5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132032"/>
        <c:axId val="970122880"/>
      </c:lineChart>
      <c:catAx>
        <c:axId val="9701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22880"/>
        <c:crosses val="autoZero"/>
        <c:auto val="1"/>
        <c:lblAlgn val="ctr"/>
        <c:lblOffset val="100"/>
        <c:noMultiLvlLbl val="0"/>
      </c:catAx>
      <c:valAx>
        <c:axId val="9701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530860</xdr:colOff>
      <xdr:row>7</xdr:row>
      <xdr:rowOff>10160</xdr:rowOff>
    </xdr:from>
    <xdr:to>
      <xdr:col>20</xdr:col>
      <xdr:colOff>699770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D29D1-7C3C-683D-3405-9E8C99947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1239520</xdr:colOff>
      <xdr:row>7</xdr:row>
      <xdr:rowOff>173990</xdr:rowOff>
    </xdr:from>
    <xdr:to>
      <xdr:col>8</xdr:col>
      <xdr:colOff>1422400</xdr:colOff>
      <xdr:row>28</xdr:row>
      <xdr:rowOff>134620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0355A-65CA-9AE8-BE4F-F0665CF47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11</xdr:row>
      <xdr:rowOff>119380</xdr:rowOff>
    </xdr:from>
    <xdr:to>
      <xdr:col>14</xdr:col>
      <xdr:colOff>458470</xdr:colOff>
      <xdr:row>26</xdr:row>
      <xdr:rowOff>119380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58771-63A8-D66D-1E9C-00625E352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10</xdr:col>
      <xdr:colOff>297180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D7100-14FF-40A9-A348-DD3315020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ng" refreshedDate="44725.674072337963" createdVersion="8" refreshedVersion="8" minRefreshableVersion="3" recordCount="4114" xr:uid="{6557D8E1-0FBC-4FE5-A5C4-FCEF9E1063D5}">
  <cacheSource type="worksheet">
    <worksheetSource ref="A1:S4115" sheet="Kickstarter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ng" refreshedDate="44730.913542476854" createdVersion="8" refreshedVersion="8" minRefreshableVersion="3" recordCount="4115" xr:uid="{5A459E3F-3D3A-4189-8019-0E71FD57155B}">
  <cacheSource type="worksheet">
    <worksheetSource ref="A1:R1048576" sheet="Kickstarter_Challang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CreatedConven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ng" refreshedDate="44731.472612384256" createdVersion="8" refreshedVersion="8" minRefreshableVersion="3" recordCount="4115" xr:uid="{C7FE05E4-9CDE-44C7-8574-6D91E9DD2A74}">
  <cacheSource type="worksheet">
    <worksheetSource ref="A1:Z1048576" sheet="Outcomes_Based_Goals"/>
  </cacheSource>
  <cacheFields count="2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CreatedConvention" numFmtId="0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/>
    </cacheField>
    <cacheField name="Subcategory" numFmtId="0">
      <sharedItems containsBlank="1" count="2">
        <s v="plays"/>
        <m/>
      </sharedItems>
    </cacheField>
    <cacheField name="GOAL2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2" maxValue="480"/>
    </cacheField>
    <cacheField name="Number Failed" numFmtId="0">
      <sharedItems containsString="0" containsBlank="1" containsNumber="1" containsInteger="1" minValue="4" maxValue="120"/>
    </cacheField>
    <cacheField name="Number Canceled" numFmtId="0">
      <sharedItems containsString="0" containsBlank="1" containsNumber="1" containsInteger="1" minValue="1" maxValue="37"/>
    </cacheField>
    <cacheField name="Total Projects" numFmtId="0">
      <sharedItems containsString="0" containsBlank="1" containsNumber="1" containsInteger="1" minValue="7" maxValue="289" count="12">
        <n v="82"/>
        <n v="289"/>
        <n v="200"/>
        <n v="108"/>
        <n v="52"/>
        <n v="44"/>
        <n v="22"/>
        <n v="20"/>
        <n v="11"/>
        <n v="7"/>
        <n v="179"/>
        <m/>
      </sharedItems>
    </cacheField>
    <cacheField name="Percentage Successful" numFmtId="0">
      <sharedItems containsString="0" containsBlank="1" containsNumber="1" minValue="0.12290502793296089" maxValue="0.6097560975609756" count="13">
        <n v="0.6097560975609756"/>
        <n v="0.58477508650519028"/>
        <n v="0.47"/>
        <n v="0.49074074074074076"/>
        <n v="0.42307692307692307"/>
        <n v="0.36538461538461536"/>
        <n v="0.47727272727272729"/>
        <n v="0.45454545454545453"/>
        <n v="0.6"/>
        <n v="0.54545454545454541"/>
        <n v="0.2857142857142857"/>
        <n v="0.12290502793296089"/>
        <m/>
      </sharedItems>
    </cacheField>
    <cacheField name="Percentage Failed" numFmtId="0">
      <sharedItems containsString="0" containsBlank="1" containsNumber="1" minValue="0.25609756097560976" maxValue="0.67039106145251393" count="12">
        <n v="0.25609756097560976"/>
        <n v="0.33564013840830448"/>
        <n v="0.43"/>
        <n v="0.3888888888888889"/>
        <n v="0.53846153846153844"/>
        <n v="0.51923076923076927"/>
        <n v="0.36363636363636365"/>
        <n v="0.45454545454545453"/>
        <n v="0.35"/>
        <n v="0.5714285714285714"/>
        <n v="0.67039106145251393"/>
        <m/>
      </sharedItems>
    </cacheField>
    <cacheField name="Percentage Canceled" numFmtId="0">
      <sharedItems containsString="0" containsBlank="1" containsNumber="1" minValue="3.8461538461538464E-2" maxValue="0.20670391061452514" count="12">
        <n v="0.13414634146341464"/>
        <n v="7.9584775086505188E-2"/>
        <n v="0.1"/>
        <n v="0.12037037037037036"/>
        <n v="3.8461538461538464E-2"/>
        <n v="0.11538461538461539"/>
        <n v="0.15909090909090909"/>
        <n v="9.0909090909090912E-2"/>
        <n v="0.05"/>
        <n v="0.14285714285714285"/>
        <n v="0.206703910614525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x v="0"/>
    <b v="0"/>
    <n v="182"/>
    <b v="1"/>
    <s v="film &amp; video/television"/>
    <x v="0"/>
    <s v="plays"/>
  </r>
  <r>
    <n v="1"/>
    <s v="FannibalFest Fan Convention"/>
    <s v="A Hannibal TV Show Fan Convention and Art Collective"/>
    <n v="10275"/>
    <n v="14653"/>
    <x v="0"/>
    <s v="US"/>
    <s v="USD"/>
    <n v="1488464683"/>
    <x v="1"/>
    <x v="1"/>
    <x v="1"/>
    <b v="0"/>
    <n v="79"/>
    <b v="1"/>
    <s v="film &amp; video/television"/>
    <x v="0"/>
    <s v="plays"/>
  </r>
  <r>
    <n v="2"/>
    <m/>
    <s v="Completion fund for post-production for teaser of British crime/drama tv series about a girl who sells morals for money"/>
    <n v="500"/>
    <n v="525"/>
    <x v="0"/>
    <s v="GB"/>
    <s v="GBP"/>
    <n v="1455555083"/>
    <x v="2"/>
    <x v="2"/>
    <x v="2"/>
    <b v="0"/>
    <n v="35"/>
    <b v="1"/>
    <s v="film &amp; video/television"/>
    <x v="0"/>
    <s v="play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3"/>
    <x v="3"/>
    <b v="0"/>
    <n v="150"/>
    <b v="1"/>
    <s v="film &amp; video/television"/>
    <x v="0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4"/>
    <x v="0"/>
    <b v="0"/>
    <n v="284"/>
    <b v="1"/>
    <s v="film &amp; video/television"/>
    <x v="0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5"/>
    <x v="2"/>
    <b v="0"/>
    <n v="47"/>
    <b v="1"/>
    <s v="film &amp; video/television"/>
    <x v="0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6"/>
    <x v="3"/>
    <b v="0"/>
    <n v="58"/>
    <b v="1"/>
    <s v="film &amp; video/television"/>
    <x v="0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7"/>
    <x v="2"/>
    <b v="0"/>
    <n v="57"/>
    <b v="1"/>
    <s v="film &amp; video/television"/>
    <x v="0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8"/>
    <x v="2"/>
    <b v="0"/>
    <n v="12"/>
    <b v="1"/>
    <s v="film &amp; video/television"/>
    <x v="0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9"/>
    <x v="2"/>
    <b v="0"/>
    <n v="20"/>
    <b v="1"/>
    <s v="film &amp; video/television"/>
    <x v="0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10"/>
    <x v="3"/>
    <b v="0"/>
    <n v="19"/>
    <b v="1"/>
    <s v="film &amp; video/television"/>
    <x v="0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11"/>
    <x v="2"/>
    <b v="0"/>
    <n v="75"/>
    <b v="1"/>
    <s v="film &amp; video/television"/>
    <x v="0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12"/>
    <x v="3"/>
    <b v="0"/>
    <n v="827"/>
    <b v="1"/>
    <s v="film &amp; video/television"/>
    <x v="0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13"/>
    <x v="2"/>
    <b v="0"/>
    <n v="51"/>
    <b v="1"/>
    <s v="film &amp; video/television"/>
    <x v="0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14"/>
    <x v="3"/>
    <b v="0"/>
    <n v="41"/>
    <b v="1"/>
    <s v="film &amp; video/television"/>
    <x v="0"/>
    <s v="pl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15"/>
    <x v="0"/>
    <b v="0"/>
    <n v="98"/>
    <b v="1"/>
    <s v="film &amp; video/television"/>
    <x v="0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16"/>
    <x v="3"/>
    <b v="0"/>
    <n v="70"/>
    <b v="1"/>
    <s v="film &amp; video/television"/>
    <x v="0"/>
    <s v="pl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17"/>
    <x v="3"/>
    <b v="0"/>
    <n v="36"/>
    <b v="1"/>
    <s v="film &amp; video/television"/>
    <x v="0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18"/>
    <x v="3"/>
    <b v="0"/>
    <n v="342"/>
    <b v="1"/>
    <s v="film &amp; video/television"/>
    <x v="0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19"/>
    <x v="0"/>
    <b v="0"/>
    <n v="22"/>
    <b v="1"/>
    <s v="film &amp; video/television"/>
    <x v="0"/>
    <s v="play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20"/>
    <x v="0"/>
    <b v="0"/>
    <n v="25"/>
    <b v="1"/>
    <s v="film &amp; video/television"/>
    <x v="0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21"/>
    <x v="3"/>
    <b v="0"/>
    <n v="101"/>
    <b v="1"/>
    <s v="film &amp; video/television"/>
    <x v="0"/>
    <s v="play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22"/>
    <x v="3"/>
    <b v="0"/>
    <n v="8"/>
    <b v="1"/>
    <s v="film &amp; video/television"/>
    <x v="0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23"/>
    <x v="0"/>
    <b v="0"/>
    <n v="23"/>
    <b v="1"/>
    <s v="film &amp; video/television"/>
    <x v="0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24"/>
    <x v="0"/>
    <b v="0"/>
    <n v="574"/>
    <b v="1"/>
    <s v="film &amp; video/television"/>
    <x v="0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25"/>
    <x v="0"/>
    <b v="0"/>
    <n v="14"/>
    <b v="1"/>
    <s v="film &amp; video/television"/>
    <x v="0"/>
    <s v="play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26"/>
    <x v="3"/>
    <b v="0"/>
    <n v="19"/>
    <b v="1"/>
    <s v="film &amp; video/television"/>
    <x v="0"/>
    <s v="play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27"/>
    <x v="3"/>
    <b v="0"/>
    <n v="150"/>
    <b v="1"/>
    <s v="film &amp; video/television"/>
    <x v="0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28"/>
    <x v="0"/>
    <b v="0"/>
    <n v="71"/>
    <b v="1"/>
    <s v="film &amp; video/television"/>
    <x v="0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29"/>
    <x v="3"/>
    <b v="0"/>
    <n v="117"/>
    <b v="1"/>
    <s v="film &amp; video/television"/>
    <x v="0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30"/>
    <x v="3"/>
    <b v="0"/>
    <n v="53"/>
    <b v="1"/>
    <s v="film &amp; video/television"/>
    <x v="0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31"/>
    <x v="2"/>
    <b v="0"/>
    <n v="1"/>
    <b v="1"/>
    <s v="film &amp; video/television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32"/>
    <x v="2"/>
    <b v="0"/>
    <n v="89"/>
    <b v="1"/>
    <s v="film &amp; video/television"/>
    <x v="0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33"/>
    <x v="0"/>
    <b v="0"/>
    <n v="64"/>
    <b v="1"/>
    <s v="film &amp; video/television"/>
    <x v="0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34"/>
    <x v="3"/>
    <b v="0"/>
    <n v="68"/>
    <b v="1"/>
    <s v="film &amp; video/television"/>
    <x v="0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35"/>
    <x v="0"/>
    <b v="0"/>
    <n v="28"/>
    <b v="1"/>
    <s v="film &amp; video/television"/>
    <x v="0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36"/>
    <x v="0"/>
    <b v="0"/>
    <n v="44"/>
    <b v="1"/>
    <s v="film &amp; video/television"/>
    <x v="0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37"/>
    <x v="0"/>
    <b v="0"/>
    <n v="253"/>
    <b v="1"/>
    <s v="film &amp; video/television"/>
    <x v="0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38"/>
    <x v="4"/>
    <b v="0"/>
    <n v="66"/>
    <b v="1"/>
    <s v="film &amp; video/television"/>
    <x v="0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39"/>
    <x v="3"/>
    <b v="0"/>
    <n v="217"/>
    <b v="1"/>
    <s v="film &amp; video/television"/>
    <x v="0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40"/>
    <x v="3"/>
    <b v="0"/>
    <n v="16"/>
    <b v="1"/>
    <s v="film &amp; video/television"/>
    <x v="0"/>
    <s v="play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41"/>
    <x v="3"/>
    <b v="0"/>
    <n v="19"/>
    <b v="1"/>
    <s v="film &amp; video/television"/>
    <x v="0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42"/>
    <x v="3"/>
    <b v="0"/>
    <n v="169"/>
    <b v="1"/>
    <s v="film &amp; video/television"/>
    <x v="0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43"/>
    <x v="3"/>
    <b v="0"/>
    <n v="263"/>
    <b v="1"/>
    <s v="film &amp; video/television"/>
    <x v="0"/>
    <s v="plays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44"/>
    <x v="3"/>
    <b v="0"/>
    <n v="15"/>
    <b v="1"/>
    <s v="film &amp; video/television"/>
    <x v="0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45"/>
    <x v="2"/>
    <b v="0"/>
    <n v="61"/>
    <b v="1"/>
    <s v="film &amp; video/television"/>
    <x v="0"/>
    <s v="play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46"/>
    <x v="0"/>
    <b v="0"/>
    <n v="45"/>
    <b v="1"/>
    <s v="film &amp; video/television"/>
    <x v="0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47"/>
    <x v="3"/>
    <b v="0"/>
    <n v="70"/>
    <b v="1"/>
    <s v="film &amp; video/television"/>
    <x v="0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48"/>
    <x v="0"/>
    <b v="0"/>
    <n v="38"/>
    <b v="1"/>
    <s v="film &amp; video/television"/>
    <x v="0"/>
    <s v="plays"/>
  </r>
  <r>
    <n v="49"/>
    <s v="Driving Jersey - Season Five"/>
    <s v="Driving Jersey is real people telling real stories."/>
    <n v="12000"/>
    <n v="12000"/>
    <x v="0"/>
    <s v="US"/>
    <s v="USD"/>
    <n v="1445660045"/>
    <x v="49"/>
    <x v="49"/>
    <x v="0"/>
    <b v="0"/>
    <n v="87"/>
    <b v="1"/>
    <s v="film &amp; video/television"/>
    <x v="0"/>
    <s v="play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50"/>
    <x v="3"/>
    <b v="0"/>
    <n v="22"/>
    <b v="1"/>
    <s v="film &amp; video/television"/>
    <x v="0"/>
    <s v="play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51"/>
    <x v="0"/>
    <b v="0"/>
    <n v="119"/>
    <b v="1"/>
    <s v="film &amp; video/television"/>
    <x v="0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52"/>
    <x v="3"/>
    <b v="0"/>
    <n v="52"/>
    <b v="1"/>
    <s v="film &amp; video/television"/>
    <x v="0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53"/>
    <x v="3"/>
    <b v="0"/>
    <n v="117"/>
    <b v="1"/>
    <s v="film &amp; video/television"/>
    <x v="0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54"/>
    <x v="0"/>
    <b v="0"/>
    <n v="52"/>
    <b v="1"/>
    <s v="film &amp; video/television"/>
    <x v="0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55"/>
    <x v="2"/>
    <b v="0"/>
    <n v="86"/>
    <b v="1"/>
    <s v="film &amp; video/television"/>
    <x v="0"/>
    <s v="play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56"/>
    <x v="0"/>
    <b v="0"/>
    <n v="174"/>
    <b v="1"/>
    <s v="film &amp; video/television"/>
    <x v="0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57"/>
    <x v="0"/>
    <b v="0"/>
    <n v="69"/>
    <b v="1"/>
    <s v="film &amp; video/television"/>
    <x v="0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58"/>
    <x v="3"/>
    <b v="0"/>
    <n v="75"/>
    <b v="1"/>
    <s v="film &amp; video/television"/>
    <x v="0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59"/>
    <x v="0"/>
    <b v="0"/>
    <n v="33"/>
    <b v="1"/>
    <s v="film &amp; video/television"/>
    <x v="0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60"/>
    <x v="3"/>
    <b v="0"/>
    <n v="108"/>
    <b v="1"/>
    <s v="film &amp; video/shorts"/>
    <x v="0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61"/>
    <x v="4"/>
    <b v="0"/>
    <n v="23"/>
    <b v="1"/>
    <s v="film &amp; video/shorts"/>
    <x v="0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62"/>
    <x v="4"/>
    <b v="0"/>
    <n v="48"/>
    <b v="1"/>
    <s v="film &amp; video/shorts"/>
    <x v="0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63"/>
    <x v="4"/>
    <b v="0"/>
    <n v="64"/>
    <b v="1"/>
    <s v="film &amp; video/shorts"/>
    <x v="0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64"/>
    <x v="4"/>
    <b v="0"/>
    <n v="24"/>
    <b v="1"/>
    <s v="film &amp; video/shorts"/>
    <x v="0"/>
    <s v="play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65"/>
    <x v="3"/>
    <b v="0"/>
    <n v="57"/>
    <b v="1"/>
    <s v="film &amp; video/shorts"/>
    <x v="0"/>
    <s v="play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66"/>
    <x v="2"/>
    <b v="0"/>
    <n v="26"/>
    <b v="1"/>
    <s v="film &amp; video/shorts"/>
    <x v="0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67"/>
    <x v="5"/>
    <b v="0"/>
    <n v="20"/>
    <b v="1"/>
    <s v="film &amp; video/shorts"/>
    <x v="0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68"/>
    <x v="3"/>
    <b v="0"/>
    <n v="36"/>
    <b v="1"/>
    <s v="film &amp; video/shorts"/>
    <x v="0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69"/>
    <x v="6"/>
    <b v="0"/>
    <n v="178"/>
    <b v="1"/>
    <s v="film &amp; video/shorts"/>
    <x v="0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70"/>
    <x v="6"/>
    <b v="0"/>
    <n v="17"/>
    <b v="1"/>
    <s v="film &amp; video/shorts"/>
    <x v="0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71"/>
    <x v="5"/>
    <b v="0"/>
    <n v="32"/>
    <b v="1"/>
    <s v="film &amp; video/shorts"/>
    <x v="0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72"/>
    <x v="5"/>
    <b v="0"/>
    <n v="41"/>
    <b v="1"/>
    <s v="film &amp; video/shorts"/>
    <x v="0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73"/>
    <x v="6"/>
    <b v="0"/>
    <n v="18"/>
    <b v="1"/>
    <s v="film &amp; video/shorts"/>
    <x v="0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74"/>
    <x v="0"/>
    <b v="0"/>
    <n v="29"/>
    <b v="1"/>
    <s v="film &amp; video/shorts"/>
    <x v="0"/>
    <s v="play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75"/>
    <x v="4"/>
    <b v="0"/>
    <n v="47"/>
    <b v="1"/>
    <s v="film &amp; video/shorts"/>
    <x v="0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76"/>
    <x v="6"/>
    <b v="0"/>
    <n v="15"/>
    <b v="1"/>
    <s v="film &amp; video/shorts"/>
    <x v="0"/>
    <s v="play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77"/>
    <x v="5"/>
    <b v="0"/>
    <n v="26"/>
    <b v="1"/>
    <s v="film &amp; video/shorts"/>
    <x v="0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78"/>
    <x v="2"/>
    <b v="0"/>
    <n v="35"/>
    <b v="1"/>
    <s v="film &amp; video/shorts"/>
    <x v="0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79"/>
    <x v="3"/>
    <b v="0"/>
    <n v="41"/>
    <b v="1"/>
    <s v="film &amp; video/shorts"/>
    <x v="0"/>
    <s v="play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80"/>
    <x v="4"/>
    <b v="0"/>
    <n v="47"/>
    <b v="1"/>
    <s v="film &amp; video/shorts"/>
    <x v="0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81"/>
    <x v="5"/>
    <b v="0"/>
    <n v="28"/>
    <b v="1"/>
    <s v="film &amp; video/shorts"/>
    <x v="0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82"/>
    <x v="6"/>
    <b v="0"/>
    <n v="100"/>
    <b v="1"/>
    <s v="film &amp; video/shorts"/>
    <x v="0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83"/>
    <x v="0"/>
    <b v="0"/>
    <n v="13"/>
    <b v="1"/>
    <s v="film &amp; video/shorts"/>
    <x v="0"/>
    <s v="play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84"/>
    <x v="6"/>
    <b v="0"/>
    <n v="7"/>
    <b v="1"/>
    <s v="film &amp; video/shorts"/>
    <x v="0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85"/>
    <x v="6"/>
    <b v="0"/>
    <n v="21"/>
    <b v="1"/>
    <s v="film &amp; video/shorts"/>
    <x v="0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86"/>
    <x v="0"/>
    <b v="0"/>
    <n v="17"/>
    <b v="1"/>
    <s v="film &amp; video/shorts"/>
    <x v="0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87"/>
    <x v="7"/>
    <b v="0"/>
    <n v="25"/>
    <b v="1"/>
    <s v="film &amp; video/shorts"/>
    <x v="0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88"/>
    <x v="3"/>
    <b v="0"/>
    <n v="60"/>
    <b v="1"/>
    <s v="film &amp; video/shorts"/>
    <x v="0"/>
    <s v="play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89"/>
    <x v="4"/>
    <b v="0"/>
    <n v="56"/>
    <b v="1"/>
    <s v="film &amp; video/shorts"/>
    <x v="0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90"/>
    <x v="6"/>
    <b v="0"/>
    <n v="16"/>
    <b v="1"/>
    <s v="film &amp; video/shorts"/>
    <x v="0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91"/>
    <x v="6"/>
    <b v="0"/>
    <n v="46"/>
    <b v="1"/>
    <s v="film &amp; video/shorts"/>
    <x v="0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92"/>
    <x v="2"/>
    <b v="0"/>
    <n v="43"/>
    <b v="1"/>
    <s v="film &amp; video/shorts"/>
    <x v="0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93"/>
    <x v="5"/>
    <b v="0"/>
    <n v="15"/>
    <b v="1"/>
    <s v="film &amp; video/shorts"/>
    <x v="0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94"/>
    <x v="3"/>
    <b v="0"/>
    <n v="12"/>
    <b v="1"/>
    <s v="film &amp; video/shorts"/>
    <x v="0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95"/>
    <x v="5"/>
    <b v="0"/>
    <n v="21"/>
    <b v="1"/>
    <s v="film &amp; video/shorts"/>
    <x v="0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96"/>
    <x v="7"/>
    <b v="0"/>
    <n v="34"/>
    <b v="1"/>
    <s v="film &amp; video/shorts"/>
    <x v="0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97"/>
    <x v="6"/>
    <b v="0"/>
    <n v="8"/>
    <b v="1"/>
    <s v="film &amp; video/shorts"/>
    <x v="0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98"/>
    <x v="5"/>
    <b v="0"/>
    <n v="60"/>
    <b v="1"/>
    <s v="film &amp; video/shorts"/>
    <x v="0"/>
    <s v="pl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99"/>
    <x v="4"/>
    <b v="0"/>
    <n v="39"/>
    <b v="1"/>
    <s v="film &amp; video/shorts"/>
    <x v="0"/>
    <s v="play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100"/>
    <x v="5"/>
    <b v="0"/>
    <n v="26"/>
    <b v="1"/>
    <s v="film &amp; video/shorts"/>
    <x v="0"/>
    <s v="pl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101"/>
    <x v="5"/>
    <b v="0"/>
    <n v="35"/>
    <b v="1"/>
    <s v="film &amp; video/shorts"/>
    <x v="0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102"/>
    <x v="7"/>
    <b v="0"/>
    <n v="65"/>
    <b v="1"/>
    <s v="film &amp; video/shorts"/>
    <x v="0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103"/>
    <x v="3"/>
    <b v="0"/>
    <n v="49"/>
    <b v="1"/>
    <s v="film &amp; video/shorts"/>
    <x v="0"/>
    <s v="play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104"/>
    <x v="6"/>
    <b v="0"/>
    <n v="10"/>
    <b v="1"/>
    <s v="film &amp; video/shorts"/>
    <x v="0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105"/>
    <x v="2"/>
    <b v="0"/>
    <n v="60"/>
    <b v="1"/>
    <s v="film &amp; video/shorts"/>
    <x v="0"/>
    <s v="plays"/>
  </r>
  <r>
    <n v="106"/>
    <s v="LOST WEEKEND"/>
    <s v="A Boy. A Girl. A Car. A Serial Killer."/>
    <n v="5000"/>
    <n v="5025"/>
    <x v="0"/>
    <s v="US"/>
    <s v="USD"/>
    <n v="1333391901"/>
    <x v="106"/>
    <x v="106"/>
    <x v="5"/>
    <b v="0"/>
    <n v="27"/>
    <b v="1"/>
    <s v="film &amp; video/shorts"/>
    <x v="0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107"/>
    <x v="6"/>
    <b v="0"/>
    <n v="69"/>
    <b v="1"/>
    <s v="film &amp; video/shorts"/>
    <x v="0"/>
    <s v="play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108"/>
    <x v="4"/>
    <b v="0"/>
    <n v="47"/>
    <b v="1"/>
    <s v="film &amp; video/shorts"/>
    <x v="0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109"/>
    <x v="6"/>
    <b v="0"/>
    <n v="47"/>
    <b v="1"/>
    <s v="film &amp; video/shorts"/>
    <x v="0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110"/>
    <x v="4"/>
    <b v="0"/>
    <n v="26"/>
    <b v="1"/>
    <s v="film &amp; video/shorts"/>
    <x v="0"/>
    <s v="play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111"/>
    <x v="0"/>
    <b v="0"/>
    <n v="53"/>
    <b v="1"/>
    <s v="film &amp; video/shorts"/>
    <x v="0"/>
    <s v="play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112"/>
    <x v="3"/>
    <b v="0"/>
    <n v="81"/>
    <b v="1"/>
    <s v="film &amp; video/shorts"/>
    <x v="0"/>
    <s v="play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113"/>
    <x v="6"/>
    <b v="0"/>
    <n v="78"/>
    <b v="1"/>
    <s v="film &amp; video/shorts"/>
    <x v="0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114"/>
    <x v="6"/>
    <b v="0"/>
    <n v="35"/>
    <b v="1"/>
    <s v="film &amp; video/shorts"/>
    <x v="0"/>
    <s v="plays"/>
  </r>
  <r>
    <n v="115"/>
    <s v="The World's Greatest Lover"/>
    <s v="Never judge a book (or a lover) by their cover."/>
    <n v="450"/>
    <n v="632"/>
    <x v="0"/>
    <s v="US"/>
    <s v="USD"/>
    <n v="1328377444"/>
    <x v="115"/>
    <x v="115"/>
    <x v="5"/>
    <b v="0"/>
    <n v="22"/>
    <b v="1"/>
    <s v="film &amp; video/shorts"/>
    <x v="0"/>
    <s v="play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116"/>
    <x v="6"/>
    <b v="0"/>
    <n v="57"/>
    <b v="1"/>
    <s v="film &amp; video/shorts"/>
    <x v="0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117"/>
    <x v="7"/>
    <b v="0"/>
    <n v="27"/>
    <b v="1"/>
    <s v="film &amp; video/shorts"/>
    <x v="0"/>
    <s v="play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118"/>
    <x v="6"/>
    <b v="0"/>
    <n v="39"/>
    <b v="1"/>
    <s v="film &amp; video/shorts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119"/>
    <x v="6"/>
    <b v="0"/>
    <n v="37"/>
    <b v="1"/>
    <s v="film &amp; video/shorts"/>
    <x v="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120"/>
    <x v="2"/>
    <b v="0"/>
    <n v="1"/>
    <b v="0"/>
    <s v="film &amp; video/science fiction"/>
    <x v="0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121"/>
    <x v="0"/>
    <b v="0"/>
    <n v="1"/>
    <b v="0"/>
    <s v="film &amp; video/science fiction"/>
    <x v="0"/>
    <s v="play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122"/>
    <x v="2"/>
    <b v="0"/>
    <n v="0"/>
    <b v="0"/>
    <s v="film &amp; video/science fiction"/>
    <x v="0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123"/>
    <x v="3"/>
    <b v="0"/>
    <n v="6"/>
    <b v="0"/>
    <s v="film &amp; video/science fiction"/>
    <x v="0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124"/>
    <x v="0"/>
    <b v="0"/>
    <n v="0"/>
    <b v="0"/>
    <s v="film &amp; video/science fiction"/>
    <x v="0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125"/>
    <x v="2"/>
    <b v="0"/>
    <n v="6"/>
    <b v="0"/>
    <s v="film &amp; video/science fiction"/>
    <x v="0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126"/>
    <x v="0"/>
    <b v="0"/>
    <n v="13"/>
    <b v="0"/>
    <s v="film &amp; video/science fiction"/>
    <x v="0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127"/>
    <x v="0"/>
    <b v="0"/>
    <n v="4"/>
    <b v="0"/>
    <s v="film &amp; video/science fiction"/>
    <x v="0"/>
    <s v="plays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128"/>
    <x v="2"/>
    <b v="0"/>
    <n v="6"/>
    <b v="0"/>
    <s v="film &amp; video/science fiction"/>
    <x v="0"/>
    <s v="play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129"/>
    <x v="3"/>
    <b v="0"/>
    <n v="0"/>
    <b v="0"/>
    <s v="film &amp; video/science fiction"/>
    <x v="0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130"/>
    <x v="3"/>
    <b v="0"/>
    <n v="0"/>
    <b v="0"/>
    <s v="film &amp; video/science fiction"/>
    <x v="0"/>
    <s v="plays"/>
  </r>
  <r>
    <n v="131"/>
    <s v="I (Canceled)"/>
    <s v="I"/>
    <n v="1200"/>
    <n v="0"/>
    <x v="1"/>
    <s v="US"/>
    <s v="USD"/>
    <n v="1467763200"/>
    <x v="131"/>
    <x v="131"/>
    <x v="2"/>
    <b v="0"/>
    <n v="0"/>
    <b v="0"/>
    <s v="film &amp; video/science fiction"/>
    <x v="0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132"/>
    <x v="3"/>
    <b v="0"/>
    <n v="81"/>
    <b v="0"/>
    <s v="film &amp; video/science fiction"/>
    <x v="0"/>
    <s v="plays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133"/>
    <x v="2"/>
    <b v="0"/>
    <n v="0"/>
    <b v="0"/>
    <s v="film &amp; video/science fiction"/>
    <x v="0"/>
    <s v="plays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134"/>
    <x v="0"/>
    <b v="0"/>
    <n v="0"/>
    <b v="0"/>
    <s v="film &amp; video/science fiction"/>
    <x v="0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135"/>
    <x v="3"/>
    <b v="0"/>
    <n v="5"/>
    <b v="0"/>
    <s v="film &amp; video/science fiction"/>
    <x v="0"/>
    <s v="plays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136"/>
    <x v="0"/>
    <b v="0"/>
    <n v="0"/>
    <b v="0"/>
    <s v="film &amp; video/science fiction"/>
    <x v="0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137"/>
    <x v="0"/>
    <b v="0"/>
    <n v="0"/>
    <b v="0"/>
    <s v="film &amp; video/science fiction"/>
    <x v="0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138"/>
    <x v="0"/>
    <b v="0"/>
    <n v="58"/>
    <b v="0"/>
    <s v="film &amp; video/science fiction"/>
    <x v="0"/>
    <s v="play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139"/>
    <x v="0"/>
    <b v="0"/>
    <n v="1"/>
    <b v="0"/>
    <s v="film &amp; video/science fiction"/>
    <x v="0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140"/>
    <x v="0"/>
    <b v="0"/>
    <n v="0"/>
    <b v="0"/>
    <s v="film &amp; video/science fiction"/>
    <x v="0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141"/>
    <x v="0"/>
    <b v="0"/>
    <n v="28"/>
    <b v="0"/>
    <s v="film &amp; video/science fiction"/>
    <x v="0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142"/>
    <x v="3"/>
    <b v="0"/>
    <n v="1"/>
    <b v="0"/>
    <s v="film &amp; video/science fiction"/>
    <x v="0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143"/>
    <x v="2"/>
    <b v="0"/>
    <n v="0"/>
    <b v="0"/>
    <s v="film &amp; video/science fiction"/>
    <x v="0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144"/>
    <x v="0"/>
    <b v="0"/>
    <n v="37"/>
    <b v="0"/>
    <s v="film &amp; video/science fiction"/>
    <x v="0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145"/>
    <x v="0"/>
    <b v="0"/>
    <n v="9"/>
    <b v="0"/>
    <s v="film &amp; video/science fiction"/>
    <x v="0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146"/>
    <x v="2"/>
    <b v="0"/>
    <n v="3"/>
    <b v="0"/>
    <s v="film &amp; video/science fiction"/>
    <x v="0"/>
    <s v="plays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147"/>
    <x v="3"/>
    <b v="0"/>
    <n v="0"/>
    <b v="0"/>
    <s v="film &amp; video/science fiction"/>
    <x v="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148"/>
    <x v="2"/>
    <b v="0"/>
    <n v="2"/>
    <b v="0"/>
    <s v="film &amp; video/science fiction"/>
    <x v="0"/>
    <s v="play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149"/>
    <x v="3"/>
    <b v="0"/>
    <n v="6"/>
    <b v="0"/>
    <s v="film &amp; video/science fiction"/>
    <x v="0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150"/>
    <x v="0"/>
    <b v="0"/>
    <n v="67"/>
    <b v="0"/>
    <s v="film &amp; video/science fiction"/>
    <x v="0"/>
    <s v="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151"/>
    <x v="0"/>
    <b v="0"/>
    <n v="5"/>
    <b v="0"/>
    <s v="film &amp; video/science fiction"/>
    <x v="0"/>
    <s v="plays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152"/>
    <x v="3"/>
    <b v="0"/>
    <n v="2"/>
    <b v="0"/>
    <s v="film &amp; video/science fiction"/>
    <x v="0"/>
    <s v="play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153"/>
    <x v="3"/>
    <b v="0"/>
    <n v="10"/>
    <b v="0"/>
    <s v="film &amp; video/science fiction"/>
    <x v="0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154"/>
    <x v="0"/>
    <b v="0"/>
    <n v="3"/>
    <b v="0"/>
    <s v="film &amp; video/science fiction"/>
    <x v="0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155"/>
    <x v="0"/>
    <b v="0"/>
    <n v="4"/>
    <b v="0"/>
    <s v="film &amp; video/science fiction"/>
    <x v="0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156"/>
    <x v="3"/>
    <b v="0"/>
    <n v="15"/>
    <b v="0"/>
    <s v="film &amp; video/science fiction"/>
    <x v="0"/>
    <s v="play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157"/>
    <x v="2"/>
    <b v="0"/>
    <n v="2"/>
    <b v="0"/>
    <s v="film &amp; video/science fiction"/>
    <x v="0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158"/>
    <x v="3"/>
    <b v="0"/>
    <n v="0"/>
    <b v="0"/>
    <s v="film &amp; video/science fiction"/>
    <x v="0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159"/>
    <x v="2"/>
    <b v="0"/>
    <n v="1"/>
    <b v="0"/>
    <s v="film &amp; video/science fiction"/>
    <x v="0"/>
    <s v="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160"/>
    <x v="0"/>
    <b v="0"/>
    <n v="0"/>
    <b v="0"/>
    <s v="film &amp; video/drama"/>
    <x v="0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161"/>
    <x v="3"/>
    <b v="0"/>
    <n v="1"/>
    <b v="0"/>
    <s v="film &amp; video/drama"/>
    <x v="0"/>
    <s v="play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162"/>
    <x v="3"/>
    <b v="0"/>
    <n v="10"/>
    <b v="0"/>
    <s v="film &amp; video/drama"/>
    <x v="0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163"/>
    <x v="0"/>
    <b v="0"/>
    <n v="0"/>
    <b v="0"/>
    <s v="film &amp; video/drama"/>
    <x v="0"/>
    <s v="pl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164"/>
    <x v="3"/>
    <b v="0"/>
    <n v="7"/>
    <b v="0"/>
    <s v="film &amp; video/drama"/>
    <x v="0"/>
    <s v="plays"/>
  </r>
  <r>
    <n v="165"/>
    <s v="NET"/>
    <s v="A teacher. A boy. The beach and a heatwave that drove them all insane."/>
    <n v="17000"/>
    <n v="0"/>
    <x v="2"/>
    <s v="GB"/>
    <s v="GBP"/>
    <n v="1452613724"/>
    <x v="165"/>
    <x v="165"/>
    <x v="0"/>
    <b v="0"/>
    <n v="0"/>
    <b v="0"/>
    <s v="film &amp; video/drama"/>
    <x v="0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166"/>
    <x v="2"/>
    <b v="0"/>
    <n v="1"/>
    <b v="0"/>
    <s v="film &amp; video/drama"/>
    <x v="0"/>
    <s v="play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167"/>
    <x v="0"/>
    <b v="0"/>
    <n v="2"/>
    <b v="0"/>
    <s v="film &amp; video/drama"/>
    <x v="0"/>
    <s v="plays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168"/>
    <x v="0"/>
    <b v="0"/>
    <n v="3"/>
    <b v="0"/>
    <s v="film &amp; video/drama"/>
    <x v="0"/>
    <s v="pl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169"/>
    <x v="3"/>
    <b v="0"/>
    <n v="10"/>
    <b v="0"/>
    <s v="film &amp; video/drama"/>
    <x v="0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170"/>
    <x v="0"/>
    <b v="0"/>
    <n v="10"/>
    <b v="0"/>
    <s v="film &amp; video/drama"/>
    <x v="0"/>
    <s v="plays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171"/>
    <x v="2"/>
    <b v="0"/>
    <n v="1"/>
    <b v="0"/>
    <s v="film &amp; video/drama"/>
    <x v="0"/>
    <s v="plays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172"/>
    <x v="0"/>
    <b v="0"/>
    <n v="0"/>
    <b v="0"/>
    <s v="film &amp; video/drama"/>
    <x v="0"/>
    <s v="plays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173"/>
    <x v="0"/>
    <b v="0"/>
    <n v="0"/>
    <b v="0"/>
    <s v="film &amp; video/drama"/>
    <x v="0"/>
    <s v="plays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174"/>
    <x v="0"/>
    <b v="0"/>
    <n v="0"/>
    <b v="0"/>
    <s v="film &amp; video/drama"/>
    <x v="0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175"/>
    <x v="3"/>
    <b v="0"/>
    <n v="26"/>
    <b v="0"/>
    <s v="film &amp; video/drama"/>
    <x v="0"/>
    <s v="plays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176"/>
    <x v="0"/>
    <b v="0"/>
    <n v="0"/>
    <b v="0"/>
    <s v="film &amp; video/drama"/>
    <x v="0"/>
    <s v="plays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177"/>
    <x v="0"/>
    <b v="0"/>
    <n v="7"/>
    <b v="0"/>
    <s v="film &amp; video/drama"/>
    <x v="0"/>
    <s v="plays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178"/>
    <x v="0"/>
    <b v="0"/>
    <n v="0"/>
    <b v="0"/>
    <s v="film &amp; video/drama"/>
    <x v="0"/>
    <s v="pl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179"/>
    <x v="2"/>
    <b v="0"/>
    <n v="2"/>
    <b v="0"/>
    <s v="film &amp; video/drama"/>
    <x v="0"/>
    <s v="plays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180"/>
    <x v="0"/>
    <b v="0"/>
    <n v="13"/>
    <b v="0"/>
    <s v="film &amp; video/drama"/>
    <x v="0"/>
    <s v="plays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181"/>
    <x v="0"/>
    <b v="0"/>
    <n v="4"/>
    <b v="0"/>
    <s v="film &amp; video/drama"/>
    <x v="0"/>
    <s v="play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182"/>
    <x v="2"/>
    <b v="0"/>
    <n v="0"/>
    <b v="0"/>
    <s v="film &amp; video/drama"/>
    <x v="0"/>
    <s v="plays"/>
  </r>
  <r>
    <n v="183"/>
    <s v="Three Little Words"/>
    <s v="Don't kill me until I meet my Dad"/>
    <n v="12500"/>
    <n v="4482"/>
    <x v="2"/>
    <s v="GB"/>
    <s v="GBP"/>
    <n v="1417033610"/>
    <x v="183"/>
    <x v="183"/>
    <x v="3"/>
    <b v="0"/>
    <n v="12"/>
    <b v="0"/>
    <s v="film &amp; video/drama"/>
    <x v="0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184"/>
    <x v="3"/>
    <b v="0"/>
    <n v="2"/>
    <b v="0"/>
    <s v="film &amp; video/drama"/>
    <x v="0"/>
    <s v="plays"/>
  </r>
  <r>
    <n v="185"/>
    <s v="BLANK Short Movie"/>
    <s v="Love has no boundaries!"/>
    <n v="40000"/>
    <n v="2200"/>
    <x v="2"/>
    <s v="NO"/>
    <s v="NOK"/>
    <n v="1471557139"/>
    <x v="185"/>
    <x v="185"/>
    <x v="2"/>
    <b v="0"/>
    <n v="10"/>
    <b v="0"/>
    <s v="film &amp; video/drama"/>
    <x v="0"/>
    <s v="plays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186"/>
    <x v="1"/>
    <b v="0"/>
    <n v="0"/>
    <b v="0"/>
    <s v="film &amp; video/drama"/>
    <x v="0"/>
    <s v="plays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187"/>
    <x v="0"/>
    <b v="0"/>
    <n v="5"/>
    <b v="0"/>
    <s v="film &amp; video/drama"/>
    <x v="0"/>
    <s v="plays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188"/>
    <x v="3"/>
    <b v="0"/>
    <n v="0"/>
    <b v="0"/>
    <s v="film &amp; video/drama"/>
    <x v="0"/>
    <s v="plays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189"/>
    <x v="2"/>
    <b v="0"/>
    <n v="5"/>
    <b v="0"/>
    <s v="film &amp; video/drama"/>
    <x v="0"/>
    <s v="plays"/>
  </r>
  <r>
    <n v="190"/>
    <s v="REGIONRAT, the movie"/>
    <s v="Because hope can be a 4 letter word"/>
    <n v="12000"/>
    <n v="50"/>
    <x v="2"/>
    <s v="US"/>
    <s v="USD"/>
    <n v="1466091446"/>
    <x v="190"/>
    <x v="190"/>
    <x v="2"/>
    <b v="0"/>
    <n v="1"/>
    <b v="0"/>
    <s v="film &amp; video/drama"/>
    <x v="0"/>
    <s v="play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191"/>
    <x v="0"/>
    <b v="0"/>
    <n v="3"/>
    <b v="0"/>
    <s v="film &amp; video/drama"/>
    <x v="0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192"/>
    <x v="3"/>
    <b v="0"/>
    <n v="3"/>
    <b v="0"/>
    <s v="film &amp; video/drama"/>
    <x v="0"/>
    <s v="play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193"/>
    <x v="3"/>
    <b v="0"/>
    <n v="0"/>
    <b v="0"/>
    <s v="film &amp; video/drama"/>
    <x v="0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194"/>
    <x v="2"/>
    <b v="0"/>
    <n v="3"/>
    <b v="0"/>
    <s v="film &amp; video/drama"/>
    <x v="0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195"/>
    <x v="0"/>
    <b v="0"/>
    <n v="0"/>
    <b v="0"/>
    <s v="film &amp; video/drama"/>
    <x v="0"/>
    <s v="plays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196"/>
    <x v="0"/>
    <b v="0"/>
    <n v="19"/>
    <b v="0"/>
    <s v="film &amp; video/drama"/>
    <x v="0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197"/>
    <x v="1"/>
    <b v="0"/>
    <n v="8"/>
    <b v="0"/>
    <s v="film &amp; video/drama"/>
    <x v="0"/>
    <s v="play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198"/>
    <x v="3"/>
    <b v="0"/>
    <n v="6"/>
    <b v="0"/>
    <s v="film &amp; video/drama"/>
    <x v="0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199"/>
    <x v="2"/>
    <b v="0"/>
    <n v="0"/>
    <b v="0"/>
    <s v="film &amp; video/drama"/>
    <x v="0"/>
    <s v="play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200"/>
    <x v="3"/>
    <b v="0"/>
    <n v="18"/>
    <b v="0"/>
    <s v="film &amp; video/drama"/>
    <x v="0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201"/>
    <x v="0"/>
    <b v="0"/>
    <n v="7"/>
    <b v="0"/>
    <s v="film &amp; video/drama"/>
    <x v="0"/>
    <s v="plays"/>
  </r>
  <r>
    <n v="202"/>
    <s v="Modern Gangsters"/>
    <s v="new web series created by jonney terry"/>
    <n v="6000"/>
    <n v="0"/>
    <x v="2"/>
    <s v="US"/>
    <s v="USD"/>
    <n v="1444337940"/>
    <x v="202"/>
    <x v="202"/>
    <x v="0"/>
    <b v="0"/>
    <n v="0"/>
    <b v="0"/>
    <s v="film &amp; video/drama"/>
    <x v="0"/>
    <s v="pl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203"/>
    <x v="3"/>
    <b v="0"/>
    <n v="8"/>
    <b v="0"/>
    <s v="film &amp; video/drama"/>
    <x v="0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204"/>
    <x v="2"/>
    <b v="0"/>
    <n v="1293"/>
    <b v="0"/>
    <s v="film &amp; video/drama"/>
    <x v="0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205"/>
    <x v="0"/>
    <b v="0"/>
    <n v="17"/>
    <b v="0"/>
    <s v="film &amp; video/drama"/>
    <x v="0"/>
    <s v="plays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206"/>
    <x v="2"/>
    <b v="0"/>
    <n v="0"/>
    <b v="0"/>
    <s v="film &amp; video/drama"/>
    <x v="0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207"/>
    <x v="3"/>
    <b v="0"/>
    <n v="13"/>
    <b v="0"/>
    <s v="film &amp; video/drama"/>
    <x v="0"/>
    <s v="plays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208"/>
    <x v="3"/>
    <b v="0"/>
    <n v="0"/>
    <b v="0"/>
    <s v="film &amp; video/drama"/>
    <x v="0"/>
    <s v="plays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209"/>
    <x v="0"/>
    <b v="0"/>
    <n v="0"/>
    <b v="0"/>
    <s v="film &amp; video/drama"/>
    <x v="0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210"/>
    <x v="0"/>
    <b v="0"/>
    <n v="33"/>
    <b v="0"/>
    <s v="film &amp; video/drama"/>
    <x v="0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211"/>
    <x v="0"/>
    <b v="0"/>
    <n v="12"/>
    <b v="0"/>
    <s v="film &amp; video/drama"/>
    <x v="0"/>
    <s v="plays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212"/>
    <x v="2"/>
    <b v="0"/>
    <n v="1"/>
    <b v="0"/>
    <s v="film &amp; video/drama"/>
    <x v="0"/>
    <s v="pl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213"/>
    <x v="0"/>
    <b v="0"/>
    <n v="1"/>
    <b v="0"/>
    <s v="film &amp; video/drama"/>
    <x v="0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214"/>
    <x v="0"/>
    <b v="0"/>
    <n v="1"/>
    <b v="0"/>
    <s v="film &amp; video/drama"/>
    <x v="0"/>
    <s v="plays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215"/>
    <x v="2"/>
    <b v="0"/>
    <n v="1"/>
    <b v="0"/>
    <s v="film &amp; video/drama"/>
    <x v="0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216"/>
    <x v="0"/>
    <b v="0"/>
    <n v="84"/>
    <b v="0"/>
    <s v="film &amp; video/drama"/>
    <x v="0"/>
    <s v="plays"/>
  </r>
  <r>
    <n v="217"/>
    <s v="Bitch"/>
    <s v="A roadmovie by paw"/>
    <n v="100000"/>
    <n v="11943"/>
    <x v="2"/>
    <s v="SE"/>
    <s v="SEK"/>
    <n v="1419780149"/>
    <x v="217"/>
    <x v="217"/>
    <x v="3"/>
    <b v="0"/>
    <n v="38"/>
    <b v="0"/>
    <s v="film &amp; video/drama"/>
    <x v="0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218"/>
    <x v="0"/>
    <b v="0"/>
    <n v="1"/>
    <b v="0"/>
    <s v="film &amp; video/drama"/>
    <x v="0"/>
    <s v="plays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219"/>
    <x v="2"/>
    <b v="0"/>
    <n v="76"/>
    <b v="0"/>
    <s v="film &amp; video/drama"/>
    <x v="0"/>
    <s v="play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220"/>
    <x v="0"/>
    <b v="0"/>
    <n v="3"/>
    <b v="0"/>
    <s v="film &amp; video/drama"/>
    <x v="0"/>
    <s v="plays"/>
  </r>
  <r>
    <n v="221"/>
    <s v="Archetypes"/>
    <s v="Film about Schizophrenia with Surreal Twists!"/>
    <n v="50000"/>
    <n v="0"/>
    <x v="2"/>
    <s v="US"/>
    <s v="USD"/>
    <n v="1427569564"/>
    <x v="221"/>
    <x v="221"/>
    <x v="0"/>
    <b v="0"/>
    <n v="0"/>
    <b v="0"/>
    <s v="film &amp; video/drama"/>
    <x v="0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222"/>
    <x v="0"/>
    <b v="0"/>
    <n v="2"/>
    <b v="0"/>
    <s v="film &amp; video/drama"/>
    <x v="0"/>
    <s v="plays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223"/>
    <x v="2"/>
    <b v="0"/>
    <n v="0"/>
    <b v="0"/>
    <s v="film &amp; video/drama"/>
    <x v="0"/>
    <s v="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224"/>
    <x v="0"/>
    <b v="0"/>
    <n v="0"/>
    <b v="0"/>
    <s v="film &amp; video/drama"/>
    <x v="0"/>
    <s v="plays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225"/>
    <x v="2"/>
    <b v="0"/>
    <n v="0"/>
    <b v="0"/>
    <s v="film &amp; video/drama"/>
    <x v="0"/>
    <s v="plays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226"/>
    <x v="0"/>
    <b v="0"/>
    <n v="2"/>
    <b v="0"/>
    <s v="film &amp; video/drama"/>
    <x v="0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227"/>
    <x v="0"/>
    <b v="0"/>
    <n v="0"/>
    <b v="0"/>
    <s v="film &amp; video/drama"/>
    <x v="0"/>
    <s v="plays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228"/>
    <x v="0"/>
    <b v="0"/>
    <n v="0"/>
    <b v="0"/>
    <s v="film &amp; video/drama"/>
    <x v="0"/>
    <s v="plays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229"/>
    <x v="2"/>
    <b v="0"/>
    <n v="0"/>
    <b v="0"/>
    <s v="film &amp; video/drama"/>
    <x v="0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230"/>
    <x v="0"/>
    <b v="0"/>
    <n v="2"/>
    <b v="0"/>
    <s v="film &amp; video/drama"/>
    <x v="0"/>
    <s v="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231"/>
    <x v="0"/>
    <b v="0"/>
    <n v="0"/>
    <b v="0"/>
    <s v="film &amp; video/drama"/>
    <x v="0"/>
    <s v="plays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232"/>
    <x v="0"/>
    <b v="0"/>
    <n v="7"/>
    <b v="0"/>
    <s v="film &amp; video/drama"/>
    <x v="0"/>
    <s v="plays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233"/>
    <x v="2"/>
    <b v="0"/>
    <n v="0"/>
    <b v="0"/>
    <s v="film &amp; video/drama"/>
    <x v="0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234"/>
    <x v="0"/>
    <b v="0"/>
    <n v="5"/>
    <b v="0"/>
    <s v="film &amp; video/drama"/>
    <x v="0"/>
    <s v="plays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235"/>
    <x v="0"/>
    <b v="0"/>
    <n v="0"/>
    <b v="0"/>
    <s v="film &amp; video/drama"/>
    <x v="0"/>
    <s v="play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236"/>
    <x v="0"/>
    <b v="0"/>
    <n v="0"/>
    <b v="0"/>
    <s v="film &amp; video/drama"/>
    <x v="0"/>
    <s v="plays"/>
  </r>
  <r>
    <n v="237"/>
    <s v="Making The Choice"/>
    <s v="Making The Choice is a christian short film series."/>
    <n v="15000"/>
    <n v="50"/>
    <x v="2"/>
    <s v="US"/>
    <s v="USD"/>
    <n v="1457445069"/>
    <x v="237"/>
    <x v="237"/>
    <x v="2"/>
    <b v="0"/>
    <n v="1"/>
    <b v="0"/>
    <s v="film &amp; video/drama"/>
    <x v="0"/>
    <s v="plays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238"/>
    <x v="2"/>
    <b v="0"/>
    <n v="0"/>
    <b v="0"/>
    <s v="film &amp; video/drama"/>
    <x v="0"/>
    <s v="plays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239"/>
    <x v="0"/>
    <b v="0"/>
    <n v="5"/>
    <b v="0"/>
    <s v="film &amp; video/drama"/>
    <x v="0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240"/>
    <x v="4"/>
    <b v="1"/>
    <n v="137"/>
    <b v="1"/>
    <s v="film &amp; video/documentary"/>
    <x v="0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241"/>
    <x v="3"/>
    <b v="1"/>
    <n v="376"/>
    <b v="1"/>
    <s v="film &amp; video/documentary"/>
    <x v="0"/>
    <s v="play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242"/>
    <x v="6"/>
    <b v="1"/>
    <n v="202"/>
    <b v="1"/>
    <s v="film &amp; video/documentary"/>
    <x v="0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243"/>
    <x v="3"/>
    <b v="1"/>
    <n v="328"/>
    <b v="1"/>
    <s v="film &amp; video/documentary"/>
    <x v="0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244"/>
    <x v="7"/>
    <b v="1"/>
    <n v="84"/>
    <b v="1"/>
    <s v="film &amp; video/documentary"/>
    <x v="0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245"/>
    <x v="5"/>
    <b v="1"/>
    <n v="96"/>
    <b v="1"/>
    <s v="film &amp; video/documentary"/>
    <x v="0"/>
    <s v="play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246"/>
    <x v="7"/>
    <b v="1"/>
    <n v="223"/>
    <b v="1"/>
    <s v="film &amp; video/documentary"/>
    <x v="0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247"/>
    <x v="7"/>
    <b v="1"/>
    <n v="62"/>
    <b v="1"/>
    <s v="film &amp; video/documentary"/>
    <x v="0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248"/>
    <x v="6"/>
    <b v="1"/>
    <n v="146"/>
    <b v="1"/>
    <s v="film &amp; video/documentary"/>
    <x v="0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249"/>
    <x v="7"/>
    <b v="1"/>
    <n v="235"/>
    <b v="1"/>
    <s v="film &amp; video/documentary"/>
    <x v="0"/>
    <s v="play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250"/>
    <x v="4"/>
    <b v="1"/>
    <n v="437"/>
    <b v="1"/>
    <s v="film &amp; video/documentary"/>
    <x v="0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251"/>
    <x v="5"/>
    <b v="1"/>
    <n v="77"/>
    <b v="1"/>
    <s v="film &amp; video/documentary"/>
    <x v="0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252"/>
    <x v="7"/>
    <b v="1"/>
    <n v="108"/>
    <b v="1"/>
    <s v="film &amp; video/documentary"/>
    <x v="0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253"/>
    <x v="5"/>
    <b v="1"/>
    <n v="7"/>
    <b v="1"/>
    <s v="film &amp; video/documentary"/>
    <x v="0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254"/>
    <x v="0"/>
    <b v="1"/>
    <n v="314"/>
    <b v="1"/>
    <s v="film &amp; video/documentary"/>
    <x v="0"/>
    <s v="play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255"/>
    <x v="6"/>
    <b v="1"/>
    <n v="188"/>
    <b v="1"/>
    <s v="film &amp; video/documentary"/>
    <x v="0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256"/>
    <x v="4"/>
    <b v="1"/>
    <n v="275"/>
    <b v="1"/>
    <s v="film &amp; video/documentary"/>
    <x v="0"/>
    <s v="pl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257"/>
    <x v="2"/>
    <b v="1"/>
    <n v="560"/>
    <b v="1"/>
    <s v="film &amp; video/documentary"/>
    <x v="0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258"/>
    <x v="6"/>
    <b v="1"/>
    <n v="688"/>
    <b v="1"/>
    <s v="film &amp; video/documentary"/>
    <x v="0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259"/>
    <x v="0"/>
    <b v="1"/>
    <n v="942"/>
    <b v="1"/>
    <s v="film &amp; video/documentary"/>
    <x v="0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260"/>
    <x v="7"/>
    <b v="1"/>
    <n v="88"/>
    <b v="1"/>
    <s v="film &amp; video/documentary"/>
    <x v="0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261"/>
    <x v="5"/>
    <b v="1"/>
    <n v="220"/>
    <b v="1"/>
    <s v="film &amp; video/documentary"/>
    <x v="0"/>
    <s v="play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262"/>
    <x v="6"/>
    <b v="1"/>
    <n v="145"/>
    <b v="1"/>
    <s v="film &amp; video/documentary"/>
    <x v="0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263"/>
    <x v="5"/>
    <b v="1"/>
    <n v="963"/>
    <b v="1"/>
    <s v="film &amp; video/documentary"/>
    <x v="0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264"/>
    <x v="5"/>
    <b v="1"/>
    <n v="91"/>
    <b v="1"/>
    <s v="film &amp; video/documentary"/>
    <x v="0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265"/>
    <x v="7"/>
    <b v="1"/>
    <n v="58"/>
    <b v="1"/>
    <s v="film &amp; video/documentary"/>
    <x v="0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266"/>
    <x v="7"/>
    <b v="1"/>
    <n v="36"/>
    <b v="1"/>
    <s v="film &amp; video/documentary"/>
    <x v="0"/>
    <s v="plays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267"/>
    <x v="3"/>
    <b v="1"/>
    <n v="165"/>
    <b v="1"/>
    <s v="film &amp; video/documentary"/>
    <x v="0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268"/>
    <x v="6"/>
    <b v="1"/>
    <n v="111"/>
    <b v="1"/>
    <s v="film &amp; video/documentary"/>
    <x v="0"/>
    <s v="play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269"/>
    <x v="1"/>
    <b v="1"/>
    <n v="1596"/>
    <b v="1"/>
    <s v="film &amp; video/documentary"/>
    <x v="0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270"/>
    <x v="6"/>
    <b v="1"/>
    <n v="61"/>
    <b v="1"/>
    <s v="film &amp; video/documentary"/>
    <x v="0"/>
    <s v="plays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271"/>
    <x v="4"/>
    <b v="1"/>
    <n v="287"/>
    <b v="1"/>
    <s v="film &amp; video/documentary"/>
    <x v="0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272"/>
    <x v="7"/>
    <b v="1"/>
    <n v="65"/>
    <b v="1"/>
    <s v="film &amp; video/documentary"/>
    <x v="0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273"/>
    <x v="6"/>
    <b v="1"/>
    <n v="118"/>
    <b v="1"/>
    <s v="film &amp; video/documentary"/>
    <x v="0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274"/>
    <x v="5"/>
    <b v="1"/>
    <n v="113"/>
    <b v="1"/>
    <s v="film &amp; video/documentary"/>
    <x v="0"/>
    <s v="plays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275"/>
    <x v="5"/>
    <b v="1"/>
    <n v="332"/>
    <b v="1"/>
    <s v="film &amp; video/documentary"/>
    <x v="0"/>
    <s v="play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276"/>
    <x v="5"/>
    <b v="1"/>
    <n v="62"/>
    <b v="1"/>
    <s v="film &amp; video/documentary"/>
    <x v="0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277"/>
    <x v="0"/>
    <b v="1"/>
    <n v="951"/>
    <b v="1"/>
    <s v="film &amp; video/documentary"/>
    <x v="0"/>
    <s v="plays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278"/>
    <x v="5"/>
    <b v="1"/>
    <n v="415"/>
    <b v="1"/>
    <s v="film &amp; video/documentary"/>
    <x v="0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279"/>
    <x v="1"/>
    <b v="1"/>
    <n v="305"/>
    <b v="1"/>
    <s v="film &amp; video/documentary"/>
    <x v="0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280"/>
    <x v="3"/>
    <b v="1"/>
    <n v="2139"/>
    <b v="1"/>
    <s v="film &amp; video/documentary"/>
    <x v="0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281"/>
    <x v="8"/>
    <b v="1"/>
    <n v="79"/>
    <b v="1"/>
    <s v="film &amp; video/documentary"/>
    <x v="0"/>
    <s v="plays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282"/>
    <x v="7"/>
    <b v="1"/>
    <n v="179"/>
    <b v="1"/>
    <s v="film &amp; video/documentary"/>
    <x v="0"/>
    <s v="plays"/>
  </r>
  <r>
    <n v="283"/>
    <s v="SOLE SURVIVOR"/>
    <s v="What is the impact of survivorship on the human condition?"/>
    <n v="18000"/>
    <n v="20569.05"/>
    <x v="0"/>
    <s v="US"/>
    <s v="USD"/>
    <n v="1306904340"/>
    <x v="283"/>
    <x v="283"/>
    <x v="6"/>
    <b v="1"/>
    <n v="202"/>
    <b v="1"/>
    <s v="film &amp; video/documentary"/>
    <x v="0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284"/>
    <x v="6"/>
    <b v="1"/>
    <n v="760"/>
    <b v="1"/>
    <s v="film &amp; video/documentary"/>
    <x v="0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285"/>
    <x v="4"/>
    <b v="1"/>
    <n v="563"/>
    <b v="1"/>
    <s v="film &amp; video/documentary"/>
    <x v="0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286"/>
    <x v="4"/>
    <b v="1"/>
    <n v="135"/>
    <b v="1"/>
    <s v="film &amp; video/documentary"/>
    <x v="0"/>
    <s v="play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287"/>
    <x v="5"/>
    <b v="1"/>
    <n v="290"/>
    <b v="1"/>
    <s v="film &amp; video/documentary"/>
    <x v="0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288"/>
    <x v="5"/>
    <b v="1"/>
    <n v="447"/>
    <b v="1"/>
    <s v="film &amp; video/documentary"/>
    <x v="0"/>
    <s v="play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289"/>
    <x v="4"/>
    <b v="1"/>
    <n v="232"/>
    <b v="1"/>
    <s v="film &amp; video/documentary"/>
    <x v="0"/>
    <s v="play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290"/>
    <x v="7"/>
    <b v="1"/>
    <n v="168"/>
    <b v="1"/>
    <s v="film &amp; video/documentary"/>
    <x v="0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291"/>
    <x v="4"/>
    <b v="1"/>
    <n v="128"/>
    <b v="1"/>
    <s v="film &amp; video/documentary"/>
    <x v="0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292"/>
    <x v="6"/>
    <b v="1"/>
    <n v="493"/>
    <b v="1"/>
    <s v="film &amp; video/documentary"/>
    <x v="0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293"/>
    <x v="3"/>
    <b v="1"/>
    <n v="131"/>
    <b v="1"/>
    <s v="film &amp; video/documentary"/>
    <x v="0"/>
    <s v="play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294"/>
    <x v="7"/>
    <b v="1"/>
    <n v="50"/>
    <b v="1"/>
    <s v="film &amp; video/documentary"/>
    <x v="0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295"/>
    <x v="4"/>
    <b v="1"/>
    <n v="665"/>
    <b v="1"/>
    <s v="film &amp; video/documentary"/>
    <x v="0"/>
    <s v="play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296"/>
    <x v="5"/>
    <b v="1"/>
    <n v="129"/>
    <b v="1"/>
    <s v="film &amp; video/documentary"/>
    <x v="0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297"/>
    <x v="0"/>
    <b v="1"/>
    <n v="142"/>
    <b v="1"/>
    <s v="film &amp; video/documentary"/>
    <x v="0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298"/>
    <x v="3"/>
    <b v="1"/>
    <n v="2436"/>
    <b v="1"/>
    <s v="film &amp; video/documentary"/>
    <x v="0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299"/>
    <x v="7"/>
    <b v="1"/>
    <n v="244"/>
    <b v="1"/>
    <s v="film &amp; video/documentary"/>
    <x v="0"/>
    <s v="plays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300"/>
    <x v="6"/>
    <b v="1"/>
    <n v="298"/>
    <b v="1"/>
    <s v="film &amp; video/documentary"/>
    <x v="0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301"/>
    <x v="4"/>
    <b v="1"/>
    <n v="251"/>
    <b v="1"/>
    <s v="film &amp; video/documentary"/>
    <x v="0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302"/>
    <x v="5"/>
    <b v="1"/>
    <n v="108"/>
    <b v="1"/>
    <s v="film &amp; video/documentary"/>
    <x v="0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303"/>
    <x v="5"/>
    <b v="1"/>
    <n v="82"/>
    <b v="1"/>
    <s v="film &amp; video/documentary"/>
    <x v="0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304"/>
    <x v="5"/>
    <b v="1"/>
    <n v="74"/>
    <b v="1"/>
    <s v="film &amp; video/documentary"/>
    <x v="0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305"/>
    <x v="5"/>
    <b v="1"/>
    <n v="189"/>
    <b v="1"/>
    <s v="film &amp; video/documentary"/>
    <x v="0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306"/>
    <x v="4"/>
    <b v="1"/>
    <n v="80"/>
    <b v="1"/>
    <s v="film &amp; video/documentary"/>
    <x v="0"/>
    <s v="plays"/>
  </r>
  <r>
    <n v="307"/>
    <s v="Grammar Revolution"/>
    <s v="Why is grammar important?"/>
    <n v="22000"/>
    <n v="24490"/>
    <x v="0"/>
    <s v="US"/>
    <s v="USD"/>
    <n v="1360276801"/>
    <x v="307"/>
    <x v="307"/>
    <x v="4"/>
    <b v="1"/>
    <n v="576"/>
    <b v="1"/>
    <s v="film &amp; video/documentary"/>
    <x v="0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308"/>
    <x v="6"/>
    <b v="1"/>
    <n v="202"/>
    <b v="1"/>
    <s v="film &amp; video/documentary"/>
    <x v="0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309"/>
    <x v="5"/>
    <b v="1"/>
    <n v="238"/>
    <b v="1"/>
    <s v="film &amp; video/documentary"/>
    <x v="0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310"/>
    <x v="6"/>
    <b v="1"/>
    <n v="36"/>
    <b v="1"/>
    <s v="film &amp; video/documentary"/>
    <x v="0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311"/>
    <x v="6"/>
    <b v="1"/>
    <n v="150"/>
    <b v="1"/>
    <s v="film &amp; video/documentary"/>
    <x v="0"/>
    <s v="play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312"/>
    <x v="4"/>
    <b v="1"/>
    <n v="146"/>
    <b v="1"/>
    <s v="film &amp; video/documentary"/>
    <x v="0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313"/>
    <x v="7"/>
    <b v="1"/>
    <n v="222"/>
    <b v="1"/>
    <s v="film &amp; video/documentary"/>
    <x v="0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314"/>
    <x v="4"/>
    <b v="1"/>
    <n v="120"/>
    <b v="1"/>
    <s v="film &amp; video/documentary"/>
    <x v="0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315"/>
    <x v="5"/>
    <b v="1"/>
    <n v="126"/>
    <b v="1"/>
    <s v="film &amp; video/documentary"/>
    <x v="0"/>
    <s v="play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316"/>
    <x v="3"/>
    <b v="1"/>
    <n v="158"/>
    <b v="1"/>
    <s v="film &amp; video/documentary"/>
    <x v="0"/>
    <s v="plays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317"/>
    <x v="4"/>
    <b v="1"/>
    <n v="316"/>
    <b v="1"/>
    <s v="film &amp; video/documentary"/>
    <x v="0"/>
    <s v="play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318"/>
    <x v="4"/>
    <b v="1"/>
    <n v="284"/>
    <b v="1"/>
    <s v="film &amp; video/documentary"/>
    <x v="0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319"/>
    <x v="8"/>
    <b v="1"/>
    <n v="51"/>
    <b v="1"/>
    <s v="film &amp; video/documentary"/>
    <x v="0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320"/>
    <x v="0"/>
    <b v="1"/>
    <n v="158"/>
    <b v="1"/>
    <s v="film &amp; video/documentary"/>
    <x v="0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321"/>
    <x v="2"/>
    <b v="1"/>
    <n v="337"/>
    <b v="1"/>
    <s v="film &amp; video/documentary"/>
    <x v="0"/>
    <s v="play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322"/>
    <x v="2"/>
    <b v="1"/>
    <n v="186"/>
    <b v="1"/>
    <s v="film &amp; video/documentary"/>
    <x v="0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323"/>
    <x v="2"/>
    <b v="1"/>
    <n v="58"/>
    <b v="1"/>
    <s v="film &amp; video/documentary"/>
    <x v="0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324"/>
    <x v="0"/>
    <b v="1"/>
    <n v="82"/>
    <b v="1"/>
    <s v="film &amp; video/documentary"/>
    <x v="0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325"/>
    <x v="2"/>
    <b v="1"/>
    <n v="736"/>
    <b v="1"/>
    <s v="film &amp; video/documentary"/>
    <x v="0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326"/>
    <x v="1"/>
    <b v="1"/>
    <n v="1151"/>
    <b v="1"/>
    <s v="film &amp; video/documentary"/>
    <x v="0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327"/>
    <x v="0"/>
    <b v="1"/>
    <n v="34"/>
    <b v="1"/>
    <s v="film &amp; video/documentary"/>
    <x v="0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328"/>
    <x v="0"/>
    <b v="1"/>
    <n v="498"/>
    <b v="1"/>
    <s v="film &amp; video/documentary"/>
    <x v="0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329"/>
    <x v="0"/>
    <b v="1"/>
    <n v="167"/>
    <b v="1"/>
    <s v="film &amp; video/documentary"/>
    <x v="0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330"/>
    <x v="4"/>
    <b v="1"/>
    <n v="340"/>
    <b v="1"/>
    <s v="film &amp; video/documentary"/>
    <x v="0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331"/>
    <x v="2"/>
    <b v="1"/>
    <n v="438"/>
    <b v="1"/>
    <s v="film &amp; video/documentary"/>
    <x v="0"/>
    <s v="play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332"/>
    <x v="0"/>
    <b v="1"/>
    <n v="555"/>
    <b v="1"/>
    <s v="film &amp; video/documentary"/>
    <x v="0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333"/>
    <x v="2"/>
    <b v="1"/>
    <n v="266"/>
    <b v="1"/>
    <s v="film &amp; video/documentary"/>
    <x v="0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334"/>
    <x v="0"/>
    <b v="1"/>
    <n v="69"/>
    <b v="1"/>
    <s v="film &amp; video/documentary"/>
    <x v="0"/>
    <s v="play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335"/>
    <x v="0"/>
    <b v="1"/>
    <n v="80"/>
    <b v="1"/>
    <s v="film &amp; video/documentary"/>
    <x v="0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336"/>
    <x v="0"/>
    <b v="1"/>
    <n v="493"/>
    <b v="1"/>
    <s v="film &amp; video/documentary"/>
    <x v="0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337"/>
    <x v="0"/>
    <b v="1"/>
    <n v="31"/>
    <b v="1"/>
    <s v="film &amp; video/documentary"/>
    <x v="0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338"/>
    <x v="2"/>
    <b v="1"/>
    <n v="236"/>
    <b v="1"/>
    <s v="film &amp; video/documentary"/>
    <x v="0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339"/>
    <x v="0"/>
    <b v="1"/>
    <n v="89"/>
    <b v="1"/>
    <s v="film &amp; video/documentary"/>
    <x v="0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340"/>
    <x v="1"/>
    <b v="1"/>
    <n v="299"/>
    <b v="1"/>
    <s v="film &amp; video/documentary"/>
    <x v="0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341"/>
    <x v="3"/>
    <b v="1"/>
    <n v="55"/>
    <b v="1"/>
    <s v="film &amp; video/documentary"/>
    <x v="0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342"/>
    <x v="2"/>
    <b v="1"/>
    <n v="325"/>
    <b v="1"/>
    <s v="film &amp; video/documentary"/>
    <x v="0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343"/>
    <x v="3"/>
    <b v="1"/>
    <n v="524"/>
    <b v="1"/>
    <s v="film &amp; video/documentary"/>
    <x v="0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344"/>
    <x v="0"/>
    <b v="1"/>
    <n v="285"/>
    <b v="1"/>
    <s v="film &amp; video/documentary"/>
    <x v="0"/>
    <s v="play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345"/>
    <x v="0"/>
    <b v="1"/>
    <n v="179"/>
    <b v="1"/>
    <s v="film &amp; video/documentary"/>
    <x v="0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346"/>
    <x v="0"/>
    <b v="1"/>
    <n v="188"/>
    <b v="1"/>
    <s v="film &amp; video/documentary"/>
    <x v="0"/>
    <s v="pl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347"/>
    <x v="0"/>
    <b v="1"/>
    <n v="379"/>
    <b v="1"/>
    <s v="film &amp; video/documentary"/>
    <x v="0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348"/>
    <x v="0"/>
    <b v="1"/>
    <n v="119"/>
    <b v="1"/>
    <s v="film &amp; video/documentary"/>
    <x v="0"/>
    <s v="play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349"/>
    <x v="1"/>
    <b v="1"/>
    <n v="167"/>
    <b v="1"/>
    <s v="film &amp; video/documentary"/>
    <x v="0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350"/>
    <x v="2"/>
    <b v="1"/>
    <n v="221"/>
    <b v="1"/>
    <s v="film &amp; video/documentary"/>
    <x v="0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351"/>
    <x v="2"/>
    <b v="1"/>
    <n v="964"/>
    <b v="1"/>
    <s v="film &amp; video/documentary"/>
    <x v="0"/>
    <s v="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352"/>
    <x v="3"/>
    <b v="1"/>
    <n v="286"/>
    <b v="1"/>
    <s v="film &amp; video/documentary"/>
    <x v="0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353"/>
    <x v="0"/>
    <b v="1"/>
    <n v="613"/>
    <b v="1"/>
    <s v="film &amp; video/documentary"/>
    <x v="0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354"/>
    <x v="2"/>
    <b v="1"/>
    <n v="29"/>
    <b v="1"/>
    <s v="film &amp; video/documentary"/>
    <x v="0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355"/>
    <x v="3"/>
    <b v="1"/>
    <n v="165"/>
    <b v="1"/>
    <s v="film &amp; video/documentary"/>
    <x v="0"/>
    <s v="plays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356"/>
    <x v="2"/>
    <b v="1"/>
    <n v="97"/>
    <b v="1"/>
    <s v="film &amp; video/documentary"/>
    <x v="0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357"/>
    <x v="0"/>
    <b v="1"/>
    <n v="303"/>
    <b v="1"/>
    <s v="film &amp; video/documentary"/>
    <x v="0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358"/>
    <x v="2"/>
    <b v="1"/>
    <n v="267"/>
    <b v="1"/>
    <s v="film &amp; video/documentary"/>
    <x v="0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359"/>
    <x v="3"/>
    <b v="1"/>
    <n v="302"/>
    <b v="1"/>
    <s v="film &amp; video/documentary"/>
    <x v="0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360"/>
    <x v="0"/>
    <b v="0"/>
    <n v="87"/>
    <b v="1"/>
    <s v="film &amp; video/documentary"/>
    <x v="0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361"/>
    <x v="3"/>
    <b v="0"/>
    <n v="354"/>
    <b v="1"/>
    <s v="film &amp; video/documentary"/>
    <x v="0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362"/>
    <x v="3"/>
    <b v="0"/>
    <n v="86"/>
    <b v="1"/>
    <s v="film &amp; video/documentary"/>
    <x v="0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363"/>
    <x v="7"/>
    <b v="0"/>
    <n v="26"/>
    <b v="1"/>
    <s v="film &amp; video/documentary"/>
    <x v="0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364"/>
    <x v="3"/>
    <b v="0"/>
    <n v="113"/>
    <b v="1"/>
    <s v="film &amp; video/documentary"/>
    <x v="0"/>
    <s v="plays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365"/>
    <x v="3"/>
    <b v="0"/>
    <n v="65"/>
    <b v="1"/>
    <s v="film &amp; video/documentary"/>
    <x v="0"/>
    <s v="play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366"/>
    <x v="5"/>
    <b v="0"/>
    <n v="134"/>
    <b v="1"/>
    <s v="film &amp; video/documentary"/>
    <x v="0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367"/>
    <x v="4"/>
    <b v="0"/>
    <n v="119"/>
    <b v="1"/>
    <s v="film &amp; video/documentary"/>
    <x v="0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368"/>
    <x v="0"/>
    <b v="0"/>
    <n v="159"/>
    <b v="1"/>
    <s v="film &amp; video/documentary"/>
    <x v="0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369"/>
    <x v="6"/>
    <b v="0"/>
    <n v="167"/>
    <b v="1"/>
    <s v="film &amp; video/documentary"/>
    <x v="0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370"/>
    <x v="2"/>
    <b v="0"/>
    <n v="43"/>
    <b v="1"/>
    <s v="film &amp; video/documentary"/>
    <x v="0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371"/>
    <x v="5"/>
    <b v="0"/>
    <n v="1062"/>
    <b v="1"/>
    <s v="film &amp; video/documentary"/>
    <x v="0"/>
    <s v="plays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372"/>
    <x v="2"/>
    <b v="0"/>
    <n v="9"/>
    <b v="1"/>
    <s v="film &amp; video/documentary"/>
    <x v="0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373"/>
    <x v="5"/>
    <b v="0"/>
    <n v="89"/>
    <b v="1"/>
    <s v="film &amp; video/documentary"/>
    <x v="0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374"/>
    <x v="6"/>
    <b v="0"/>
    <n v="174"/>
    <b v="1"/>
    <s v="film &amp; video/documentary"/>
    <x v="0"/>
    <s v="play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375"/>
    <x v="3"/>
    <b v="0"/>
    <n v="14"/>
    <b v="1"/>
    <s v="film &amp; video/documentary"/>
    <x v="0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376"/>
    <x v="2"/>
    <b v="0"/>
    <n v="48"/>
    <b v="1"/>
    <s v="film &amp; video/documentary"/>
    <x v="0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377"/>
    <x v="0"/>
    <b v="0"/>
    <n v="133"/>
    <b v="1"/>
    <s v="film &amp; video/documentary"/>
    <x v="0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378"/>
    <x v="2"/>
    <b v="0"/>
    <n v="83"/>
    <b v="1"/>
    <s v="film &amp; video/documentary"/>
    <x v="0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379"/>
    <x v="5"/>
    <b v="0"/>
    <n v="149"/>
    <b v="1"/>
    <s v="film &amp; video/documentary"/>
    <x v="0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380"/>
    <x v="0"/>
    <b v="0"/>
    <n v="49"/>
    <b v="1"/>
    <s v="film &amp; video/documentary"/>
    <x v="0"/>
    <s v="plays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381"/>
    <x v="5"/>
    <b v="0"/>
    <n v="251"/>
    <b v="1"/>
    <s v="film &amp; video/documentary"/>
    <x v="0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382"/>
    <x v="5"/>
    <b v="0"/>
    <n v="22"/>
    <b v="1"/>
    <s v="film &amp; video/documentary"/>
    <x v="0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383"/>
    <x v="3"/>
    <b v="0"/>
    <n v="48"/>
    <b v="1"/>
    <s v="film &amp; video/documentary"/>
    <x v="0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384"/>
    <x v="3"/>
    <b v="0"/>
    <n v="383"/>
    <b v="1"/>
    <s v="film &amp; video/documentary"/>
    <x v="0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385"/>
    <x v="3"/>
    <b v="0"/>
    <n v="237"/>
    <b v="1"/>
    <s v="film &amp; video/documentary"/>
    <x v="0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386"/>
    <x v="0"/>
    <b v="0"/>
    <n v="13"/>
    <b v="1"/>
    <s v="film &amp; video/documentary"/>
    <x v="0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387"/>
    <x v="0"/>
    <b v="0"/>
    <n v="562"/>
    <b v="1"/>
    <s v="film &amp; video/documentary"/>
    <x v="0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388"/>
    <x v="2"/>
    <b v="0"/>
    <n v="71"/>
    <b v="1"/>
    <s v="film &amp; video/documentary"/>
    <x v="0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389"/>
    <x v="3"/>
    <b v="0"/>
    <n v="1510"/>
    <b v="1"/>
    <s v="film &amp; video/documentary"/>
    <x v="0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390"/>
    <x v="0"/>
    <b v="0"/>
    <n v="14"/>
    <b v="1"/>
    <s v="film &amp; video/documentary"/>
    <x v="0"/>
    <s v="plays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391"/>
    <x v="6"/>
    <b v="0"/>
    <n v="193"/>
    <b v="1"/>
    <s v="film &amp; video/documentary"/>
    <x v="0"/>
    <s v="play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392"/>
    <x v="6"/>
    <b v="0"/>
    <n v="206"/>
    <b v="1"/>
    <s v="film &amp; video/documentary"/>
    <x v="0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393"/>
    <x v="4"/>
    <b v="0"/>
    <n v="351"/>
    <b v="1"/>
    <s v="film &amp; video/documentary"/>
    <x v="0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394"/>
    <x v="2"/>
    <b v="0"/>
    <n v="50"/>
    <b v="1"/>
    <s v="film &amp; video/documentary"/>
    <x v="0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395"/>
    <x v="5"/>
    <b v="0"/>
    <n v="184"/>
    <b v="1"/>
    <s v="film &amp; video/documentary"/>
    <x v="0"/>
    <s v="plays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396"/>
    <x v="5"/>
    <b v="0"/>
    <n v="196"/>
    <b v="1"/>
    <s v="film &amp; video/documentary"/>
    <x v="0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397"/>
    <x v="7"/>
    <b v="0"/>
    <n v="229"/>
    <b v="1"/>
    <s v="film &amp; video/documentary"/>
    <x v="0"/>
    <s v="play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398"/>
    <x v="0"/>
    <b v="0"/>
    <n v="67"/>
    <b v="1"/>
    <s v="film &amp; video/documentary"/>
    <x v="0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399"/>
    <x v="2"/>
    <b v="0"/>
    <n v="95"/>
    <b v="1"/>
    <s v="film &amp; video/documentary"/>
    <x v="0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400"/>
    <x v="3"/>
    <b v="0"/>
    <n v="62"/>
    <b v="1"/>
    <s v="film &amp; video/documentary"/>
    <x v="0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401"/>
    <x v="6"/>
    <b v="0"/>
    <n v="73"/>
    <b v="1"/>
    <s v="film &amp; video/documentary"/>
    <x v="0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402"/>
    <x v="0"/>
    <b v="0"/>
    <n v="43"/>
    <b v="1"/>
    <s v="film &amp; video/documentary"/>
    <x v="0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403"/>
    <x v="6"/>
    <b v="0"/>
    <n v="70"/>
    <b v="1"/>
    <s v="film &amp; video/documentary"/>
    <x v="0"/>
    <s v="play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404"/>
    <x v="3"/>
    <b v="0"/>
    <n v="271"/>
    <b v="1"/>
    <s v="film &amp; video/documentary"/>
    <x v="0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405"/>
    <x v="3"/>
    <b v="0"/>
    <n v="55"/>
    <b v="1"/>
    <s v="film &amp; video/documentary"/>
    <x v="0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406"/>
    <x v="6"/>
    <b v="0"/>
    <n v="35"/>
    <b v="1"/>
    <s v="film &amp; video/documentary"/>
    <x v="0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407"/>
    <x v="6"/>
    <b v="0"/>
    <n v="22"/>
    <b v="1"/>
    <s v="film &amp; video/documentary"/>
    <x v="0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408"/>
    <x v="4"/>
    <b v="0"/>
    <n v="38"/>
    <b v="1"/>
    <s v="film &amp; video/documentary"/>
    <x v="0"/>
    <s v="play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409"/>
    <x v="2"/>
    <b v="0"/>
    <n v="15"/>
    <b v="1"/>
    <s v="film &amp; video/documentary"/>
    <x v="0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410"/>
    <x v="0"/>
    <b v="0"/>
    <n v="7"/>
    <b v="1"/>
    <s v="film &amp; video/documentary"/>
    <x v="0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411"/>
    <x v="4"/>
    <b v="0"/>
    <n v="241"/>
    <b v="1"/>
    <s v="film &amp; video/documentary"/>
    <x v="0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412"/>
    <x v="5"/>
    <b v="0"/>
    <n v="55"/>
    <b v="1"/>
    <s v="film &amp; video/documentary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413"/>
    <x v="5"/>
    <b v="0"/>
    <n v="171"/>
    <b v="1"/>
    <s v="film &amp; video/documentary"/>
    <x v="0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414"/>
    <x v="4"/>
    <b v="0"/>
    <n v="208"/>
    <b v="1"/>
    <s v="film &amp; video/documentary"/>
    <x v="0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415"/>
    <x v="3"/>
    <b v="0"/>
    <n v="21"/>
    <b v="1"/>
    <s v="film &amp; video/documentary"/>
    <x v="0"/>
    <s v="plays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416"/>
    <x v="3"/>
    <b v="0"/>
    <n v="25"/>
    <b v="1"/>
    <s v="film &amp; video/documentary"/>
    <x v="0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417"/>
    <x v="4"/>
    <b v="0"/>
    <n v="52"/>
    <b v="1"/>
    <s v="film &amp; video/documentary"/>
    <x v="0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418"/>
    <x v="0"/>
    <b v="0"/>
    <n v="104"/>
    <b v="1"/>
    <s v="film &amp; video/documentary"/>
    <x v="0"/>
    <s v="plays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419"/>
    <x v="4"/>
    <b v="0"/>
    <n v="73"/>
    <b v="1"/>
    <s v="film &amp; video/documentary"/>
    <x v="0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420"/>
    <x v="3"/>
    <b v="0"/>
    <n v="3"/>
    <b v="0"/>
    <s v="film &amp; video/animation"/>
    <x v="0"/>
    <s v="plays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421"/>
    <x v="0"/>
    <b v="0"/>
    <n v="6"/>
    <b v="0"/>
    <s v="film &amp; video/animation"/>
    <x v="0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422"/>
    <x v="3"/>
    <b v="0"/>
    <n v="12"/>
    <b v="0"/>
    <s v="film &amp; video/animation"/>
    <x v="0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423"/>
    <x v="4"/>
    <b v="0"/>
    <n v="13"/>
    <b v="0"/>
    <s v="film &amp; video/animation"/>
    <x v="0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424"/>
    <x v="5"/>
    <b v="0"/>
    <n v="5"/>
    <b v="0"/>
    <s v="film &amp; video/animation"/>
    <x v="0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425"/>
    <x v="0"/>
    <b v="0"/>
    <n v="2"/>
    <b v="0"/>
    <s v="film &amp; video/animation"/>
    <x v="0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426"/>
    <x v="2"/>
    <b v="0"/>
    <n v="8"/>
    <b v="0"/>
    <s v="film &amp; video/animation"/>
    <x v="0"/>
    <s v="play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427"/>
    <x v="0"/>
    <b v="0"/>
    <n v="0"/>
    <b v="0"/>
    <s v="film &amp; video/animation"/>
    <x v="0"/>
    <s v="plays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428"/>
    <x v="3"/>
    <b v="0"/>
    <n v="13"/>
    <b v="0"/>
    <s v="film &amp; video/animation"/>
    <x v="0"/>
    <s v="plays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429"/>
    <x v="8"/>
    <b v="0"/>
    <n v="0"/>
    <b v="0"/>
    <s v="film &amp; video/animation"/>
    <x v="0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430"/>
    <x v="4"/>
    <b v="0"/>
    <n v="5"/>
    <b v="0"/>
    <s v="film &amp; video/animation"/>
    <x v="0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431"/>
    <x v="2"/>
    <b v="0"/>
    <n v="8"/>
    <b v="0"/>
    <s v="film &amp; video/animation"/>
    <x v="0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432"/>
    <x v="0"/>
    <b v="0"/>
    <n v="8"/>
    <b v="0"/>
    <s v="film &amp; video/animation"/>
    <x v="0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433"/>
    <x v="0"/>
    <b v="0"/>
    <n v="0"/>
    <b v="0"/>
    <s v="film &amp; video/animation"/>
    <x v="0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434"/>
    <x v="4"/>
    <b v="0"/>
    <n v="2"/>
    <b v="0"/>
    <s v="film &amp; video/animation"/>
    <x v="0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435"/>
    <x v="4"/>
    <b v="0"/>
    <n v="3"/>
    <b v="0"/>
    <s v="film &amp; video/animation"/>
    <x v="0"/>
    <s v="plays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436"/>
    <x v="4"/>
    <b v="0"/>
    <n v="0"/>
    <b v="0"/>
    <s v="film &amp; video/animation"/>
    <x v="0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437"/>
    <x v="2"/>
    <b v="0"/>
    <n v="0"/>
    <b v="0"/>
    <s v="film &amp; video/animation"/>
    <x v="0"/>
    <s v="play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438"/>
    <x v="0"/>
    <b v="0"/>
    <n v="11"/>
    <b v="0"/>
    <s v="film &amp; video/animation"/>
    <x v="0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439"/>
    <x v="3"/>
    <b v="0"/>
    <n v="0"/>
    <b v="0"/>
    <s v="film &amp; video/animation"/>
    <x v="0"/>
    <s v="plays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440"/>
    <x v="2"/>
    <b v="0"/>
    <n v="1"/>
    <b v="0"/>
    <s v="film &amp; video/animation"/>
    <x v="0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441"/>
    <x v="4"/>
    <b v="0"/>
    <n v="0"/>
    <b v="0"/>
    <s v="film &amp; video/animation"/>
    <x v="0"/>
    <s v="plays"/>
  </r>
  <r>
    <n v="442"/>
    <s v="The Paranormal Idiot"/>
    <s v="Doomsday is here"/>
    <n v="17000"/>
    <n v="6691"/>
    <x v="2"/>
    <s v="US"/>
    <s v="USD"/>
    <n v="1424380783"/>
    <x v="442"/>
    <x v="442"/>
    <x v="0"/>
    <b v="0"/>
    <n v="17"/>
    <b v="0"/>
    <s v="film &amp; video/animation"/>
    <x v="0"/>
    <s v="plays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443"/>
    <x v="3"/>
    <b v="0"/>
    <n v="2"/>
    <b v="0"/>
    <s v="film &amp; video/animation"/>
    <x v="0"/>
    <s v="plays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444"/>
    <x v="6"/>
    <b v="0"/>
    <n v="1"/>
    <b v="0"/>
    <s v="film &amp; video/animation"/>
    <x v="0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445"/>
    <x v="0"/>
    <b v="0"/>
    <n v="2"/>
    <b v="0"/>
    <s v="film &amp; video/animation"/>
    <x v="0"/>
    <s v="pl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446"/>
    <x v="0"/>
    <b v="0"/>
    <n v="16"/>
    <b v="0"/>
    <s v="film &amp; video/animation"/>
    <x v="0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447"/>
    <x v="4"/>
    <b v="0"/>
    <n v="1"/>
    <b v="0"/>
    <s v="film &amp; video/animation"/>
    <x v="0"/>
    <s v="play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448"/>
    <x v="3"/>
    <b v="0"/>
    <n v="4"/>
    <b v="0"/>
    <s v="film &amp; video/animation"/>
    <x v="0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449"/>
    <x v="4"/>
    <b v="0"/>
    <n v="5"/>
    <b v="0"/>
    <s v="film &amp; video/animation"/>
    <x v="0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450"/>
    <x v="3"/>
    <b v="0"/>
    <n v="7"/>
    <b v="0"/>
    <s v="film &amp; video/animation"/>
    <x v="0"/>
    <s v="plays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451"/>
    <x v="4"/>
    <b v="0"/>
    <n v="0"/>
    <b v="0"/>
    <s v="film &amp; video/animation"/>
    <x v="0"/>
    <s v="plays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452"/>
    <x v="0"/>
    <b v="0"/>
    <n v="12"/>
    <b v="0"/>
    <s v="film &amp; video/animation"/>
    <x v="0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453"/>
    <x v="0"/>
    <b v="0"/>
    <n v="2"/>
    <b v="0"/>
    <s v="film &amp; video/animation"/>
    <x v="0"/>
    <s v="plays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454"/>
    <x v="3"/>
    <b v="0"/>
    <n v="5"/>
    <b v="0"/>
    <s v="film &amp; video/animation"/>
    <x v="0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455"/>
    <x v="5"/>
    <b v="0"/>
    <n v="2"/>
    <b v="0"/>
    <s v="film &amp; video/animation"/>
    <x v="0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456"/>
    <x v="4"/>
    <b v="0"/>
    <n v="3"/>
    <b v="0"/>
    <s v="film &amp; video/animation"/>
    <x v="0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457"/>
    <x v="3"/>
    <b v="0"/>
    <n v="0"/>
    <b v="0"/>
    <s v="film &amp; video/animation"/>
    <x v="0"/>
    <s v="plays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458"/>
    <x v="4"/>
    <b v="0"/>
    <n v="49"/>
    <b v="0"/>
    <s v="film &amp; video/animation"/>
    <x v="0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459"/>
    <x v="6"/>
    <b v="0"/>
    <n v="1"/>
    <b v="0"/>
    <s v="film &amp; video/animation"/>
    <x v="0"/>
    <s v="plays"/>
  </r>
  <r>
    <n v="460"/>
    <s v="Darwin's Kiss"/>
    <s v="An animated web series about biological evolution gone haywire."/>
    <n v="8500"/>
    <n v="25"/>
    <x v="2"/>
    <s v="US"/>
    <s v="USD"/>
    <n v="1401595200"/>
    <x v="460"/>
    <x v="460"/>
    <x v="3"/>
    <b v="0"/>
    <n v="2"/>
    <b v="0"/>
    <s v="film &amp; video/animation"/>
    <x v="0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461"/>
    <x v="4"/>
    <b v="0"/>
    <n v="0"/>
    <b v="0"/>
    <s v="film &amp; video/animation"/>
    <x v="0"/>
    <s v="plays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462"/>
    <x v="6"/>
    <b v="0"/>
    <n v="0"/>
    <b v="0"/>
    <s v="film &amp; video/animation"/>
    <x v="0"/>
    <s v="plays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463"/>
    <x v="6"/>
    <b v="0"/>
    <n v="11"/>
    <b v="0"/>
    <s v="film &amp; video/animation"/>
    <x v="0"/>
    <s v="plays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464"/>
    <x v="2"/>
    <b v="0"/>
    <n v="1"/>
    <b v="0"/>
    <s v="film &amp; video/animation"/>
    <x v="0"/>
    <s v="plays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465"/>
    <x v="3"/>
    <b v="0"/>
    <n v="8"/>
    <b v="0"/>
    <s v="film &amp; video/animation"/>
    <x v="0"/>
    <s v="play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466"/>
    <x v="5"/>
    <b v="0"/>
    <n v="5"/>
    <b v="0"/>
    <s v="film &amp; video/animation"/>
    <x v="0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467"/>
    <x v="5"/>
    <b v="0"/>
    <n v="39"/>
    <b v="0"/>
    <s v="film &amp; video/animation"/>
    <x v="0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468"/>
    <x v="5"/>
    <b v="0"/>
    <n v="0"/>
    <b v="0"/>
    <s v="film &amp; video/animation"/>
    <x v="0"/>
    <s v="plays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469"/>
    <x v="3"/>
    <b v="0"/>
    <n v="0"/>
    <b v="0"/>
    <s v="film &amp; video/animation"/>
    <x v="0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470"/>
    <x v="4"/>
    <b v="0"/>
    <n v="2"/>
    <b v="0"/>
    <s v="film &amp; video/animation"/>
    <x v="0"/>
    <s v="plays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471"/>
    <x v="3"/>
    <b v="0"/>
    <n v="170"/>
    <b v="0"/>
    <s v="film &amp; video/animation"/>
    <x v="0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472"/>
    <x v="3"/>
    <b v="0"/>
    <n v="5"/>
    <b v="0"/>
    <s v="film &amp; video/animation"/>
    <x v="0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473"/>
    <x v="3"/>
    <b v="0"/>
    <n v="14"/>
    <b v="0"/>
    <s v="film &amp; video/animation"/>
    <x v="0"/>
    <s v="plays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474"/>
    <x v="1"/>
    <b v="0"/>
    <n v="1"/>
    <b v="0"/>
    <s v="film &amp; video/animation"/>
    <x v="0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475"/>
    <x v="0"/>
    <b v="0"/>
    <n v="0"/>
    <b v="0"/>
    <s v="film &amp; video/animation"/>
    <x v="0"/>
    <s v="plays"/>
  </r>
  <r>
    <n v="476"/>
    <s v="Sight Word Music Videos"/>
    <s v="Animated Music Videos that teach kids how to read."/>
    <n v="220000"/>
    <n v="4906.59"/>
    <x v="2"/>
    <s v="US"/>
    <s v="USD"/>
    <n v="1401767940"/>
    <x v="476"/>
    <x v="476"/>
    <x v="3"/>
    <b v="0"/>
    <n v="124"/>
    <b v="0"/>
    <s v="film &amp; video/animation"/>
    <x v="0"/>
    <s v="plays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477"/>
    <x v="5"/>
    <b v="0"/>
    <n v="0"/>
    <b v="0"/>
    <s v="film &amp; video/animation"/>
    <x v="0"/>
    <s v="play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478"/>
    <x v="0"/>
    <b v="0"/>
    <n v="0"/>
    <b v="0"/>
    <s v="film &amp; video/animation"/>
    <x v="0"/>
    <s v="plays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479"/>
    <x v="3"/>
    <b v="0"/>
    <n v="55"/>
    <b v="0"/>
    <s v="film &amp; video/animation"/>
    <x v="0"/>
    <s v="plays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480"/>
    <x v="4"/>
    <b v="0"/>
    <n v="140"/>
    <b v="0"/>
    <s v="film &amp; video/animation"/>
    <x v="0"/>
    <s v="pl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481"/>
    <x v="5"/>
    <b v="0"/>
    <n v="21"/>
    <b v="0"/>
    <s v="film &amp; video/animation"/>
    <x v="0"/>
    <s v="plays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482"/>
    <x v="2"/>
    <b v="0"/>
    <n v="1"/>
    <b v="0"/>
    <s v="film &amp; video/animation"/>
    <x v="0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483"/>
    <x v="5"/>
    <b v="0"/>
    <n v="147"/>
    <b v="0"/>
    <s v="film &amp; video/animation"/>
    <x v="0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484"/>
    <x v="0"/>
    <b v="0"/>
    <n v="11"/>
    <b v="0"/>
    <s v="film &amp; video/animation"/>
    <x v="0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485"/>
    <x v="4"/>
    <b v="0"/>
    <n v="125"/>
    <b v="0"/>
    <s v="film &amp; video/animation"/>
    <x v="0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486"/>
    <x v="3"/>
    <b v="0"/>
    <n v="1"/>
    <b v="0"/>
    <s v="film &amp; video/animation"/>
    <x v="0"/>
    <s v="plays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487"/>
    <x v="2"/>
    <b v="0"/>
    <n v="0"/>
    <b v="0"/>
    <s v="film &amp; video/animation"/>
    <x v="0"/>
    <s v="plays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488"/>
    <x v="2"/>
    <b v="0"/>
    <n v="0"/>
    <b v="0"/>
    <s v="film &amp; video/animation"/>
    <x v="0"/>
    <s v="plays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489"/>
    <x v="6"/>
    <b v="0"/>
    <n v="3"/>
    <b v="0"/>
    <s v="film &amp; video/animation"/>
    <x v="0"/>
    <s v="plays"/>
  </r>
  <r>
    <n v="490"/>
    <s v="PROJECT IS CANCELLED"/>
    <s v="Cancelled"/>
    <n v="1000"/>
    <n v="0"/>
    <x v="2"/>
    <s v="US"/>
    <s v="USD"/>
    <n v="1345677285"/>
    <x v="490"/>
    <x v="490"/>
    <x v="5"/>
    <b v="0"/>
    <n v="0"/>
    <b v="0"/>
    <s v="film &amp; video/animation"/>
    <x v="0"/>
    <s v="plays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491"/>
    <x v="0"/>
    <b v="0"/>
    <n v="0"/>
    <b v="0"/>
    <s v="film &amp; video/animation"/>
    <x v="0"/>
    <s v="play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492"/>
    <x v="2"/>
    <b v="0"/>
    <n v="0"/>
    <b v="0"/>
    <s v="film &amp; video/animation"/>
    <x v="0"/>
    <s v="plays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493"/>
    <x v="0"/>
    <b v="0"/>
    <n v="0"/>
    <b v="0"/>
    <s v="film &amp; video/animation"/>
    <x v="0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494"/>
    <x v="3"/>
    <b v="0"/>
    <n v="3"/>
    <b v="0"/>
    <s v="film &amp; video/animation"/>
    <x v="0"/>
    <s v="plays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495"/>
    <x v="0"/>
    <b v="0"/>
    <n v="0"/>
    <b v="0"/>
    <s v="film &amp; video/animation"/>
    <x v="0"/>
    <s v="plays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496"/>
    <x v="4"/>
    <b v="0"/>
    <n v="1"/>
    <b v="0"/>
    <s v="film &amp; video/animation"/>
    <x v="0"/>
    <s v="plays"/>
  </r>
  <r>
    <n v="497"/>
    <s v="Galaxy Probe Kids"/>
    <s v="live-action/animated series pilot."/>
    <n v="4480"/>
    <n v="30"/>
    <x v="2"/>
    <s v="US"/>
    <s v="USD"/>
    <n v="1419483600"/>
    <x v="497"/>
    <x v="497"/>
    <x v="3"/>
    <b v="0"/>
    <n v="3"/>
    <b v="0"/>
    <s v="film &amp; video/animation"/>
    <x v="0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498"/>
    <x v="6"/>
    <b v="0"/>
    <n v="22"/>
    <b v="0"/>
    <s v="film &amp; video/animation"/>
    <x v="0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499"/>
    <x v="8"/>
    <b v="0"/>
    <n v="26"/>
    <b v="0"/>
    <s v="film &amp; video/animation"/>
    <x v="0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500"/>
    <x v="7"/>
    <b v="0"/>
    <n v="4"/>
    <b v="0"/>
    <s v="film &amp; video/animation"/>
    <x v="0"/>
    <s v="plays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501"/>
    <x v="6"/>
    <b v="0"/>
    <n v="0"/>
    <b v="0"/>
    <s v="film &amp; video/animation"/>
    <x v="0"/>
    <s v="play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502"/>
    <x v="5"/>
    <b v="0"/>
    <n v="4"/>
    <b v="0"/>
    <s v="film &amp; video/animation"/>
    <x v="0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503"/>
    <x v="3"/>
    <b v="0"/>
    <n v="9"/>
    <b v="0"/>
    <s v="film &amp; video/animation"/>
    <x v="0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504"/>
    <x v="5"/>
    <b v="0"/>
    <n v="5"/>
    <b v="0"/>
    <s v="film &amp; video/animation"/>
    <x v="0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505"/>
    <x v="0"/>
    <b v="0"/>
    <n v="14"/>
    <b v="0"/>
    <s v="film &amp; video/animation"/>
    <x v="0"/>
    <s v="plays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506"/>
    <x v="4"/>
    <b v="0"/>
    <n v="1"/>
    <b v="0"/>
    <s v="film &amp; video/animation"/>
    <x v="0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507"/>
    <x v="5"/>
    <b v="0"/>
    <n v="10"/>
    <b v="0"/>
    <s v="film &amp; video/animation"/>
    <x v="0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508"/>
    <x v="5"/>
    <b v="0"/>
    <n v="3"/>
    <b v="0"/>
    <s v="film &amp; video/animation"/>
    <x v="0"/>
    <s v="plays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509"/>
    <x v="0"/>
    <b v="0"/>
    <n v="1"/>
    <b v="0"/>
    <s v="film &amp; video/animation"/>
    <x v="0"/>
    <s v="plays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510"/>
    <x v="2"/>
    <b v="0"/>
    <n v="0"/>
    <b v="0"/>
    <s v="film &amp; video/animation"/>
    <x v="0"/>
    <s v="play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511"/>
    <x v="4"/>
    <b v="0"/>
    <n v="5"/>
    <b v="0"/>
    <s v="film &amp; video/animation"/>
    <x v="0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512"/>
    <x v="2"/>
    <b v="0"/>
    <n v="2"/>
    <b v="0"/>
    <s v="film &amp; video/animation"/>
    <x v="0"/>
    <s v="plays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513"/>
    <x v="2"/>
    <b v="0"/>
    <n v="68"/>
    <b v="0"/>
    <s v="film &amp; video/animation"/>
    <x v="0"/>
    <s v="plays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514"/>
    <x v="3"/>
    <b v="0"/>
    <n v="3"/>
    <b v="0"/>
    <s v="film &amp; video/animation"/>
    <x v="0"/>
    <s v="play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515"/>
    <x v="0"/>
    <b v="0"/>
    <n v="34"/>
    <b v="0"/>
    <s v="film &amp; video/animation"/>
    <x v="0"/>
    <s v="plays"/>
  </r>
  <r>
    <n v="516"/>
    <s v="Shipmates"/>
    <s v="A big brother style comedy animation series starring famous seafarers"/>
    <n v="5000"/>
    <n v="0"/>
    <x v="2"/>
    <s v="GB"/>
    <s v="GBP"/>
    <n v="1432752080"/>
    <x v="516"/>
    <x v="516"/>
    <x v="0"/>
    <b v="0"/>
    <n v="0"/>
    <b v="0"/>
    <s v="film &amp; video/animation"/>
    <x v="0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517"/>
    <x v="1"/>
    <b v="0"/>
    <n v="3"/>
    <b v="0"/>
    <s v="film &amp; video/animation"/>
    <x v="0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518"/>
    <x v="0"/>
    <b v="0"/>
    <n v="0"/>
    <b v="0"/>
    <s v="film &amp; video/animation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519"/>
    <x v="5"/>
    <b v="0"/>
    <n v="70"/>
    <b v="0"/>
    <s v="film &amp; video/animation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520"/>
    <x v="0"/>
    <b v="0"/>
    <n v="34"/>
    <b v="1"/>
    <s v="theater/plays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521"/>
    <x v="2"/>
    <b v="0"/>
    <n v="56"/>
    <b v="1"/>
    <s v="theater/plays"/>
    <x v="0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522"/>
    <x v="2"/>
    <b v="0"/>
    <n v="31"/>
    <b v="1"/>
    <s v="theater/plays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523"/>
    <x v="0"/>
    <b v="0"/>
    <n v="84"/>
    <b v="1"/>
    <s v="theater/plays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524"/>
    <x v="2"/>
    <b v="0"/>
    <n v="130"/>
    <b v="1"/>
    <s v="theater/plays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525"/>
    <x v="3"/>
    <b v="0"/>
    <n v="12"/>
    <b v="1"/>
    <s v="theater/plays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526"/>
    <x v="0"/>
    <b v="0"/>
    <n v="23"/>
    <b v="1"/>
    <s v="theater/plays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527"/>
    <x v="1"/>
    <b v="0"/>
    <n v="158"/>
    <b v="1"/>
    <s v="theater/plays"/>
    <x v="0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x v="528"/>
    <x v="0"/>
    <b v="0"/>
    <n v="30"/>
    <b v="1"/>
    <s v="theater/plays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529"/>
    <x v="2"/>
    <b v="0"/>
    <n v="18"/>
    <b v="1"/>
    <s v="theater/plays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530"/>
    <x v="0"/>
    <b v="0"/>
    <n v="29"/>
    <b v="1"/>
    <s v="theater/plays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531"/>
    <x v="2"/>
    <b v="0"/>
    <n v="31"/>
    <b v="1"/>
    <s v="theater/plays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532"/>
    <x v="2"/>
    <b v="0"/>
    <n v="173"/>
    <b v="1"/>
    <s v="theater/plays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533"/>
    <x v="2"/>
    <b v="0"/>
    <n v="17"/>
    <b v="1"/>
    <s v="theater/plays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534"/>
    <x v="0"/>
    <b v="0"/>
    <n v="48"/>
    <b v="1"/>
    <s v="theater/plays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535"/>
    <x v="2"/>
    <b v="0"/>
    <n v="59"/>
    <b v="1"/>
    <s v="theater/plays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536"/>
    <x v="0"/>
    <b v="0"/>
    <n v="39"/>
    <b v="1"/>
    <s v="theater/plays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537"/>
    <x v="0"/>
    <b v="0"/>
    <n v="59"/>
    <b v="1"/>
    <s v="theater/plays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538"/>
    <x v="2"/>
    <b v="0"/>
    <n v="60"/>
    <b v="1"/>
    <s v="theater/plays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539"/>
    <x v="2"/>
    <b v="0"/>
    <n v="20"/>
    <b v="1"/>
    <s v="theater/plays"/>
    <x v="0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540"/>
    <x v="0"/>
    <b v="0"/>
    <n v="1"/>
    <b v="0"/>
    <s v="technology/web"/>
    <x v="0"/>
    <s v="play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541"/>
    <x v="0"/>
    <b v="0"/>
    <n v="1"/>
    <b v="0"/>
    <s v="technology/web"/>
    <x v="0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542"/>
    <x v="2"/>
    <b v="0"/>
    <n v="1"/>
    <b v="0"/>
    <s v="technology/web"/>
    <x v="0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543"/>
    <x v="3"/>
    <b v="0"/>
    <n v="2"/>
    <b v="0"/>
    <s v="technology/web"/>
    <x v="0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544"/>
    <x v="2"/>
    <b v="0"/>
    <n v="2"/>
    <b v="0"/>
    <s v="technology/web"/>
    <x v="0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545"/>
    <x v="0"/>
    <b v="0"/>
    <n v="34"/>
    <b v="0"/>
    <s v="technology/web"/>
    <x v="0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546"/>
    <x v="0"/>
    <b v="0"/>
    <n v="2"/>
    <b v="0"/>
    <s v="technology/web"/>
    <x v="0"/>
    <s v="plays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547"/>
    <x v="2"/>
    <b v="0"/>
    <n v="0"/>
    <b v="0"/>
    <s v="technology/web"/>
    <x v="0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548"/>
    <x v="0"/>
    <b v="0"/>
    <n v="1"/>
    <b v="0"/>
    <s v="technology/web"/>
    <x v="0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549"/>
    <x v="0"/>
    <b v="0"/>
    <n v="8"/>
    <b v="0"/>
    <s v="technology/web"/>
    <x v="0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550"/>
    <x v="1"/>
    <b v="0"/>
    <n v="4"/>
    <b v="0"/>
    <s v="technology/web"/>
    <x v="0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551"/>
    <x v="0"/>
    <b v="0"/>
    <n v="28"/>
    <b v="0"/>
    <s v="technology/web"/>
    <x v="0"/>
    <s v="plays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552"/>
    <x v="0"/>
    <b v="0"/>
    <n v="0"/>
    <b v="0"/>
    <s v="technology/web"/>
    <x v="0"/>
    <s v="pl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553"/>
    <x v="3"/>
    <b v="0"/>
    <n v="6"/>
    <b v="0"/>
    <s v="technology/web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554"/>
    <x v="3"/>
    <b v="0"/>
    <n v="22"/>
    <b v="0"/>
    <s v="technology/web"/>
    <x v="0"/>
    <s v="play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555"/>
    <x v="2"/>
    <b v="0"/>
    <n v="0"/>
    <b v="0"/>
    <s v="technology/web"/>
    <x v="0"/>
    <s v="plays"/>
  </r>
  <r>
    <n v="556"/>
    <s v="Braille Academy"/>
    <s v="An educational platform for learning Unified English Braille Code"/>
    <n v="8000"/>
    <n v="200"/>
    <x v="2"/>
    <s v="US"/>
    <s v="USD"/>
    <n v="1452112717"/>
    <x v="556"/>
    <x v="556"/>
    <x v="0"/>
    <b v="0"/>
    <n v="1"/>
    <b v="0"/>
    <s v="technology/web"/>
    <x v="0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557"/>
    <x v="2"/>
    <b v="0"/>
    <n v="20"/>
    <b v="0"/>
    <s v="technology/web"/>
    <x v="0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558"/>
    <x v="0"/>
    <b v="0"/>
    <n v="0"/>
    <b v="0"/>
    <s v="technology/web"/>
    <x v="0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559"/>
    <x v="0"/>
    <b v="0"/>
    <n v="1"/>
    <b v="0"/>
    <s v="technology/web"/>
    <x v="0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560"/>
    <x v="3"/>
    <b v="0"/>
    <n v="3"/>
    <b v="0"/>
    <s v="technology/web"/>
    <x v="0"/>
    <s v="play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561"/>
    <x v="0"/>
    <b v="0"/>
    <n v="2"/>
    <b v="0"/>
    <s v="technology/web"/>
    <x v="0"/>
    <s v="play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562"/>
    <x v="2"/>
    <b v="0"/>
    <n v="0"/>
    <b v="0"/>
    <s v="technology/web"/>
    <x v="0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563"/>
    <x v="0"/>
    <b v="0"/>
    <n v="2"/>
    <b v="0"/>
    <s v="technology/web"/>
    <x v="0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564"/>
    <x v="2"/>
    <b v="0"/>
    <n v="1"/>
    <b v="0"/>
    <s v="technology/web"/>
    <x v="0"/>
    <s v="plays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565"/>
    <x v="0"/>
    <b v="0"/>
    <n v="0"/>
    <b v="0"/>
    <s v="technology/web"/>
    <x v="0"/>
    <s v="play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566"/>
    <x v="2"/>
    <b v="0"/>
    <n v="1"/>
    <b v="0"/>
    <s v="technology/web"/>
    <x v="0"/>
    <s v="plays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567"/>
    <x v="3"/>
    <b v="0"/>
    <n v="0"/>
    <b v="0"/>
    <s v="technology/web"/>
    <x v="0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568"/>
    <x v="0"/>
    <b v="0"/>
    <n v="5"/>
    <b v="0"/>
    <s v="technology/web"/>
    <x v="0"/>
    <s v="plays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569"/>
    <x v="0"/>
    <b v="0"/>
    <n v="1"/>
    <b v="0"/>
    <s v="technology/web"/>
    <x v="0"/>
    <s v="plays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570"/>
    <x v="2"/>
    <b v="0"/>
    <n v="1"/>
    <b v="0"/>
    <s v="technology/web"/>
    <x v="0"/>
    <s v="play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571"/>
    <x v="0"/>
    <b v="0"/>
    <n v="2"/>
    <b v="0"/>
    <s v="technology/web"/>
    <x v="0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572"/>
    <x v="0"/>
    <b v="0"/>
    <n v="0"/>
    <b v="0"/>
    <s v="technology/web"/>
    <x v="0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573"/>
    <x v="3"/>
    <b v="0"/>
    <n v="9"/>
    <b v="0"/>
    <s v="technology/web"/>
    <x v="0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574"/>
    <x v="2"/>
    <b v="0"/>
    <n v="4"/>
    <b v="0"/>
    <s v="technology/web"/>
    <x v="0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575"/>
    <x v="0"/>
    <b v="0"/>
    <n v="4"/>
    <b v="0"/>
    <s v="technology/web"/>
    <x v="0"/>
    <s v="plays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576"/>
    <x v="0"/>
    <b v="0"/>
    <n v="1"/>
    <b v="0"/>
    <s v="technology/web"/>
    <x v="0"/>
    <s v="plays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577"/>
    <x v="2"/>
    <b v="0"/>
    <n v="1"/>
    <b v="0"/>
    <s v="technology/web"/>
    <x v="0"/>
    <s v="plays"/>
  </r>
  <r>
    <n v="578"/>
    <s v="weBuy Crowdsourced Shopping"/>
    <s v="weBuy trade built on technology and Crowd Sourced Power"/>
    <n v="125000"/>
    <n v="14"/>
    <x v="2"/>
    <s v="GB"/>
    <s v="GBP"/>
    <n v="1441633993"/>
    <x v="578"/>
    <x v="578"/>
    <x v="0"/>
    <b v="0"/>
    <n v="7"/>
    <b v="0"/>
    <s v="technology/web"/>
    <x v="0"/>
    <s v="pl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579"/>
    <x v="3"/>
    <b v="0"/>
    <n v="5"/>
    <b v="0"/>
    <s v="technology/web"/>
    <x v="0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580"/>
    <x v="2"/>
    <b v="0"/>
    <n v="1"/>
    <b v="0"/>
    <s v="technology/web"/>
    <x v="0"/>
    <s v="plays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581"/>
    <x v="0"/>
    <b v="0"/>
    <n v="0"/>
    <b v="0"/>
    <s v="technology/web"/>
    <x v="0"/>
    <s v="plays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582"/>
    <x v="0"/>
    <b v="0"/>
    <n v="0"/>
    <b v="0"/>
    <s v="technology/web"/>
    <x v="0"/>
    <s v="plays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583"/>
    <x v="0"/>
    <b v="0"/>
    <n v="1"/>
    <b v="0"/>
    <s v="technology/web"/>
    <x v="0"/>
    <s v="plays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584"/>
    <x v="0"/>
    <b v="0"/>
    <n v="2"/>
    <b v="0"/>
    <s v="technology/web"/>
    <x v="0"/>
    <s v="plays"/>
  </r>
  <r>
    <n v="585"/>
    <s v="Link Card"/>
    <s v="SAVE UP TO 40% WHEN YOU SPEND!_x000a__x000a_PRE-ORDER YOUR LINK CARD TODAY"/>
    <n v="9000"/>
    <n v="0"/>
    <x v="2"/>
    <s v="GB"/>
    <s v="GBP"/>
    <n v="1448928000"/>
    <x v="585"/>
    <x v="585"/>
    <x v="0"/>
    <b v="0"/>
    <n v="0"/>
    <b v="0"/>
    <s v="technology/web"/>
    <x v="0"/>
    <s v="plays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586"/>
    <x v="0"/>
    <b v="0"/>
    <n v="4"/>
    <b v="0"/>
    <s v="technology/web"/>
    <x v="0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587"/>
    <x v="0"/>
    <b v="0"/>
    <n v="7"/>
    <b v="0"/>
    <s v="technology/web"/>
    <x v="0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588"/>
    <x v="2"/>
    <b v="0"/>
    <n v="2"/>
    <b v="0"/>
    <s v="technology/web"/>
    <x v="0"/>
    <s v="plays"/>
  </r>
  <r>
    <n v="589"/>
    <s v="Get Neighborly"/>
    <s v="Services closer than you think..."/>
    <n v="7500"/>
    <n v="1"/>
    <x v="2"/>
    <s v="US"/>
    <s v="USD"/>
    <n v="1436366699"/>
    <x v="589"/>
    <x v="589"/>
    <x v="0"/>
    <b v="0"/>
    <n v="1"/>
    <b v="0"/>
    <s v="technology/web"/>
    <x v="0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590"/>
    <x v="2"/>
    <b v="0"/>
    <n v="9"/>
    <b v="0"/>
    <s v="technology/web"/>
    <x v="0"/>
    <s v="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591"/>
    <x v="0"/>
    <b v="0"/>
    <n v="2"/>
    <b v="0"/>
    <s v="technology/web"/>
    <x v="0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592"/>
    <x v="3"/>
    <b v="0"/>
    <n v="1"/>
    <b v="0"/>
    <s v="technology/web"/>
    <x v="0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593"/>
    <x v="0"/>
    <b v="0"/>
    <n v="7"/>
    <b v="0"/>
    <s v="technology/web"/>
    <x v="0"/>
    <s v="plays"/>
  </r>
  <r>
    <n v="594"/>
    <s v="Unleashed Fitness"/>
    <s v="Creating a fitness site that will change the fitness game forever!"/>
    <n v="25000"/>
    <n v="26"/>
    <x v="2"/>
    <s v="US"/>
    <s v="USD"/>
    <n v="1460832206"/>
    <x v="594"/>
    <x v="594"/>
    <x v="2"/>
    <b v="0"/>
    <n v="2"/>
    <b v="0"/>
    <s v="technology/web"/>
    <x v="0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595"/>
    <x v="0"/>
    <b v="0"/>
    <n v="8"/>
    <b v="0"/>
    <s v="technology/web"/>
    <x v="0"/>
    <s v="plays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596"/>
    <x v="2"/>
    <b v="0"/>
    <n v="2"/>
    <b v="0"/>
    <s v="technology/web"/>
    <x v="0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597"/>
    <x v="2"/>
    <b v="0"/>
    <n v="2"/>
    <b v="0"/>
    <s v="technology/web"/>
    <x v="0"/>
    <s v="plays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598"/>
    <x v="3"/>
    <b v="0"/>
    <n v="7"/>
    <b v="0"/>
    <s v="technology/web"/>
    <x v="0"/>
    <s v="plays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599"/>
    <x v="0"/>
    <b v="0"/>
    <n v="2"/>
    <b v="0"/>
    <s v="technology/web"/>
    <x v="0"/>
    <s v="plays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600"/>
    <x v="0"/>
    <b v="0"/>
    <n v="1"/>
    <b v="0"/>
    <s v="technology/web"/>
    <x v="0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601"/>
    <x v="3"/>
    <b v="0"/>
    <n v="6"/>
    <b v="0"/>
    <s v="technology/web"/>
    <x v="0"/>
    <s v="play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602"/>
    <x v="0"/>
    <b v="0"/>
    <n v="0"/>
    <b v="0"/>
    <s v="technology/web"/>
    <x v="0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603"/>
    <x v="3"/>
    <b v="0"/>
    <n v="13"/>
    <b v="0"/>
    <s v="technology/web"/>
    <x v="0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604"/>
    <x v="3"/>
    <b v="0"/>
    <n v="0"/>
    <b v="0"/>
    <s v="technology/web"/>
    <x v="0"/>
    <s v="plays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605"/>
    <x v="0"/>
    <b v="0"/>
    <n v="8"/>
    <b v="0"/>
    <s v="technology/web"/>
    <x v="0"/>
    <s v="play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606"/>
    <x v="0"/>
    <b v="0"/>
    <n v="1"/>
    <b v="0"/>
    <s v="technology/web"/>
    <x v="0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607"/>
    <x v="0"/>
    <b v="0"/>
    <n v="0"/>
    <b v="0"/>
    <s v="technology/web"/>
    <x v="0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608"/>
    <x v="0"/>
    <b v="0"/>
    <n v="5"/>
    <b v="0"/>
    <s v="technology/web"/>
    <x v="0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609"/>
    <x v="0"/>
    <b v="0"/>
    <n v="1"/>
    <b v="0"/>
    <s v="technology/web"/>
    <x v="0"/>
    <s v="plays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610"/>
    <x v="0"/>
    <b v="0"/>
    <n v="0"/>
    <b v="0"/>
    <s v="technology/web"/>
    <x v="0"/>
    <s v="play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611"/>
    <x v="0"/>
    <b v="0"/>
    <n v="0"/>
    <b v="0"/>
    <s v="technology/web"/>
    <x v="0"/>
    <s v="plays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612"/>
    <x v="2"/>
    <b v="0"/>
    <n v="0"/>
    <b v="0"/>
    <s v="technology/web"/>
    <x v="0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613"/>
    <x v="0"/>
    <b v="0"/>
    <n v="121"/>
    <b v="0"/>
    <s v="technology/web"/>
    <x v="0"/>
    <s v="plays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614"/>
    <x v="2"/>
    <b v="0"/>
    <n v="0"/>
    <b v="0"/>
    <s v="technology/web"/>
    <x v="0"/>
    <s v="play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615"/>
    <x v="0"/>
    <b v="0"/>
    <n v="0"/>
    <b v="0"/>
    <s v="technology/web"/>
    <x v="0"/>
    <s v="play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616"/>
    <x v="1"/>
    <b v="0"/>
    <n v="0"/>
    <b v="0"/>
    <s v="technology/web"/>
    <x v="0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617"/>
    <x v="0"/>
    <b v="0"/>
    <n v="3"/>
    <b v="0"/>
    <s v="technology/web"/>
    <x v="0"/>
    <s v="plays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618"/>
    <x v="0"/>
    <b v="0"/>
    <n v="0"/>
    <b v="0"/>
    <s v="technology/web"/>
    <x v="0"/>
    <s v="plays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619"/>
    <x v="3"/>
    <b v="0"/>
    <n v="1"/>
    <b v="0"/>
    <s v="technology/web"/>
    <x v="0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620"/>
    <x v="3"/>
    <b v="0"/>
    <n v="1"/>
    <b v="0"/>
    <s v="technology/web"/>
    <x v="0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621"/>
    <x v="2"/>
    <b v="0"/>
    <n v="3"/>
    <b v="0"/>
    <s v="technology/web"/>
    <x v="0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622"/>
    <x v="2"/>
    <b v="0"/>
    <n v="9"/>
    <b v="0"/>
    <s v="technology/web"/>
    <x v="0"/>
    <s v="play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623"/>
    <x v="0"/>
    <b v="0"/>
    <n v="0"/>
    <b v="0"/>
    <s v="technology/web"/>
    <x v="0"/>
    <s v="plays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624"/>
    <x v="0"/>
    <b v="0"/>
    <n v="0"/>
    <b v="0"/>
    <s v="technology/web"/>
    <x v="0"/>
    <s v="play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625"/>
    <x v="1"/>
    <b v="0"/>
    <n v="0"/>
    <b v="0"/>
    <s v="technology/web"/>
    <x v="0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626"/>
    <x v="0"/>
    <b v="0"/>
    <n v="39"/>
    <b v="0"/>
    <s v="technology/web"/>
    <x v="0"/>
    <s v="play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627"/>
    <x v="2"/>
    <b v="0"/>
    <n v="1"/>
    <b v="0"/>
    <s v="technology/web"/>
    <x v="0"/>
    <s v="play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628"/>
    <x v="3"/>
    <b v="0"/>
    <n v="0"/>
    <b v="0"/>
    <s v="technology/web"/>
    <x v="0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629"/>
    <x v="2"/>
    <b v="0"/>
    <n v="3"/>
    <b v="0"/>
    <s v="technology/web"/>
    <x v="0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630"/>
    <x v="0"/>
    <b v="0"/>
    <n v="1"/>
    <b v="0"/>
    <s v="technology/web"/>
    <x v="0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631"/>
    <x v="2"/>
    <b v="0"/>
    <n v="9"/>
    <b v="0"/>
    <s v="technology/web"/>
    <x v="0"/>
    <s v="plays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632"/>
    <x v="0"/>
    <b v="0"/>
    <n v="0"/>
    <b v="0"/>
    <s v="technology/web"/>
    <x v="0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633"/>
    <x v="2"/>
    <b v="0"/>
    <n v="25"/>
    <b v="0"/>
    <s v="technology/web"/>
    <x v="0"/>
    <s v="plays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634"/>
    <x v="0"/>
    <b v="0"/>
    <n v="1"/>
    <b v="0"/>
    <s v="technology/web"/>
    <x v="0"/>
    <s v="plays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635"/>
    <x v="0"/>
    <b v="0"/>
    <n v="1"/>
    <b v="0"/>
    <s v="technology/web"/>
    <x v="0"/>
    <s v="pl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636"/>
    <x v="0"/>
    <b v="0"/>
    <n v="1"/>
    <b v="0"/>
    <s v="technology/web"/>
    <x v="0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637"/>
    <x v="1"/>
    <b v="0"/>
    <n v="0"/>
    <b v="0"/>
    <s v="technology/web"/>
    <x v="0"/>
    <s v="plays"/>
  </r>
  <r>
    <n v="638"/>
    <s v="W (Canceled)"/>
    <s v="O0"/>
    <n v="200000"/>
    <n v="18"/>
    <x v="1"/>
    <s v="DE"/>
    <s v="EUR"/>
    <n v="1490447662"/>
    <x v="638"/>
    <x v="638"/>
    <x v="1"/>
    <b v="0"/>
    <n v="6"/>
    <b v="0"/>
    <s v="technology/web"/>
    <x v="0"/>
    <s v="plays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639"/>
    <x v="3"/>
    <b v="0"/>
    <n v="1"/>
    <b v="0"/>
    <s v="technology/web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640"/>
    <x v="2"/>
    <b v="0"/>
    <n v="2"/>
    <b v="1"/>
    <s v="technology/wearables"/>
    <x v="0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641"/>
    <x v="0"/>
    <b v="0"/>
    <n v="315"/>
    <b v="1"/>
    <s v="technology/wearables"/>
    <x v="0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642"/>
    <x v="0"/>
    <b v="0"/>
    <n v="2174"/>
    <b v="1"/>
    <s v="technology/wearables"/>
    <x v="0"/>
    <s v="play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643"/>
    <x v="0"/>
    <b v="0"/>
    <n v="152"/>
    <b v="1"/>
    <s v="technology/wearables"/>
    <x v="0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644"/>
    <x v="3"/>
    <b v="0"/>
    <n v="1021"/>
    <b v="1"/>
    <s v="technology/wearables"/>
    <x v="0"/>
    <s v="play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645"/>
    <x v="2"/>
    <b v="0"/>
    <n v="237"/>
    <b v="1"/>
    <s v="technology/wearables"/>
    <x v="0"/>
    <s v="play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646"/>
    <x v="3"/>
    <b v="0"/>
    <n v="27"/>
    <b v="1"/>
    <s v="technology/wearables"/>
    <x v="0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647"/>
    <x v="2"/>
    <b v="0"/>
    <n v="17"/>
    <b v="1"/>
    <s v="technology/wearables"/>
    <x v="0"/>
    <s v="plays"/>
  </r>
  <r>
    <n v="648"/>
    <s v="Audio Jacket"/>
    <s v="Get ready for the next product that you canâ€™t live without"/>
    <n v="35000"/>
    <n v="44388"/>
    <x v="0"/>
    <s v="US"/>
    <s v="USD"/>
    <n v="1413304708"/>
    <x v="648"/>
    <x v="648"/>
    <x v="3"/>
    <b v="0"/>
    <n v="27"/>
    <b v="1"/>
    <s v="technology/wearables"/>
    <x v="0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649"/>
    <x v="3"/>
    <b v="0"/>
    <n v="82"/>
    <b v="1"/>
    <s v="technology/wearables"/>
    <x v="0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650"/>
    <x v="3"/>
    <b v="0"/>
    <n v="48"/>
    <b v="1"/>
    <s v="technology/wearables"/>
    <x v="0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651"/>
    <x v="3"/>
    <b v="0"/>
    <n v="105"/>
    <b v="1"/>
    <s v="technology/wearables"/>
    <x v="0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652"/>
    <x v="2"/>
    <b v="0"/>
    <n v="28"/>
    <b v="1"/>
    <s v="technology/wearables"/>
    <x v="0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653"/>
    <x v="0"/>
    <b v="0"/>
    <n v="1107"/>
    <b v="1"/>
    <s v="technology/wearables"/>
    <x v="0"/>
    <s v="play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654"/>
    <x v="0"/>
    <b v="0"/>
    <n v="1013"/>
    <b v="1"/>
    <s v="technology/wearables"/>
    <x v="0"/>
    <s v="play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655"/>
    <x v="0"/>
    <b v="0"/>
    <n v="274"/>
    <b v="1"/>
    <s v="technology/wearables"/>
    <x v="0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656"/>
    <x v="2"/>
    <b v="0"/>
    <n v="87"/>
    <b v="1"/>
    <s v="technology/wearables"/>
    <x v="0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657"/>
    <x v="0"/>
    <b v="0"/>
    <n v="99"/>
    <b v="1"/>
    <s v="technology/wearables"/>
    <x v="0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658"/>
    <x v="0"/>
    <b v="0"/>
    <n v="276"/>
    <b v="1"/>
    <s v="technology/wearables"/>
    <x v="0"/>
    <s v="plays"/>
  </r>
  <r>
    <n v="659"/>
    <s v="Lulu Watch Designs - Apple Watch"/>
    <s v="Sync up your lifestyle"/>
    <n v="3000"/>
    <n v="3017"/>
    <x v="0"/>
    <s v="US"/>
    <s v="USD"/>
    <n v="1440339295"/>
    <x v="659"/>
    <x v="659"/>
    <x v="0"/>
    <b v="0"/>
    <n v="21"/>
    <b v="1"/>
    <s v="technology/wearables"/>
    <x v="0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660"/>
    <x v="3"/>
    <b v="0"/>
    <n v="18"/>
    <b v="0"/>
    <s v="technology/wearables"/>
    <x v="0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661"/>
    <x v="2"/>
    <b v="0"/>
    <n v="9"/>
    <b v="0"/>
    <s v="technology/wearables"/>
    <x v="0"/>
    <s v="play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662"/>
    <x v="3"/>
    <b v="0"/>
    <n v="4"/>
    <b v="0"/>
    <s v="technology/wearables"/>
    <x v="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663"/>
    <x v="0"/>
    <b v="0"/>
    <n v="7"/>
    <b v="0"/>
    <s v="technology/wearables"/>
    <x v="0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664"/>
    <x v="0"/>
    <b v="0"/>
    <n v="29"/>
    <b v="0"/>
    <s v="technology/wearables"/>
    <x v="0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665"/>
    <x v="2"/>
    <b v="0"/>
    <n v="12"/>
    <b v="0"/>
    <s v="technology/wearables"/>
    <x v="0"/>
    <s v="play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666"/>
    <x v="3"/>
    <b v="0"/>
    <n v="4"/>
    <b v="0"/>
    <s v="technology/wearables"/>
    <x v="0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667"/>
    <x v="2"/>
    <b v="0"/>
    <n v="28"/>
    <b v="0"/>
    <s v="technology/wearables"/>
    <x v="0"/>
    <s v="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668"/>
    <x v="0"/>
    <b v="0"/>
    <n v="25"/>
    <b v="0"/>
    <s v="technology/wearables"/>
    <x v="0"/>
    <s v="play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669"/>
    <x v="2"/>
    <b v="0"/>
    <n v="28"/>
    <b v="0"/>
    <s v="technology/wearables"/>
    <x v="0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670"/>
    <x v="2"/>
    <b v="0"/>
    <n v="310"/>
    <b v="0"/>
    <s v="technology/wearables"/>
    <x v="0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671"/>
    <x v="3"/>
    <b v="0"/>
    <n v="15"/>
    <b v="0"/>
    <s v="technology/wearables"/>
    <x v="0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672"/>
    <x v="3"/>
    <b v="0"/>
    <n v="215"/>
    <b v="0"/>
    <s v="technology/wearables"/>
    <x v="0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673"/>
    <x v="3"/>
    <b v="0"/>
    <n v="3"/>
    <b v="0"/>
    <s v="technology/wearables"/>
    <x v="0"/>
    <s v="play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674"/>
    <x v="3"/>
    <b v="0"/>
    <n v="2"/>
    <b v="0"/>
    <s v="technology/wearables"/>
    <x v="0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675"/>
    <x v="3"/>
    <b v="0"/>
    <n v="26"/>
    <b v="0"/>
    <s v="technology/wearables"/>
    <x v="0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676"/>
    <x v="0"/>
    <b v="0"/>
    <n v="24"/>
    <b v="0"/>
    <s v="technology/wearables"/>
    <x v="0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677"/>
    <x v="2"/>
    <b v="0"/>
    <n v="96"/>
    <b v="0"/>
    <s v="technology/wearables"/>
    <x v="0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678"/>
    <x v="2"/>
    <b v="0"/>
    <n v="17"/>
    <b v="0"/>
    <s v="technology/wearables"/>
    <x v="0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679"/>
    <x v="2"/>
    <b v="0"/>
    <n v="94"/>
    <b v="0"/>
    <s v="technology/wearables"/>
    <x v="0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680"/>
    <x v="3"/>
    <b v="0"/>
    <n v="129"/>
    <b v="0"/>
    <s v="technology/wearables"/>
    <x v="0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681"/>
    <x v="2"/>
    <b v="0"/>
    <n v="1"/>
    <b v="0"/>
    <s v="technology/wearables"/>
    <x v="0"/>
    <s v="play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682"/>
    <x v="1"/>
    <b v="0"/>
    <n v="4"/>
    <b v="0"/>
    <s v="technology/wearables"/>
    <x v="0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683"/>
    <x v="2"/>
    <b v="0"/>
    <n v="3"/>
    <b v="0"/>
    <s v="technology/wearables"/>
    <x v="0"/>
    <s v="play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684"/>
    <x v="3"/>
    <b v="0"/>
    <n v="135"/>
    <b v="0"/>
    <s v="technology/wearables"/>
    <x v="0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685"/>
    <x v="3"/>
    <b v="0"/>
    <n v="10"/>
    <b v="0"/>
    <s v="technology/wearables"/>
    <x v="0"/>
    <s v="play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686"/>
    <x v="0"/>
    <b v="0"/>
    <n v="0"/>
    <b v="0"/>
    <s v="technology/wearables"/>
    <x v="0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687"/>
    <x v="2"/>
    <b v="0"/>
    <n v="6"/>
    <b v="0"/>
    <s v="technology/wearables"/>
    <x v="0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688"/>
    <x v="0"/>
    <b v="0"/>
    <n v="36"/>
    <b v="0"/>
    <s v="technology/wearables"/>
    <x v="0"/>
    <s v="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689"/>
    <x v="2"/>
    <b v="0"/>
    <n v="336"/>
    <b v="0"/>
    <s v="technology/wearables"/>
    <x v="0"/>
    <s v="play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690"/>
    <x v="2"/>
    <b v="0"/>
    <n v="34"/>
    <b v="0"/>
    <s v="technology/wearables"/>
    <x v="0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691"/>
    <x v="0"/>
    <b v="0"/>
    <n v="10"/>
    <b v="0"/>
    <s v="technology/wearables"/>
    <x v="0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692"/>
    <x v="2"/>
    <b v="0"/>
    <n v="201"/>
    <b v="0"/>
    <s v="technology/wearables"/>
    <x v="0"/>
    <s v="play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693"/>
    <x v="0"/>
    <b v="0"/>
    <n v="296"/>
    <b v="0"/>
    <s v="technology/wearables"/>
    <x v="0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694"/>
    <x v="1"/>
    <b v="0"/>
    <n v="7"/>
    <b v="0"/>
    <s v="technology/wearables"/>
    <x v="0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695"/>
    <x v="3"/>
    <b v="0"/>
    <n v="7"/>
    <b v="0"/>
    <s v="technology/wearables"/>
    <x v="0"/>
    <s v="plays"/>
  </r>
  <r>
    <n v="696"/>
    <s v="trustee"/>
    <s v="Show your fidelity by wearing the Trustee rings! Show where you are (at)!"/>
    <n v="175000"/>
    <n v="1"/>
    <x v="2"/>
    <s v="NL"/>
    <s v="EUR"/>
    <n v="1406326502"/>
    <x v="696"/>
    <x v="696"/>
    <x v="3"/>
    <b v="0"/>
    <n v="1"/>
    <b v="0"/>
    <s v="technology/wearables"/>
    <x v="0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697"/>
    <x v="2"/>
    <b v="0"/>
    <n v="114"/>
    <b v="0"/>
    <s v="technology/wearables"/>
    <x v="0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698"/>
    <x v="3"/>
    <b v="0"/>
    <n v="29"/>
    <b v="0"/>
    <s v="technology/wearables"/>
    <x v="0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699"/>
    <x v="4"/>
    <b v="0"/>
    <n v="890"/>
    <b v="0"/>
    <s v="technology/wearables"/>
    <x v="0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700"/>
    <x v="2"/>
    <b v="0"/>
    <n v="31"/>
    <b v="0"/>
    <s v="technology/wearables"/>
    <x v="0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701"/>
    <x v="3"/>
    <b v="0"/>
    <n v="21"/>
    <b v="0"/>
    <s v="technology/wearables"/>
    <x v="0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702"/>
    <x v="2"/>
    <b v="0"/>
    <n v="37"/>
    <b v="0"/>
    <s v="technology/wearables"/>
    <x v="0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703"/>
    <x v="2"/>
    <b v="0"/>
    <n v="7"/>
    <b v="0"/>
    <s v="technology/wearables"/>
    <x v="0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704"/>
    <x v="2"/>
    <b v="0"/>
    <n v="4"/>
    <b v="0"/>
    <s v="technology/wearables"/>
    <x v="0"/>
    <s v="plays"/>
  </r>
  <r>
    <n v="705"/>
    <s v="SomnoScope"/>
    <s v="The closest thing ever to the Holy Grail of wearables technology"/>
    <n v="100000"/>
    <n v="977"/>
    <x v="2"/>
    <s v="NL"/>
    <s v="EUR"/>
    <n v="1484999278"/>
    <x v="705"/>
    <x v="705"/>
    <x v="2"/>
    <b v="0"/>
    <n v="5"/>
    <b v="0"/>
    <s v="technology/wearables"/>
    <x v="0"/>
    <s v="play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706"/>
    <x v="2"/>
    <b v="0"/>
    <n v="0"/>
    <b v="0"/>
    <s v="technology/wearables"/>
    <x v="0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707"/>
    <x v="2"/>
    <b v="0"/>
    <n v="456"/>
    <b v="0"/>
    <s v="technology/wearables"/>
    <x v="0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708"/>
    <x v="3"/>
    <b v="0"/>
    <n v="369"/>
    <b v="0"/>
    <s v="technology/wearables"/>
    <x v="0"/>
    <s v="play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709"/>
    <x v="3"/>
    <b v="0"/>
    <n v="2"/>
    <b v="0"/>
    <s v="technology/wearables"/>
    <x v="0"/>
    <s v="play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710"/>
    <x v="3"/>
    <b v="0"/>
    <n v="0"/>
    <b v="0"/>
    <s v="technology/wearables"/>
    <x v="0"/>
    <s v="play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711"/>
    <x v="2"/>
    <b v="0"/>
    <n v="338"/>
    <b v="0"/>
    <s v="technology/wearables"/>
    <x v="0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712"/>
    <x v="2"/>
    <b v="0"/>
    <n v="4"/>
    <b v="0"/>
    <s v="technology/wearables"/>
    <x v="0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713"/>
    <x v="2"/>
    <b v="0"/>
    <n v="1"/>
    <b v="0"/>
    <s v="technology/wearables"/>
    <x v="0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714"/>
    <x v="2"/>
    <b v="0"/>
    <n v="28"/>
    <b v="0"/>
    <s v="technology/wearables"/>
    <x v="0"/>
    <s v="play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715"/>
    <x v="0"/>
    <b v="0"/>
    <n v="12"/>
    <b v="0"/>
    <s v="technology/wearables"/>
    <x v="0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716"/>
    <x v="3"/>
    <b v="0"/>
    <n v="16"/>
    <b v="0"/>
    <s v="technology/wearables"/>
    <x v="0"/>
    <s v="plays"/>
  </r>
  <r>
    <n v="717"/>
    <s v="cool air belt"/>
    <s v="Cool air flowing under clothing keeps you cool."/>
    <n v="100000"/>
    <n v="305"/>
    <x v="2"/>
    <s v="US"/>
    <s v="USD"/>
    <n v="1409949002"/>
    <x v="717"/>
    <x v="717"/>
    <x v="3"/>
    <b v="0"/>
    <n v="4"/>
    <b v="0"/>
    <s v="technology/wearables"/>
    <x v="0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718"/>
    <x v="1"/>
    <b v="0"/>
    <n v="4"/>
    <b v="0"/>
    <s v="technology/wearables"/>
    <x v="0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719"/>
    <x v="2"/>
    <b v="0"/>
    <n v="10"/>
    <b v="0"/>
    <s v="technology/wearables"/>
    <x v="0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720"/>
    <x v="5"/>
    <b v="0"/>
    <n v="41"/>
    <b v="1"/>
    <s v="publishing/nonfiction"/>
    <x v="0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721"/>
    <x v="3"/>
    <b v="0"/>
    <n v="119"/>
    <b v="1"/>
    <s v="publishing/nonfiction"/>
    <x v="0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722"/>
    <x v="5"/>
    <b v="0"/>
    <n v="153"/>
    <b v="1"/>
    <s v="publishing/nonfiction"/>
    <x v="0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723"/>
    <x v="0"/>
    <b v="0"/>
    <n v="100"/>
    <b v="1"/>
    <s v="publishing/nonfiction"/>
    <x v="0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724"/>
    <x v="6"/>
    <b v="0"/>
    <n v="143"/>
    <b v="1"/>
    <s v="publishing/nonfiction"/>
    <x v="0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725"/>
    <x v="0"/>
    <b v="0"/>
    <n v="140"/>
    <b v="1"/>
    <s v="publishing/nonfiction"/>
    <x v="0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726"/>
    <x v="4"/>
    <b v="0"/>
    <n v="35"/>
    <b v="1"/>
    <s v="publishing/nonfiction"/>
    <x v="0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727"/>
    <x v="5"/>
    <b v="0"/>
    <n v="149"/>
    <b v="1"/>
    <s v="publishing/nonfiction"/>
    <x v="0"/>
    <s v="plays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728"/>
    <x v="6"/>
    <b v="0"/>
    <n v="130"/>
    <b v="1"/>
    <s v="publishing/nonfiction"/>
    <x v="0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729"/>
    <x v="5"/>
    <b v="0"/>
    <n v="120"/>
    <b v="1"/>
    <s v="publishing/nonfiction"/>
    <x v="0"/>
    <s v="plays"/>
  </r>
  <r>
    <n v="730"/>
    <s v="Encyclopedia of Surfing"/>
    <s v="A Massive but Cheerful Online Digital Archive of Surfing"/>
    <n v="20000"/>
    <n v="26438"/>
    <x v="0"/>
    <s v="US"/>
    <s v="USD"/>
    <n v="1323280391"/>
    <x v="730"/>
    <x v="730"/>
    <x v="6"/>
    <b v="0"/>
    <n v="265"/>
    <b v="1"/>
    <s v="publishing/nonfiction"/>
    <x v="0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731"/>
    <x v="6"/>
    <b v="0"/>
    <n v="71"/>
    <b v="1"/>
    <s v="publishing/nonfiction"/>
    <x v="0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732"/>
    <x v="4"/>
    <b v="0"/>
    <n v="13"/>
    <b v="1"/>
    <s v="publishing/nonfiction"/>
    <x v="0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733"/>
    <x v="4"/>
    <b v="0"/>
    <n v="169"/>
    <b v="1"/>
    <s v="publishing/nonfiction"/>
    <x v="0"/>
    <s v="play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734"/>
    <x v="0"/>
    <b v="0"/>
    <n v="57"/>
    <b v="1"/>
    <s v="publishing/nonfiction"/>
    <x v="0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735"/>
    <x v="3"/>
    <b v="0"/>
    <n v="229"/>
    <b v="1"/>
    <s v="publishing/nonfiction"/>
    <x v="0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736"/>
    <x v="4"/>
    <b v="0"/>
    <n v="108"/>
    <b v="1"/>
    <s v="publishing/nonfiction"/>
    <x v="0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737"/>
    <x v="3"/>
    <b v="0"/>
    <n v="108"/>
    <b v="1"/>
    <s v="publishing/nonfiction"/>
    <x v="0"/>
    <s v="play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738"/>
    <x v="3"/>
    <b v="0"/>
    <n v="41"/>
    <b v="1"/>
    <s v="publishing/nonfiction"/>
    <x v="0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739"/>
    <x v="3"/>
    <b v="0"/>
    <n v="139"/>
    <b v="1"/>
    <s v="publishing/nonfiction"/>
    <x v="0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740"/>
    <x v="0"/>
    <b v="0"/>
    <n v="19"/>
    <b v="1"/>
    <s v="publishing/nonfiction"/>
    <x v="0"/>
    <s v="plays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741"/>
    <x v="4"/>
    <b v="0"/>
    <n v="94"/>
    <b v="1"/>
    <s v="publishing/nonfiction"/>
    <x v="0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742"/>
    <x v="3"/>
    <b v="0"/>
    <n v="23"/>
    <b v="1"/>
    <s v="publishing/nonfiction"/>
    <x v="0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743"/>
    <x v="5"/>
    <b v="0"/>
    <n v="15"/>
    <b v="1"/>
    <s v="publishing/nonfiction"/>
    <x v="0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744"/>
    <x v="5"/>
    <b v="0"/>
    <n v="62"/>
    <b v="1"/>
    <s v="publishing/nonfiction"/>
    <x v="0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745"/>
    <x v="4"/>
    <b v="0"/>
    <n v="74"/>
    <b v="1"/>
    <s v="publishing/nonfiction"/>
    <x v="0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746"/>
    <x v="5"/>
    <b v="0"/>
    <n v="97"/>
    <b v="1"/>
    <s v="publishing/nonfiction"/>
    <x v="0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747"/>
    <x v="3"/>
    <b v="0"/>
    <n v="55"/>
    <b v="1"/>
    <s v="publishing/nonfiction"/>
    <x v="0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748"/>
    <x v="3"/>
    <b v="0"/>
    <n v="44"/>
    <b v="1"/>
    <s v="publishing/nonfiction"/>
    <x v="0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749"/>
    <x v="2"/>
    <b v="0"/>
    <n v="110"/>
    <b v="1"/>
    <s v="publishing/nonfiction"/>
    <x v="0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750"/>
    <x v="4"/>
    <b v="0"/>
    <n v="59"/>
    <b v="1"/>
    <s v="publishing/nonfiction"/>
    <x v="0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751"/>
    <x v="6"/>
    <b v="0"/>
    <n v="62"/>
    <b v="1"/>
    <s v="publishing/nonfiction"/>
    <x v="0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752"/>
    <x v="2"/>
    <b v="0"/>
    <n v="105"/>
    <b v="1"/>
    <s v="publishing/nonfiction"/>
    <x v="0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753"/>
    <x v="0"/>
    <b v="0"/>
    <n v="26"/>
    <b v="1"/>
    <s v="publishing/nonfiction"/>
    <x v="0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754"/>
    <x v="5"/>
    <b v="0"/>
    <n v="49"/>
    <b v="1"/>
    <s v="publishing/nonfiction"/>
    <x v="0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755"/>
    <x v="4"/>
    <b v="0"/>
    <n v="68"/>
    <b v="1"/>
    <s v="publishing/nonfiction"/>
    <x v="0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756"/>
    <x v="6"/>
    <b v="0"/>
    <n v="22"/>
    <b v="1"/>
    <s v="publishing/nonfiction"/>
    <x v="0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757"/>
    <x v="5"/>
    <b v="0"/>
    <n v="18"/>
    <b v="1"/>
    <s v="publishing/nonfiction"/>
    <x v="0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758"/>
    <x v="7"/>
    <b v="0"/>
    <n v="19"/>
    <b v="1"/>
    <s v="publishing/nonfiction"/>
    <x v="0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759"/>
    <x v="3"/>
    <b v="0"/>
    <n v="99"/>
    <b v="1"/>
    <s v="publishing/nonfiction"/>
    <x v="0"/>
    <s v="play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760"/>
    <x v="2"/>
    <b v="0"/>
    <n v="0"/>
    <b v="0"/>
    <s v="publishing/fiction"/>
    <x v="0"/>
    <s v="play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761"/>
    <x v="3"/>
    <b v="0"/>
    <n v="6"/>
    <b v="0"/>
    <s v="publishing/fiction"/>
    <x v="0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762"/>
    <x v="2"/>
    <b v="0"/>
    <n v="0"/>
    <b v="0"/>
    <s v="publishing/fiction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763"/>
    <x v="4"/>
    <b v="0"/>
    <n v="1"/>
    <b v="0"/>
    <s v="publishing/fiction"/>
    <x v="0"/>
    <s v="plays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764"/>
    <x v="0"/>
    <b v="0"/>
    <n v="0"/>
    <b v="0"/>
    <s v="publishing/fiction"/>
    <x v="0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765"/>
    <x v="3"/>
    <b v="0"/>
    <n v="44"/>
    <b v="0"/>
    <s v="publishing/fiction"/>
    <x v="0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766"/>
    <x v="0"/>
    <b v="0"/>
    <n v="0"/>
    <b v="0"/>
    <s v="publishing/fiction"/>
    <x v="0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767"/>
    <x v="0"/>
    <b v="0"/>
    <n v="3"/>
    <b v="0"/>
    <s v="publishing/fiction"/>
    <x v="0"/>
    <s v="play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768"/>
    <x v="4"/>
    <b v="0"/>
    <n v="0"/>
    <b v="0"/>
    <s v="publishing/fiction"/>
    <x v="0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769"/>
    <x v="4"/>
    <b v="0"/>
    <n v="52"/>
    <b v="0"/>
    <s v="publishing/fiction"/>
    <x v="0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770"/>
    <x v="4"/>
    <b v="0"/>
    <n v="0"/>
    <b v="0"/>
    <s v="publishing/fiction"/>
    <x v="0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771"/>
    <x v="0"/>
    <b v="0"/>
    <n v="1"/>
    <b v="0"/>
    <s v="publishing/fiction"/>
    <x v="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772"/>
    <x v="8"/>
    <b v="0"/>
    <n v="1"/>
    <b v="0"/>
    <s v="publishing/fiction"/>
    <x v="0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773"/>
    <x v="0"/>
    <b v="0"/>
    <n v="2"/>
    <b v="0"/>
    <s v="publishing/fiction"/>
    <x v="0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774"/>
    <x v="3"/>
    <b v="0"/>
    <n v="9"/>
    <b v="0"/>
    <s v="publishing/fiction"/>
    <x v="0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775"/>
    <x v="6"/>
    <b v="0"/>
    <n v="5"/>
    <b v="0"/>
    <s v="publishing/fiction"/>
    <x v="0"/>
    <s v="play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776"/>
    <x v="0"/>
    <b v="0"/>
    <n v="57"/>
    <b v="0"/>
    <s v="publishing/fiction"/>
    <x v="0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777"/>
    <x v="4"/>
    <b v="0"/>
    <n v="3"/>
    <b v="0"/>
    <s v="publishing/fiction"/>
    <x v="0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778"/>
    <x v="3"/>
    <b v="0"/>
    <n v="1"/>
    <b v="0"/>
    <s v="publishing/fiction"/>
    <x v="0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779"/>
    <x v="7"/>
    <b v="0"/>
    <n v="6"/>
    <b v="0"/>
    <s v="publishing/fiction"/>
    <x v="0"/>
    <s v="play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780"/>
    <x v="6"/>
    <b v="0"/>
    <n v="27"/>
    <b v="1"/>
    <s v="music/rock"/>
    <x v="0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781"/>
    <x v="4"/>
    <b v="0"/>
    <n v="25"/>
    <b v="1"/>
    <s v="music/rock"/>
    <x v="0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782"/>
    <x v="5"/>
    <b v="0"/>
    <n v="14"/>
    <b v="1"/>
    <s v="music/rock"/>
    <x v="0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783"/>
    <x v="5"/>
    <b v="0"/>
    <n v="35"/>
    <b v="1"/>
    <s v="music/rock"/>
    <x v="0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784"/>
    <x v="3"/>
    <b v="0"/>
    <n v="10"/>
    <b v="1"/>
    <s v="music/rock"/>
    <x v="0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785"/>
    <x v="4"/>
    <b v="0"/>
    <n v="29"/>
    <b v="1"/>
    <s v="music/rock"/>
    <x v="0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786"/>
    <x v="5"/>
    <b v="0"/>
    <n v="44"/>
    <b v="1"/>
    <s v="music/rock"/>
    <x v="0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787"/>
    <x v="4"/>
    <b v="0"/>
    <n v="17"/>
    <b v="1"/>
    <s v="music/rock"/>
    <x v="0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788"/>
    <x v="5"/>
    <b v="0"/>
    <n v="34"/>
    <b v="1"/>
    <s v="music/rock"/>
    <x v="0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789"/>
    <x v="4"/>
    <b v="0"/>
    <n v="14"/>
    <b v="1"/>
    <s v="music/rock"/>
    <x v="0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790"/>
    <x v="4"/>
    <b v="0"/>
    <n v="156"/>
    <b v="1"/>
    <s v="music/rock"/>
    <x v="0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791"/>
    <x v="4"/>
    <b v="0"/>
    <n v="128"/>
    <b v="1"/>
    <s v="music/rock"/>
    <x v="0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792"/>
    <x v="4"/>
    <b v="0"/>
    <n v="60"/>
    <b v="1"/>
    <s v="music/rock"/>
    <x v="0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793"/>
    <x v="4"/>
    <b v="0"/>
    <n v="32"/>
    <b v="1"/>
    <s v="music/rock"/>
    <x v="0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794"/>
    <x v="6"/>
    <b v="0"/>
    <n v="53"/>
    <b v="1"/>
    <s v="music/rock"/>
    <x v="0"/>
    <s v="play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795"/>
    <x v="5"/>
    <b v="0"/>
    <n v="184"/>
    <b v="1"/>
    <s v="music/rock"/>
    <x v="0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796"/>
    <x v="4"/>
    <b v="0"/>
    <n v="90"/>
    <b v="1"/>
    <s v="music/rock"/>
    <x v="0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797"/>
    <x v="5"/>
    <b v="0"/>
    <n v="71"/>
    <b v="1"/>
    <s v="music/rock"/>
    <x v="0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798"/>
    <x v="3"/>
    <b v="0"/>
    <n v="87"/>
    <b v="1"/>
    <s v="music/rock"/>
    <x v="0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799"/>
    <x v="5"/>
    <b v="0"/>
    <n v="28"/>
    <b v="1"/>
    <s v="music/rock"/>
    <x v="0"/>
    <s v="play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800"/>
    <x v="3"/>
    <b v="0"/>
    <n v="56"/>
    <b v="1"/>
    <s v="music/rock"/>
    <x v="0"/>
    <s v="play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801"/>
    <x v="6"/>
    <b v="0"/>
    <n v="51"/>
    <b v="1"/>
    <s v="music/rock"/>
    <x v="0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802"/>
    <x v="5"/>
    <b v="0"/>
    <n v="75"/>
    <b v="1"/>
    <s v="music/rock"/>
    <x v="0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803"/>
    <x v="6"/>
    <b v="0"/>
    <n v="38"/>
    <b v="1"/>
    <s v="music/rock"/>
    <x v="0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804"/>
    <x v="6"/>
    <b v="0"/>
    <n v="18"/>
    <b v="1"/>
    <s v="music/rock"/>
    <x v="0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805"/>
    <x v="6"/>
    <b v="0"/>
    <n v="54"/>
    <b v="1"/>
    <s v="music/rock"/>
    <x v="0"/>
    <s v="plays"/>
  </r>
  <r>
    <n v="806"/>
    <s v="Golden Animals NEW Album!"/>
    <s v="Help Golden Animals finish their NEW Album!"/>
    <n v="8000"/>
    <n v="8355"/>
    <x v="0"/>
    <s v="US"/>
    <s v="USD"/>
    <n v="1315413339"/>
    <x v="806"/>
    <x v="806"/>
    <x v="6"/>
    <b v="0"/>
    <n v="71"/>
    <b v="1"/>
    <s v="music/rock"/>
    <x v="0"/>
    <s v="plays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807"/>
    <x v="1"/>
    <b v="0"/>
    <n v="57"/>
    <b v="1"/>
    <s v="music/rock"/>
    <x v="0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808"/>
    <x v="3"/>
    <b v="0"/>
    <n v="43"/>
    <b v="1"/>
    <s v="music/rock"/>
    <x v="0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809"/>
    <x v="4"/>
    <b v="0"/>
    <n v="52"/>
    <b v="1"/>
    <s v="music/rock"/>
    <x v="0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810"/>
    <x v="5"/>
    <b v="0"/>
    <n v="27"/>
    <b v="1"/>
    <s v="music/rock"/>
    <x v="0"/>
    <s v="plays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811"/>
    <x v="4"/>
    <b v="0"/>
    <n v="12"/>
    <b v="1"/>
    <s v="music/rock"/>
    <x v="0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812"/>
    <x v="4"/>
    <b v="0"/>
    <n v="33"/>
    <b v="1"/>
    <s v="music/rock"/>
    <x v="0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813"/>
    <x v="5"/>
    <b v="0"/>
    <n v="96"/>
    <b v="1"/>
    <s v="music/rock"/>
    <x v="0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814"/>
    <x v="6"/>
    <b v="0"/>
    <n v="28"/>
    <b v="1"/>
    <s v="music/rock"/>
    <x v="0"/>
    <s v="plays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815"/>
    <x v="3"/>
    <b v="0"/>
    <n v="43"/>
    <b v="1"/>
    <s v="music/rock"/>
    <x v="0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816"/>
    <x v="4"/>
    <b v="0"/>
    <n v="205"/>
    <b v="1"/>
    <s v="music/rock"/>
    <x v="0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817"/>
    <x v="5"/>
    <b v="0"/>
    <n v="23"/>
    <b v="1"/>
    <s v="music/rock"/>
    <x v="0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818"/>
    <x v="5"/>
    <b v="0"/>
    <n v="19"/>
    <b v="1"/>
    <s v="music/rock"/>
    <x v="0"/>
    <s v="plays"/>
  </r>
  <r>
    <n v="819"/>
    <s v="Winter Tour"/>
    <s v="We are touring the Southeast in support of our new EP"/>
    <n v="400"/>
    <n v="435"/>
    <x v="0"/>
    <s v="US"/>
    <s v="USD"/>
    <n v="1387601040"/>
    <x v="819"/>
    <x v="819"/>
    <x v="4"/>
    <b v="0"/>
    <n v="14"/>
    <b v="1"/>
    <s v="music/rock"/>
    <x v="0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820"/>
    <x v="3"/>
    <b v="0"/>
    <n v="38"/>
    <b v="1"/>
    <s v="music/rock"/>
    <x v="0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821"/>
    <x v="0"/>
    <b v="0"/>
    <n v="78"/>
    <b v="1"/>
    <s v="music/rock"/>
    <x v="0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822"/>
    <x v="5"/>
    <b v="0"/>
    <n v="69"/>
    <b v="1"/>
    <s v="music/rock"/>
    <x v="0"/>
    <s v="pl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823"/>
    <x v="0"/>
    <b v="0"/>
    <n v="33"/>
    <b v="1"/>
    <s v="music/rock"/>
    <x v="0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824"/>
    <x v="7"/>
    <b v="0"/>
    <n v="54"/>
    <b v="1"/>
    <s v="music/rock"/>
    <x v="0"/>
    <s v="pl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825"/>
    <x v="5"/>
    <b v="0"/>
    <n v="99"/>
    <b v="1"/>
    <s v="music/rock"/>
    <x v="0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826"/>
    <x v="5"/>
    <b v="0"/>
    <n v="49"/>
    <b v="1"/>
    <s v="music/rock"/>
    <x v="0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827"/>
    <x v="5"/>
    <b v="0"/>
    <n v="11"/>
    <b v="1"/>
    <s v="music/rock"/>
    <x v="0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828"/>
    <x v="5"/>
    <b v="0"/>
    <n v="38"/>
    <b v="1"/>
    <s v="music/rock"/>
    <x v="0"/>
    <s v="play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829"/>
    <x v="2"/>
    <b v="0"/>
    <n v="16"/>
    <b v="1"/>
    <s v="music/rock"/>
    <x v="0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830"/>
    <x v="4"/>
    <b v="0"/>
    <n v="32"/>
    <b v="1"/>
    <s v="music/rock"/>
    <x v="0"/>
    <s v="play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831"/>
    <x v="5"/>
    <b v="0"/>
    <n v="20"/>
    <b v="1"/>
    <s v="music/rock"/>
    <x v="0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832"/>
    <x v="6"/>
    <b v="0"/>
    <n v="154"/>
    <b v="1"/>
    <s v="music/rock"/>
    <x v="0"/>
    <s v="plays"/>
  </r>
  <r>
    <n v="833"/>
    <s v="Ragman Rolls"/>
    <s v="This is an American rock album."/>
    <n v="6000"/>
    <n v="6100"/>
    <x v="0"/>
    <s v="US"/>
    <s v="USD"/>
    <n v="1397941475"/>
    <x v="833"/>
    <x v="833"/>
    <x v="3"/>
    <b v="0"/>
    <n v="41"/>
    <b v="1"/>
    <s v="music/rock"/>
    <x v="0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834"/>
    <x v="4"/>
    <b v="0"/>
    <n v="75"/>
    <b v="1"/>
    <s v="music/rock"/>
    <x v="0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835"/>
    <x v="5"/>
    <b v="0"/>
    <n v="40"/>
    <b v="1"/>
    <s v="music/rock"/>
    <x v="0"/>
    <s v="plays"/>
  </r>
  <r>
    <n v="836"/>
    <s v="DESMADRE Full Album + Press Kit"/>
    <s v="An album you can bring home to mom."/>
    <n v="5000"/>
    <n v="5046.5200000000004"/>
    <x v="0"/>
    <s v="US"/>
    <s v="USD"/>
    <n v="1381108918"/>
    <x v="836"/>
    <x v="836"/>
    <x v="4"/>
    <b v="0"/>
    <n v="46"/>
    <b v="1"/>
    <s v="music/rock"/>
    <x v="0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837"/>
    <x v="3"/>
    <b v="0"/>
    <n v="62"/>
    <b v="1"/>
    <s v="music/rock"/>
    <x v="0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838"/>
    <x v="6"/>
    <b v="0"/>
    <n v="61"/>
    <b v="1"/>
    <s v="music/rock"/>
    <x v="0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839"/>
    <x v="5"/>
    <b v="0"/>
    <n v="96"/>
    <b v="1"/>
    <s v="music/rock"/>
    <x v="0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840"/>
    <x v="2"/>
    <b v="0"/>
    <n v="190"/>
    <b v="1"/>
    <s v="music/metal"/>
    <x v="0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841"/>
    <x v="3"/>
    <b v="1"/>
    <n v="94"/>
    <b v="1"/>
    <s v="music/metal"/>
    <x v="0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842"/>
    <x v="4"/>
    <b v="1"/>
    <n v="39"/>
    <b v="1"/>
    <s v="music/metal"/>
    <x v="0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843"/>
    <x v="2"/>
    <b v="0"/>
    <n v="127"/>
    <b v="1"/>
    <s v="music/metal"/>
    <x v="0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844"/>
    <x v="3"/>
    <b v="1"/>
    <n v="159"/>
    <b v="1"/>
    <s v="music/metal"/>
    <x v="0"/>
    <s v="plays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845"/>
    <x v="2"/>
    <b v="0"/>
    <n v="177"/>
    <b v="1"/>
    <s v="music/metal"/>
    <x v="0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846"/>
    <x v="3"/>
    <b v="0"/>
    <n v="47"/>
    <b v="1"/>
    <s v="music/metal"/>
    <x v="0"/>
    <s v="plays"/>
  </r>
  <r>
    <n v="847"/>
    <s v="CENTROPYMUSIC"/>
    <s v="MUSIC WITH MEANING!  MUSIC THAT MATTERS!!!"/>
    <n v="10"/>
    <n v="10"/>
    <x v="0"/>
    <s v="US"/>
    <s v="USD"/>
    <n v="1436555376"/>
    <x v="847"/>
    <x v="847"/>
    <x v="0"/>
    <b v="0"/>
    <n v="1"/>
    <b v="1"/>
    <s v="music/metal"/>
    <x v="0"/>
    <s v="plays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848"/>
    <x v="0"/>
    <b v="0"/>
    <n v="16"/>
    <b v="1"/>
    <s v="music/metal"/>
    <x v="0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849"/>
    <x v="0"/>
    <b v="0"/>
    <n v="115"/>
    <b v="1"/>
    <s v="music/metal"/>
    <x v="0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850"/>
    <x v="2"/>
    <b v="0"/>
    <n v="133"/>
    <b v="1"/>
    <s v="music/metal"/>
    <x v="0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851"/>
    <x v="2"/>
    <b v="0"/>
    <n v="70"/>
    <b v="1"/>
    <s v="music/metal"/>
    <x v="0"/>
    <s v="plays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852"/>
    <x v="2"/>
    <b v="0"/>
    <n v="62"/>
    <b v="1"/>
    <s v="music/metal"/>
    <x v="0"/>
    <s v="plays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853"/>
    <x v="0"/>
    <b v="0"/>
    <n v="10"/>
    <b v="1"/>
    <s v="music/metal"/>
    <x v="0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854"/>
    <x v="2"/>
    <b v="0"/>
    <n v="499"/>
    <b v="1"/>
    <s v="music/metal"/>
    <x v="0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855"/>
    <x v="2"/>
    <b v="0"/>
    <n v="47"/>
    <b v="1"/>
    <s v="music/metal"/>
    <x v="0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856"/>
    <x v="2"/>
    <b v="0"/>
    <n v="28"/>
    <b v="1"/>
    <s v="music/metal"/>
    <x v="0"/>
    <s v="play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857"/>
    <x v="0"/>
    <b v="0"/>
    <n v="24"/>
    <b v="1"/>
    <s v="music/metal"/>
    <x v="0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858"/>
    <x v="0"/>
    <b v="0"/>
    <n v="76"/>
    <b v="1"/>
    <s v="music/metal"/>
    <x v="0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859"/>
    <x v="0"/>
    <b v="0"/>
    <n v="98"/>
    <b v="1"/>
    <s v="music/metal"/>
    <x v="0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860"/>
    <x v="4"/>
    <b v="0"/>
    <n v="48"/>
    <b v="0"/>
    <s v="music/jazz"/>
    <x v="0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861"/>
    <x v="2"/>
    <b v="0"/>
    <n v="2"/>
    <b v="0"/>
    <s v="music/jazz"/>
    <x v="0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862"/>
    <x v="4"/>
    <b v="0"/>
    <n v="4"/>
    <b v="0"/>
    <s v="music/jazz"/>
    <x v="0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863"/>
    <x v="5"/>
    <b v="0"/>
    <n v="5"/>
    <b v="0"/>
    <s v="music/jazz"/>
    <x v="0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864"/>
    <x v="4"/>
    <b v="0"/>
    <n v="79"/>
    <b v="0"/>
    <s v="music/jazz"/>
    <x v="0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865"/>
    <x v="5"/>
    <b v="0"/>
    <n v="2"/>
    <b v="0"/>
    <s v="music/jazz"/>
    <x v="0"/>
    <s v="plays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866"/>
    <x v="0"/>
    <b v="0"/>
    <n v="11"/>
    <b v="0"/>
    <s v="music/jazz"/>
    <x v="0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867"/>
    <x v="8"/>
    <b v="0"/>
    <n v="11"/>
    <b v="0"/>
    <s v="music/jazz"/>
    <x v="0"/>
    <s v="play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868"/>
    <x v="4"/>
    <b v="0"/>
    <n v="1"/>
    <b v="0"/>
    <s v="music/jazz"/>
    <x v="0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869"/>
    <x v="4"/>
    <b v="0"/>
    <n v="3"/>
    <b v="0"/>
    <s v="music/jazz"/>
    <x v="0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870"/>
    <x v="4"/>
    <b v="0"/>
    <n v="5"/>
    <b v="0"/>
    <s v="music/jazz"/>
    <x v="0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871"/>
    <x v="4"/>
    <b v="0"/>
    <n v="12"/>
    <b v="0"/>
    <s v="music/jazz"/>
    <x v="0"/>
    <s v="play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872"/>
    <x v="6"/>
    <b v="0"/>
    <n v="2"/>
    <b v="0"/>
    <s v="music/jazz"/>
    <x v="0"/>
    <s v="plays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873"/>
    <x v="5"/>
    <b v="0"/>
    <n v="5"/>
    <b v="0"/>
    <s v="music/jazz"/>
    <x v="0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874"/>
    <x v="4"/>
    <b v="0"/>
    <n v="21"/>
    <b v="0"/>
    <s v="music/jazz"/>
    <x v="0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875"/>
    <x v="0"/>
    <b v="0"/>
    <n v="0"/>
    <b v="0"/>
    <s v="music/jazz"/>
    <x v="0"/>
    <s v="plays"/>
  </r>
  <r>
    <n v="876"/>
    <s v="Sound Of Dobells"/>
    <s v="What was the greatest record shop ever?  DOBELLS!"/>
    <n v="3152"/>
    <n v="1286"/>
    <x v="2"/>
    <s v="GB"/>
    <s v="GBP"/>
    <n v="1359978927"/>
    <x v="876"/>
    <x v="876"/>
    <x v="4"/>
    <b v="0"/>
    <n v="45"/>
    <b v="0"/>
    <s v="music/jazz"/>
    <x v="0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877"/>
    <x v="4"/>
    <b v="0"/>
    <n v="29"/>
    <b v="0"/>
    <s v="music/jazz"/>
    <x v="0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878"/>
    <x v="7"/>
    <b v="0"/>
    <n v="2"/>
    <b v="0"/>
    <s v="music/jazz"/>
    <x v="0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879"/>
    <x v="5"/>
    <b v="0"/>
    <n v="30"/>
    <b v="0"/>
    <s v="music/jazz"/>
    <x v="0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880"/>
    <x v="5"/>
    <b v="0"/>
    <n v="8"/>
    <b v="0"/>
    <s v="music/indie rock"/>
    <x v="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881"/>
    <x v="6"/>
    <b v="0"/>
    <n v="1"/>
    <b v="0"/>
    <s v="music/indie rock"/>
    <x v="0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882"/>
    <x v="6"/>
    <b v="0"/>
    <n v="14"/>
    <b v="0"/>
    <s v="music/indie rock"/>
    <x v="0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883"/>
    <x v="2"/>
    <b v="0"/>
    <n v="24"/>
    <b v="0"/>
    <s v="music/indie rock"/>
    <x v="0"/>
    <s v="plays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884"/>
    <x v="5"/>
    <b v="0"/>
    <n v="2"/>
    <b v="0"/>
    <s v="music/indie rock"/>
    <x v="0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885"/>
    <x v="2"/>
    <b v="0"/>
    <n v="21"/>
    <b v="0"/>
    <s v="music/indie rock"/>
    <x v="0"/>
    <s v="play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886"/>
    <x v="2"/>
    <b v="0"/>
    <n v="7"/>
    <b v="0"/>
    <s v="music/indie rock"/>
    <x v="0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887"/>
    <x v="5"/>
    <b v="0"/>
    <n v="0"/>
    <b v="0"/>
    <s v="music/indie rock"/>
    <x v="0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888"/>
    <x v="6"/>
    <b v="0"/>
    <n v="4"/>
    <b v="0"/>
    <s v="music/indie rock"/>
    <x v="0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889"/>
    <x v="3"/>
    <b v="0"/>
    <n v="32"/>
    <b v="0"/>
    <s v="music/indie rock"/>
    <x v="0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890"/>
    <x v="4"/>
    <b v="0"/>
    <n v="4"/>
    <b v="0"/>
    <s v="music/indie rock"/>
    <x v="0"/>
    <s v="play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891"/>
    <x v="3"/>
    <b v="0"/>
    <n v="9"/>
    <b v="0"/>
    <s v="music/indie rock"/>
    <x v="0"/>
    <s v="play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892"/>
    <x v="7"/>
    <b v="0"/>
    <n v="17"/>
    <b v="0"/>
    <s v="music/indie rock"/>
    <x v="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893"/>
    <x v="0"/>
    <b v="0"/>
    <n v="5"/>
    <b v="0"/>
    <s v="music/indie rock"/>
    <x v="0"/>
    <s v="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894"/>
    <x v="2"/>
    <b v="0"/>
    <n v="53"/>
    <b v="0"/>
    <s v="music/indie rock"/>
    <x v="0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895"/>
    <x v="7"/>
    <b v="0"/>
    <n v="7"/>
    <b v="0"/>
    <s v="music/indie rock"/>
    <x v="0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896"/>
    <x v="0"/>
    <b v="0"/>
    <n v="72"/>
    <b v="0"/>
    <s v="music/indie rock"/>
    <x v="0"/>
    <s v="plays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897"/>
    <x v="5"/>
    <b v="0"/>
    <n v="0"/>
    <b v="0"/>
    <s v="music/indie rock"/>
    <x v="0"/>
    <s v="plays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898"/>
    <x v="6"/>
    <b v="0"/>
    <n v="2"/>
    <b v="0"/>
    <s v="music/indie rock"/>
    <x v="0"/>
    <s v="play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899"/>
    <x v="6"/>
    <b v="0"/>
    <n v="8"/>
    <b v="0"/>
    <s v="music/indie rock"/>
    <x v="0"/>
    <s v="plays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900"/>
    <x v="2"/>
    <b v="0"/>
    <n v="2"/>
    <b v="0"/>
    <s v="music/jazz"/>
    <x v="0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901"/>
    <x v="7"/>
    <b v="0"/>
    <n v="0"/>
    <b v="0"/>
    <s v="music/jazz"/>
    <x v="0"/>
    <s v="plays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902"/>
    <x v="3"/>
    <b v="0"/>
    <n v="3"/>
    <b v="0"/>
    <s v="music/jazz"/>
    <x v="0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903"/>
    <x v="5"/>
    <b v="0"/>
    <n v="4"/>
    <b v="0"/>
    <s v="music/jazz"/>
    <x v="0"/>
    <s v="plays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904"/>
    <x v="0"/>
    <b v="0"/>
    <n v="3"/>
    <b v="0"/>
    <s v="music/jazz"/>
    <x v="0"/>
    <s v="play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905"/>
    <x v="7"/>
    <b v="0"/>
    <n v="6"/>
    <b v="0"/>
    <s v="music/jazz"/>
    <x v="0"/>
    <s v="plays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906"/>
    <x v="3"/>
    <b v="0"/>
    <n v="0"/>
    <b v="0"/>
    <s v="music/jazz"/>
    <x v="0"/>
    <s v="plays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907"/>
    <x v="6"/>
    <b v="0"/>
    <n v="0"/>
    <b v="0"/>
    <s v="music/jazz"/>
    <x v="0"/>
    <s v="plays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908"/>
    <x v="7"/>
    <b v="0"/>
    <n v="0"/>
    <b v="0"/>
    <s v="music/jazz"/>
    <x v="0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909"/>
    <x v="5"/>
    <b v="0"/>
    <n v="8"/>
    <b v="0"/>
    <s v="music/jazz"/>
    <x v="0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910"/>
    <x v="1"/>
    <b v="0"/>
    <n v="5"/>
    <b v="0"/>
    <s v="music/jazz"/>
    <x v="0"/>
    <s v="play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911"/>
    <x v="3"/>
    <b v="0"/>
    <n v="0"/>
    <b v="0"/>
    <s v="music/jazz"/>
    <x v="0"/>
    <s v="plays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912"/>
    <x v="5"/>
    <b v="0"/>
    <n v="2"/>
    <b v="0"/>
    <s v="music/jazz"/>
    <x v="0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913"/>
    <x v="5"/>
    <b v="0"/>
    <n v="24"/>
    <b v="0"/>
    <s v="music/jazz"/>
    <x v="0"/>
    <s v="plays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914"/>
    <x v="5"/>
    <b v="0"/>
    <n v="0"/>
    <b v="0"/>
    <s v="music/jazz"/>
    <x v="0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915"/>
    <x v="5"/>
    <b v="0"/>
    <n v="9"/>
    <b v="0"/>
    <s v="music/jazz"/>
    <x v="0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916"/>
    <x v="7"/>
    <b v="0"/>
    <n v="0"/>
    <b v="0"/>
    <s v="music/jazz"/>
    <x v="0"/>
    <s v="play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917"/>
    <x v="3"/>
    <b v="0"/>
    <n v="1"/>
    <b v="0"/>
    <s v="music/jazz"/>
    <x v="0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918"/>
    <x v="3"/>
    <b v="0"/>
    <n v="10"/>
    <b v="0"/>
    <s v="music/jazz"/>
    <x v="0"/>
    <s v="plays"/>
  </r>
  <r>
    <n v="919"/>
    <s v="Jazz CD:  Out of The Blue"/>
    <s v="Cool jazz with a New Orleans flavor."/>
    <n v="20000"/>
    <n v="100"/>
    <x v="2"/>
    <s v="US"/>
    <s v="USD"/>
    <n v="1355930645"/>
    <x v="919"/>
    <x v="919"/>
    <x v="5"/>
    <b v="0"/>
    <n v="1"/>
    <b v="0"/>
    <s v="music/jazz"/>
    <x v="0"/>
    <s v="plays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920"/>
    <x v="4"/>
    <b v="0"/>
    <n v="0"/>
    <b v="0"/>
    <s v="music/jazz"/>
    <x v="0"/>
    <s v="play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921"/>
    <x v="6"/>
    <b v="0"/>
    <n v="20"/>
    <b v="0"/>
    <s v="music/jazz"/>
    <x v="0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922"/>
    <x v="3"/>
    <b v="0"/>
    <n v="30"/>
    <b v="0"/>
    <s v="music/jazz"/>
    <x v="0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923"/>
    <x v="3"/>
    <b v="0"/>
    <n v="6"/>
    <b v="0"/>
    <s v="music/jazz"/>
    <x v="0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924"/>
    <x v="4"/>
    <b v="0"/>
    <n v="15"/>
    <b v="0"/>
    <s v="music/jazz"/>
    <x v="0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925"/>
    <x v="4"/>
    <b v="0"/>
    <n v="5"/>
    <b v="0"/>
    <s v="music/jazz"/>
    <x v="0"/>
    <s v="plays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926"/>
    <x v="7"/>
    <b v="0"/>
    <n v="0"/>
    <b v="0"/>
    <s v="music/jazz"/>
    <x v="0"/>
    <s v="plays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927"/>
    <x v="5"/>
    <b v="0"/>
    <n v="0"/>
    <b v="0"/>
    <s v="music/jazz"/>
    <x v="0"/>
    <s v="plays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928"/>
    <x v="5"/>
    <b v="0"/>
    <n v="28"/>
    <b v="0"/>
    <s v="music/jazz"/>
    <x v="0"/>
    <s v="plays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929"/>
    <x v="5"/>
    <b v="0"/>
    <n v="0"/>
    <b v="0"/>
    <s v="music/jazz"/>
    <x v="0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930"/>
    <x v="7"/>
    <b v="0"/>
    <n v="5"/>
    <b v="0"/>
    <s v="music/jazz"/>
    <x v="0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931"/>
    <x v="3"/>
    <b v="0"/>
    <n v="7"/>
    <b v="0"/>
    <s v="music/jazz"/>
    <x v="0"/>
    <s v="pl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932"/>
    <x v="4"/>
    <b v="0"/>
    <n v="30"/>
    <b v="0"/>
    <s v="music/jazz"/>
    <x v="0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933"/>
    <x v="3"/>
    <b v="0"/>
    <n v="2"/>
    <b v="0"/>
    <s v="music/jazz"/>
    <x v="0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934"/>
    <x v="3"/>
    <b v="0"/>
    <n v="30"/>
    <b v="0"/>
    <s v="music/jazz"/>
    <x v="0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935"/>
    <x v="0"/>
    <b v="0"/>
    <n v="2"/>
    <b v="0"/>
    <s v="music/jazz"/>
    <x v="0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936"/>
    <x v="6"/>
    <b v="0"/>
    <n v="0"/>
    <b v="0"/>
    <s v="music/jazz"/>
    <x v="0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937"/>
    <x v="4"/>
    <b v="0"/>
    <n v="2"/>
    <b v="0"/>
    <s v="music/jazz"/>
    <x v="0"/>
    <s v="plays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938"/>
    <x v="5"/>
    <b v="0"/>
    <n v="1"/>
    <b v="0"/>
    <s v="music/jazz"/>
    <x v="0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939"/>
    <x v="4"/>
    <b v="0"/>
    <n v="2"/>
    <b v="0"/>
    <s v="music/jazz"/>
    <x v="0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940"/>
    <x v="0"/>
    <b v="0"/>
    <n v="14"/>
    <b v="0"/>
    <s v="technology/wearables"/>
    <x v="0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941"/>
    <x v="1"/>
    <b v="0"/>
    <n v="31"/>
    <b v="0"/>
    <s v="technology/wearables"/>
    <x v="0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942"/>
    <x v="2"/>
    <b v="0"/>
    <n v="16"/>
    <b v="0"/>
    <s v="technology/wearables"/>
    <x v="0"/>
    <s v="play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943"/>
    <x v="2"/>
    <b v="0"/>
    <n v="12"/>
    <b v="0"/>
    <s v="technology/wearables"/>
    <x v="0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944"/>
    <x v="2"/>
    <b v="0"/>
    <n v="96"/>
    <b v="0"/>
    <s v="technology/wearables"/>
    <x v="0"/>
    <s v="pl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945"/>
    <x v="2"/>
    <b v="0"/>
    <n v="16"/>
    <b v="0"/>
    <s v="technology/wearables"/>
    <x v="0"/>
    <s v="play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946"/>
    <x v="2"/>
    <b v="0"/>
    <n v="5"/>
    <b v="0"/>
    <s v="technology/wearables"/>
    <x v="0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947"/>
    <x v="2"/>
    <b v="0"/>
    <n v="0"/>
    <b v="0"/>
    <s v="technology/wearables"/>
    <x v="0"/>
    <s v="play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948"/>
    <x v="2"/>
    <b v="0"/>
    <n v="8"/>
    <b v="0"/>
    <s v="technology/wearables"/>
    <x v="0"/>
    <s v="play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949"/>
    <x v="0"/>
    <b v="0"/>
    <n v="7"/>
    <b v="0"/>
    <s v="technology/wearables"/>
    <x v="0"/>
    <s v="play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950"/>
    <x v="0"/>
    <b v="0"/>
    <n v="24"/>
    <b v="0"/>
    <s v="technology/wearables"/>
    <x v="0"/>
    <s v="plays"/>
  </r>
  <r>
    <n v="951"/>
    <s v="Smart Harness"/>
    <s v="Revolutionizing the way we walk our dogs!"/>
    <n v="50000"/>
    <n v="19195"/>
    <x v="2"/>
    <s v="US"/>
    <s v="USD"/>
    <n v="1465054872"/>
    <x v="951"/>
    <x v="951"/>
    <x v="2"/>
    <b v="0"/>
    <n v="121"/>
    <b v="0"/>
    <s v="technology/wearables"/>
    <x v="0"/>
    <s v="play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952"/>
    <x v="2"/>
    <b v="0"/>
    <n v="196"/>
    <b v="0"/>
    <s v="technology/wearables"/>
    <x v="0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953"/>
    <x v="3"/>
    <b v="0"/>
    <n v="5"/>
    <b v="0"/>
    <s v="technology/wearables"/>
    <x v="0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954"/>
    <x v="0"/>
    <b v="0"/>
    <n v="73"/>
    <b v="0"/>
    <s v="technology/wearables"/>
    <x v="0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955"/>
    <x v="2"/>
    <b v="0"/>
    <n v="93"/>
    <b v="0"/>
    <s v="technology/wearables"/>
    <x v="0"/>
    <s v="play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956"/>
    <x v="0"/>
    <b v="0"/>
    <n v="17"/>
    <b v="0"/>
    <s v="technology/wearables"/>
    <x v="0"/>
    <s v="pl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957"/>
    <x v="2"/>
    <b v="0"/>
    <n v="7"/>
    <b v="0"/>
    <s v="technology/wearables"/>
    <x v="0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958"/>
    <x v="0"/>
    <b v="0"/>
    <n v="17"/>
    <b v="0"/>
    <s v="technology/wearables"/>
    <x v="0"/>
    <s v="play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959"/>
    <x v="3"/>
    <b v="0"/>
    <n v="171"/>
    <b v="0"/>
    <s v="technology/wearables"/>
    <x v="0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960"/>
    <x v="1"/>
    <b v="0"/>
    <n v="188"/>
    <b v="0"/>
    <s v="technology/wearables"/>
    <x v="0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961"/>
    <x v="1"/>
    <b v="0"/>
    <n v="110"/>
    <b v="0"/>
    <s v="technology/wearables"/>
    <x v="0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962"/>
    <x v="2"/>
    <b v="0"/>
    <n v="37"/>
    <b v="0"/>
    <s v="technology/wearables"/>
    <x v="0"/>
    <s v="play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963"/>
    <x v="2"/>
    <b v="0"/>
    <n v="9"/>
    <b v="0"/>
    <s v="technology/wearables"/>
    <x v="0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964"/>
    <x v="0"/>
    <b v="0"/>
    <n v="29"/>
    <b v="0"/>
    <s v="technology/wearables"/>
    <x v="0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965"/>
    <x v="2"/>
    <b v="0"/>
    <n v="6"/>
    <b v="0"/>
    <s v="technology/wearables"/>
    <x v="0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966"/>
    <x v="2"/>
    <b v="0"/>
    <n v="30"/>
    <b v="0"/>
    <s v="technology/wearables"/>
    <x v="0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967"/>
    <x v="2"/>
    <b v="0"/>
    <n v="81"/>
    <b v="0"/>
    <s v="technology/wearables"/>
    <x v="0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968"/>
    <x v="3"/>
    <b v="0"/>
    <n v="4"/>
    <b v="0"/>
    <s v="technology/wearables"/>
    <x v="0"/>
    <s v="play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969"/>
    <x v="1"/>
    <b v="0"/>
    <n v="11"/>
    <b v="0"/>
    <s v="technology/wearables"/>
    <x v="0"/>
    <s v="pl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970"/>
    <x v="2"/>
    <b v="0"/>
    <n v="14"/>
    <b v="0"/>
    <s v="technology/wearables"/>
    <x v="0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971"/>
    <x v="0"/>
    <b v="0"/>
    <n v="5"/>
    <b v="0"/>
    <s v="technology/wearables"/>
    <x v="0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972"/>
    <x v="3"/>
    <b v="0"/>
    <n v="45"/>
    <b v="0"/>
    <s v="technology/wearables"/>
    <x v="0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973"/>
    <x v="0"/>
    <b v="0"/>
    <n v="8"/>
    <b v="0"/>
    <s v="technology/wearables"/>
    <x v="0"/>
    <s v="play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974"/>
    <x v="2"/>
    <b v="0"/>
    <n v="3"/>
    <b v="0"/>
    <s v="technology/wearables"/>
    <x v="0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975"/>
    <x v="2"/>
    <b v="0"/>
    <n v="24"/>
    <b v="0"/>
    <s v="technology/wearables"/>
    <x v="0"/>
    <s v="play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976"/>
    <x v="0"/>
    <b v="0"/>
    <n v="18"/>
    <b v="0"/>
    <s v="technology/wearables"/>
    <x v="0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977"/>
    <x v="2"/>
    <b v="0"/>
    <n v="12"/>
    <b v="0"/>
    <s v="technology/wearables"/>
    <x v="0"/>
    <s v="play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978"/>
    <x v="2"/>
    <b v="0"/>
    <n v="123"/>
    <b v="0"/>
    <s v="technology/wearables"/>
    <x v="0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979"/>
    <x v="2"/>
    <b v="0"/>
    <n v="96"/>
    <b v="0"/>
    <s v="technology/wearables"/>
    <x v="0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980"/>
    <x v="3"/>
    <b v="0"/>
    <n v="31"/>
    <b v="0"/>
    <s v="technology/wearables"/>
    <x v="0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981"/>
    <x v="3"/>
    <b v="0"/>
    <n v="4"/>
    <b v="0"/>
    <s v="technology/wearables"/>
    <x v="0"/>
    <s v="play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982"/>
    <x v="2"/>
    <b v="0"/>
    <n v="3"/>
    <b v="0"/>
    <s v="technology/wearables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983"/>
    <x v="2"/>
    <b v="0"/>
    <n v="179"/>
    <b v="0"/>
    <s v="technology/wearables"/>
    <x v="0"/>
    <s v="play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984"/>
    <x v="0"/>
    <b v="0"/>
    <n v="3"/>
    <b v="0"/>
    <s v="technology/wearables"/>
    <x v="0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985"/>
    <x v="0"/>
    <b v="0"/>
    <n v="23"/>
    <b v="0"/>
    <s v="technology/wearables"/>
    <x v="0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986"/>
    <x v="0"/>
    <b v="0"/>
    <n v="23"/>
    <b v="0"/>
    <s v="technology/wearables"/>
    <x v="0"/>
    <s v="pl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987"/>
    <x v="3"/>
    <b v="0"/>
    <n v="41"/>
    <b v="0"/>
    <s v="technology/wearables"/>
    <x v="0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988"/>
    <x v="2"/>
    <b v="0"/>
    <n v="0"/>
    <b v="0"/>
    <s v="technology/wearables"/>
    <x v="0"/>
    <s v="plays"/>
  </r>
  <r>
    <n v="989"/>
    <s v="Power Rope"/>
    <s v="The most useful phone charger you will ever buy"/>
    <n v="10000"/>
    <n v="1677"/>
    <x v="2"/>
    <s v="US"/>
    <s v="USD"/>
    <n v="1475101495"/>
    <x v="989"/>
    <x v="989"/>
    <x v="2"/>
    <b v="0"/>
    <n v="32"/>
    <b v="0"/>
    <s v="technology/wearables"/>
    <x v="0"/>
    <s v="play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990"/>
    <x v="3"/>
    <b v="0"/>
    <n v="2"/>
    <b v="0"/>
    <s v="technology/wearables"/>
    <x v="0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991"/>
    <x v="2"/>
    <b v="0"/>
    <n v="7"/>
    <b v="0"/>
    <s v="technology/wearables"/>
    <x v="0"/>
    <s v="pl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992"/>
    <x v="2"/>
    <b v="0"/>
    <n v="4"/>
    <b v="0"/>
    <s v="technology/wearables"/>
    <x v="0"/>
    <s v="play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993"/>
    <x v="2"/>
    <b v="0"/>
    <n v="196"/>
    <b v="0"/>
    <s v="technology/wearables"/>
    <x v="0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994"/>
    <x v="3"/>
    <b v="0"/>
    <n v="11"/>
    <b v="0"/>
    <s v="technology/wearables"/>
    <x v="0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995"/>
    <x v="3"/>
    <b v="0"/>
    <n v="9"/>
    <b v="0"/>
    <s v="technology/wearables"/>
    <x v="0"/>
    <s v="play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996"/>
    <x v="3"/>
    <b v="0"/>
    <n v="5"/>
    <b v="0"/>
    <s v="technology/wearables"/>
    <x v="0"/>
    <s v="play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997"/>
    <x v="3"/>
    <b v="0"/>
    <n v="8"/>
    <b v="0"/>
    <s v="technology/wearables"/>
    <x v="0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998"/>
    <x v="0"/>
    <b v="0"/>
    <n v="229"/>
    <b v="0"/>
    <s v="technology/wearables"/>
    <x v="0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999"/>
    <x v="3"/>
    <b v="0"/>
    <n v="40"/>
    <b v="0"/>
    <s v="technology/wearables"/>
    <x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1000"/>
    <x v="1"/>
    <b v="0"/>
    <n v="6"/>
    <b v="0"/>
    <s v="technology/wearables"/>
    <x v="0"/>
    <s v="pl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1001"/>
    <x v="2"/>
    <b v="0"/>
    <n v="4"/>
    <b v="0"/>
    <s v="technology/wearables"/>
    <x v="0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1002"/>
    <x v="0"/>
    <b v="0"/>
    <n v="22"/>
    <b v="0"/>
    <s v="technology/wearables"/>
    <x v="0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1003"/>
    <x v="1"/>
    <b v="0"/>
    <n v="15"/>
    <b v="0"/>
    <s v="technology/wearables"/>
    <x v="0"/>
    <s v="play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1004"/>
    <x v="2"/>
    <b v="0"/>
    <n v="95"/>
    <b v="0"/>
    <s v="technology/wearables"/>
    <x v="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1005"/>
    <x v="0"/>
    <b v="0"/>
    <n v="161"/>
    <b v="0"/>
    <s v="technology/wearables"/>
    <x v="0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1006"/>
    <x v="3"/>
    <b v="0"/>
    <n v="8"/>
    <b v="0"/>
    <s v="technology/wearables"/>
    <x v="0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1007"/>
    <x v="2"/>
    <b v="0"/>
    <n v="76"/>
    <b v="0"/>
    <s v="technology/wearables"/>
    <x v="0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1008"/>
    <x v="2"/>
    <b v="0"/>
    <n v="1"/>
    <b v="0"/>
    <s v="technology/wearables"/>
    <x v="0"/>
    <s v="play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1009"/>
    <x v="2"/>
    <b v="0"/>
    <n v="101"/>
    <b v="0"/>
    <s v="technology/wearables"/>
    <x v="0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1010"/>
    <x v="2"/>
    <b v="0"/>
    <n v="4"/>
    <b v="0"/>
    <s v="technology/wearables"/>
    <x v="0"/>
    <s v="play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1011"/>
    <x v="3"/>
    <b v="0"/>
    <n v="1"/>
    <b v="0"/>
    <s v="technology/wearables"/>
    <x v="0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1012"/>
    <x v="2"/>
    <b v="0"/>
    <n v="775"/>
    <b v="0"/>
    <s v="technology/wearables"/>
    <x v="0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1013"/>
    <x v="0"/>
    <b v="0"/>
    <n v="90"/>
    <b v="0"/>
    <s v="technology/wearables"/>
    <x v="0"/>
    <s v="play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1014"/>
    <x v="3"/>
    <b v="0"/>
    <n v="16"/>
    <b v="0"/>
    <s v="technology/wearables"/>
    <x v="0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1015"/>
    <x v="0"/>
    <b v="0"/>
    <n v="6"/>
    <b v="0"/>
    <s v="technology/wearables"/>
    <x v="0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1016"/>
    <x v="2"/>
    <b v="0"/>
    <n v="38"/>
    <b v="0"/>
    <s v="technology/wearables"/>
    <x v="0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1017"/>
    <x v="0"/>
    <b v="0"/>
    <n v="355"/>
    <b v="0"/>
    <s v="technology/wearables"/>
    <x v="0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1018"/>
    <x v="2"/>
    <b v="0"/>
    <n v="7"/>
    <b v="0"/>
    <s v="technology/wearables"/>
    <x v="0"/>
    <s v="play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1019"/>
    <x v="0"/>
    <b v="0"/>
    <n v="400"/>
    <b v="0"/>
    <s v="technology/wearables"/>
    <x v="0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1020"/>
    <x v="0"/>
    <b v="0"/>
    <n v="30"/>
    <b v="1"/>
    <s v="music/electronic music"/>
    <x v="0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021"/>
    <x v="0"/>
    <b v="1"/>
    <n v="478"/>
    <b v="1"/>
    <s v="music/electronic music"/>
    <x v="0"/>
    <s v="play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022"/>
    <x v="0"/>
    <b v="1"/>
    <n v="74"/>
    <b v="1"/>
    <s v="music/electronic music"/>
    <x v="0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1023"/>
    <x v="0"/>
    <b v="0"/>
    <n v="131"/>
    <b v="1"/>
    <s v="music/electronic music"/>
    <x v="0"/>
    <s v="play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024"/>
    <x v="2"/>
    <b v="1"/>
    <n v="61"/>
    <b v="1"/>
    <s v="music/electronic music"/>
    <x v="0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025"/>
    <x v="0"/>
    <b v="1"/>
    <n v="1071"/>
    <b v="1"/>
    <s v="music/electronic music"/>
    <x v="0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026"/>
    <x v="2"/>
    <b v="1"/>
    <n v="122"/>
    <b v="1"/>
    <s v="music/electronic music"/>
    <x v="0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027"/>
    <x v="3"/>
    <b v="1"/>
    <n v="111"/>
    <b v="1"/>
    <s v="music/electronic music"/>
    <x v="0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028"/>
    <x v="1"/>
    <b v="1"/>
    <n v="255"/>
    <b v="1"/>
    <s v="music/electronic music"/>
    <x v="0"/>
    <s v="play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1029"/>
    <x v="0"/>
    <b v="0"/>
    <n v="141"/>
    <b v="1"/>
    <s v="music/electronic music"/>
    <x v="0"/>
    <s v="plays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1030"/>
    <x v="2"/>
    <b v="0"/>
    <n v="159"/>
    <b v="1"/>
    <s v="music/electronic music"/>
    <x v="0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1031"/>
    <x v="0"/>
    <b v="0"/>
    <n v="99"/>
    <b v="1"/>
    <s v="music/electronic music"/>
    <x v="0"/>
    <s v="plays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1032"/>
    <x v="2"/>
    <b v="0"/>
    <n v="96"/>
    <b v="1"/>
    <s v="music/electronic music"/>
    <x v="0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1033"/>
    <x v="2"/>
    <b v="0"/>
    <n v="27"/>
    <b v="1"/>
    <s v="music/electronic music"/>
    <x v="0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1034"/>
    <x v="2"/>
    <b v="0"/>
    <n v="166"/>
    <b v="1"/>
    <s v="music/electronic music"/>
    <x v="0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1035"/>
    <x v="0"/>
    <b v="0"/>
    <n v="76"/>
    <b v="1"/>
    <s v="music/electronic music"/>
    <x v="0"/>
    <s v="play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1036"/>
    <x v="5"/>
    <b v="0"/>
    <n v="211"/>
    <b v="1"/>
    <s v="music/electronic music"/>
    <x v="0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1037"/>
    <x v="0"/>
    <b v="0"/>
    <n v="21"/>
    <b v="1"/>
    <s v="music/electronic music"/>
    <x v="0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1038"/>
    <x v="2"/>
    <b v="0"/>
    <n v="61"/>
    <b v="1"/>
    <s v="music/electronic music"/>
    <x v="0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1039"/>
    <x v="2"/>
    <b v="0"/>
    <n v="30"/>
    <b v="1"/>
    <s v="music/electronic music"/>
    <x v="0"/>
    <s v="play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1040"/>
    <x v="2"/>
    <b v="0"/>
    <n v="1"/>
    <b v="0"/>
    <s v="journalism/audio"/>
    <x v="0"/>
    <s v="play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1041"/>
    <x v="3"/>
    <b v="0"/>
    <n v="0"/>
    <b v="0"/>
    <s v="journalism/audio"/>
    <x v="0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1042"/>
    <x v="3"/>
    <b v="0"/>
    <n v="1"/>
    <b v="0"/>
    <s v="journalism/audio"/>
    <x v="0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1043"/>
    <x v="0"/>
    <b v="0"/>
    <n v="292"/>
    <b v="0"/>
    <s v="journalism/audio"/>
    <x v="0"/>
    <s v="plays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1044"/>
    <x v="0"/>
    <b v="0"/>
    <n v="2"/>
    <b v="0"/>
    <s v="journalism/audio"/>
    <x v="0"/>
    <s v="pl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1045"/>
    <x v="3"/>
    <b v="0"/>
    <n v="8"/>
    <b v="0"/>
    <s v="journalism/audio"/>
    <x v="0"/>
    <s v="plays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1046"/>
    <x v="0"/>
    <b v="0"/>
    <n v="0"/>
    <b v="0"/>
    <s v="journalism/audio"/>
    <x v="0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1047"/>
    <x v="3"/>
    <b v="0"/>
    <n v="1"/>
    <b v="0"/>
    <s v="journalism/audio"/>
    <x v="0"/>
    <s v="play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1048"/>
    <x v="2"/>
    <b v="0"/>
    <n v="4"/>
    <b v="0"/>
    <s v="journalism/audio"/>
    <x v="0"/>
    <s v="plays"/>
  </r>
  <r>
    <n v="1049"/>
    <s v="J1 (Canceled)"/>
    <s v="------"/>
    <n v="12000"/>
    <n v="0"/>
    <x v="1"/>
    <s v="US"/>
    <s v="USD"/>
    <n v="1455272445"/>
    <x v="1049"/>
    <x v="1049"/>
    <x v="2"/>
    <b v="0"/>
    <n v="0"/>
    <b v="0"/>
    <s v="journalism/audio"/>
    <x v="0"/>
    <s v="plays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1050"/>
    <x v="0"/>
    <b v="0"/>
    <n v="0"/>
    <b v="0"/>
    <s v="journalism/audio"/>
    <x v="0"/>
    <s v="plays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1051"/>
    <x v="3"/>
    <b v="0"/>
    <n v="0"/>
    <b v="0"/>
    <s v="journalism/audio"/>
    <x v="0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1052"/>
    <x v="2"/>
    <b v="0"/>
    <n v="0"/>
    <b v="0"/>
    <s v="journalism/audio"/>
    <x v="0"/>
    <s v="play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1053"/>
    <x v="1"/>
    <b v="0"/>
    <n v="1"/>
    <b v="0"/>
    <s v="journalism/audio"/>
    <x v="0"/>
    <s v="play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1054"/>
    <x v="3"/>
    <b v="0"/>
    <n v="0"/>
    <b v="0"/>
    <s v="journalism/audio"/>
    <x v="0"/>
    <s v="play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1055"/>
    <x v="2"/>
    <b v="0"/>
    <n v="0"/>
    <b v="0"/>
    <s v="journalism/audio"/>
    <x v="0"/>
    <s v="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1056"/>
    <x v="0"/>
    <b v="0"/>
    <n v="0"/>
    <b v="0"/>
    <s v="journalism/audio"/>
    <x v="0"/>
    <s v="plays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1057"/>
    <x v="2"/>
    <b v="0"/>
    <n v="0"/>
    <b v="0"/>
    <s v="journalism/audio"/>
    <x v="0"/>
    <s v="play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1058"/>
    <x v="0"/>
    <b v="0"/>
    <n v="0"/>
    <b v="0"/>
    <s v="journalism/audio"/>
    <x v="0"/>
    <s v="plays"/>
  </r>
  <r>
    <n v="1059"/>
    <s v="Voice Over Artist (Canceled)"/>
    <s v="Turning myself into a vocal artist."/>
    <n v="1100"/>
    <n v="0"/>
    <x v="1"/>
    <s v="US"/>
    <s v="USD"/>
    <n v="1426269456"/>
    <x v="1059"/>
    <x v="1059"/>
    <x v="0"/>
    <b v="0"/>
    <n v="0"/>
    <b v="0"/>
    <s v="journalism/audio"/>
    <x v="0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1060"/>
    <x v="0"/>
    <b v="0"/>
    <n v="1"/>
    <b v="0"/>
    <s v="journalism/audio"/>
    <x v="0"/>
    <s v="plays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1061"/>
    <x v="2"/>
    <b v="0"/>
    <n v="0"/>
    <b v="0"/>
    <s v="journalism/audio"/>
    <x v="0"/>
    <s v="plays"/>
  </r>
  <r>
    <n v="1062"/>
    <s v="RETURNING AT A LATER DATE"/>
    <s v="SEE US ON PATREON www.badgirlartwork.com"/>
    <n v="199"/>
    <n v="190"/>
    <x v="1"/>
    <s v="US"/>
    <s v="USD"/>
    <n v="1468351341"/>
    <x v="1062"/>
    <x v="1062"/>
    <x v="2"/>
    <b v="0"/>
    <n v="4"/>
    <b v="0"/>
    <s v="journalism/audio"/>
    <x v="0"/>
    <s v="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1063"/>
    <x v="2"/>
    <b v="0"/>
    <n v="0"/>
    <b v="0"/>
    <s v="journalism/audio"/>
    <x v="0"/>
    <s v="play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1064"/>
    <x v="4"/>
    <b v="0"/>
    <n v="123"/>
    <b v="0"/>
    <s v="games/video games"/>
    <x v="0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1065"/>
    <x v="3"/>
    <b v="0"/>
    <n v="5"/>
    <b v="0"/>
    <s v="games/video games"/>
    <x v="0"/>
    <s v="play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1066"/>
    <x v="4"/>
    <b v="0"/>
    <n v="148"/>
    <b v="0"/>
    <s v="games/video games"/>
    <x v="1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1067"/>
    <x v="4"/>
    <b v="0"/>
    <n v="10"/>
    <b v="0"/>
    <s v="games/video games"/>
    <x v="1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1068"/>
    <x v="2"/>
    <b v="0"/>
    <n v="4"/>
    <b v="0"/>
    <s v="games/video games"/>
    <x v="1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1069"/>
    <x v="4"/>
    <b v="0"/>
    <n v="21"/>
    <b v="0"/>
    <s v="games/video games"/>
    <x v="1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1070"/>
    <x v="5"/>
    <b v="0"/>
    <n v="2"/>
    <b v="0"/>
    <s v="games/video games"/>
    <x v="1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1071"/>
    <x v="0"/>
    <b v="0"/>
    <n v="0"/>
    <b v="0"/>
    <s v="games/video games"/>
    <x v="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1072"/>
    <x v="3"/>
    <b v="0"/>
    <n v="4"/>
    <b v="0"/>
    <s v="games/video games"/>
    <x v="1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1073"/>
    <x v="6"/>
    <b v="0"/>
    <n v="1"/>
    <b v="0"/>
    <s v="games/video games"/>
    <x v="1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1074"/>
    <x v="4"/>
    <b v="0"/>
    <n v="30"/>
    <b v="0"/>
    <s v="games/video games"/>
    <x v="1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1075"/>
    <x v="5"/>
    <b v="0"/>
    <n v="3"/>
    <b v="0"/>
    <s v="games/video games"/>
    <x v="1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1076"/>
    <x v="3"/>
    <b v="0"/>
    <n v="975"/>
    <b v="0"/>
    <s v="games/video games"/>
    <x v="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1077"/>
    <x v="0"/>
    <b v="0"/>
    <n v="167"/>
    <b v="0"/>
    <s v="games/video games"/>
    <x v="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1078"/>
    <x v="6"/>
    <b v="0"/>
    <n v="5"/>
    <b v="0"/>
    <s v="games/video games"/>
    <x v="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1079"/>
    <x v="2"/>
    <b v="0"/>
    <n v="18"/>
    <b v="0"/>
    <s v="games/video games"/>
    <x v="1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1080"/>
    <x v="3"/>
    <b v="0"/>
    <n v="98"/>
    <b v="0"/>
    <s v="games/video games"/>
    <x v="1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1081"/>
    <x v="3"/>
    <b v="0"/>
    <n v="4"/>
    <b v="0"/>
    <s v="games/video games"/>
    <x v="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1082"/>
    <x v="5"/>
    <b v="0"/>
    <n v="3"/>
    <b v="0"/>
    <s v="games/video games"/>
    <x v="1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1083"/>
    <x v="3"/>
    <b v="0"/>
    <n v="1"/>
    <b v="0"/>
    <s v="games/video games"/>
    <x v="1"/>
    <m/>
  </r>
  <r>
    <n v="1084"/>
    <s v="My own channel"/>
    <s v="I want to start my own channel for gaming"/>
    <n v="550"/>
    <n v="0"/>
    <x v="2"/>
    <s v="US"/>
    <s v="USD"/>
    <n v="1407534804"/>
    <x v="1084"/>
    <x v="1084"/>
    <x v="3"/>
    <b v="0"/>
    <n v="0"/>
    <b v="0"/>
    <s v="games/video games"/>
    <x v="1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1085"/>
    <x v="2"/>
    <b v="0"/>
    <n v="9"/>
    <b v="0"/>
    <s v="games/video games"/>
    <x v="1"/>
    <m/>
  </r>
  <r>
    <n v="1086"/>
    <s v="Cyber Universe Online"/>
    <s v="Humanity's future in the Galaxy"/>
    <n v="18000"/>
    <n v="15"/>
    <x v="2"/>
    <s v="US"/>
    <s v="USD"/>
    <n v="1408913291"/>
    <x v="1086"/>
    <x v="1086"/>
    <x v="3"/>
    <b v="0"/>
    <n v="2"/>
    <b v="0"/>
    <s v="games/video games"/>
    <x v="1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1087"/>
    <x v="3"/>
    <b v="0"/>
    <n v="0"/>
    <b v="0"/>
    <s v="games/video games"/>
    <x v="1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1088"/>
    <x v="3"/>
    <b v="0"/>
    <n v="147"/>
    <b v="0"/>
    <s v="games/video games"/>
    <x v="1"/>
    <m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1089"/>
    <x v="0"/>
    <b v="0"/>
    <n v="49"/>
    <b v="0"/>
    <s v="games/video games"/>
    <x v="1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1090"/>
    <x v="0"/>
    <b v="0"/>
    <n v="1"/>
    <b v="0"/>
    <s v="games/video games"/>
    <x v="1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1091"/>
    <x v="2"/>
    <b v="0"/>
    <n v="2"/>
    <b v="0"/>
    <s v="games/video games"/>
    <x v="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1092"/>
    <x v="5"/>
    <b v="0"/>
    <n v="7"/>
    <b v="0"/>
    <s v="games/video games"/>
    <x v="1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1093"/>
    <x v="2"/>
    <b v="0"/>
    <n v="4"/>
    <b v="0"/>
    <s v="games/video games"/>
    <x v="1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1094"/>
    <x v="6"/>
    <b v="0"/>
    <n v="27"/>
    <b v="0"/>
    <s v="games/video games"/>
    <x v="1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1095"/>
    <x v="4"/>
    <b v="0"/>
    <n v="94"/>
    <b v="0"/>
    <s v="games/video games"/>
    <x v="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1096"/>
    <x v="3"/>
    <b v="0"/>
    <n v="29"/>
    <b v="0"/>
    <s v="games/video games"/>
    <x v="1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1097"/>
    <x v="3"/>
    <b v="0"/>
    <n v="7"/>
    <b v="0"/>
    <s v="games/video games"/>
    <x v="1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1098"/>
    <x v="3"/>
    <b v="0"/>
    <n v="22"/>
    <b v="0"/>
    <s v="games/video games"/>
    <x v="1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1099"/>
    <x v="0"/>
    <b v="0"/>
    <n v="1"/>
    <b v="0"/>
    <s v="games/video games"/>
    <x v="1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1100"/>
    <x v="2"/>
    <b v="0"/>
    <n v="10"/>
    <b v="0"/>
    <s v="games/video games"/>
    <x v="1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1101"/>
    <x v="2"/>
    <b v="0"/>
    <n v="6"/>
    <b v="0"/>
    <s v="games/video games"/>
    <x v="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1102"/>
    <x v="4"/>
    <b v="0"/>
    <n v="24"/>
    <b v="0"/>
    <s v="games/video games"/>
    <x v="1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1103"/>
    <x v="2"/>
    <b v="0"/>
    <n v="15"/>
    <b v="0"/>
    <s v="games/video games"/>
    <x v="1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1104"/>
    <x v="3"/>
    <b v="0"/>
    <n v="37"/>
    <b v="0"/>
    <s v="games/video games"/>
    <x v="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1105"/>
    <x v="3"/>
    <b v="0"/>
    <n v="20"/>
    <b v="0"/>
    <s v="games/video games"/>
    <x v="1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1106"/>
    <x v="5"/>
    <b v="0"/>
    <n v="7"/>
    <b v="0"/>
    <s v="games/video games"/>
    <x v="1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1107"/>
    <x v="3"/>
    <b v="0"/>
    <n v="0"/>
    <b v="0"/>
    <s v="games/video games"/>
    <x v="1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1108"/>
    <x v="5"/>
    <b v="0"/>
    <n v="21"/>
    <b v="0"/>
    <s v="games/video games"/>
    <x v="1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1109"/>
    <x v="2"/>
    <b v="0"/>
    <n v="3"/>
    <b v="0"/>
    <s v="games/video games"/>
    <x v="1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1110"/>
    <x v="5"/>
    <b v="0"/>
    <n v="11"/>
    <b v="0"/>
    <s v="games/video games"/>
    <x v="1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1111"/>
    <x v="0"/>
    <b v="0"/>
    <n v="1"/>
    <b v="0"/>
    <s v="games/video games"/>
    <x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1112"/>
    <x v="3"/>
    <b v="0"/>
    <n v="312"/>
    <b v="0"/>
    <s v="games/video games"/>
    <x v="1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1113"/>
    <x v="3"/>
    <b v="0"/>
    <n v="1"/>
    <b v="0"/>
    <s v="games/video games"/>
    <x v="1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1114"/>
    <x v="4"/>
    <b v="0"/>
    <n v="3"/>
    <b v="0"/>
    <s v="games/video games"/>
    <x v="1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1115"/>
    <x v="2"/>
    <b v="0"/>
    <n v="4"/>
    <b v="0"/>
    <s v="games/video games"/>
    <x v="1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1116"/>
    <x v="5"/>
    <b v="0"/>
    <n v="10"/>
    <b v="0"/>
    <s v="games/video games"/>
    <x v="1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1117"/>
    <x v="0"/>
    <b v="0"/>
    <n v="8"/>
    <b v="0"/>
    <s v="games/video games"/>
    <x v="1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1118"/>
    <x v="3"/>
    <b v="0"/>
    <n v="3"/>
    <b v="0"/>
    <s v="games/video games"/>
    <x v="1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1119"/>
    <x v="3"/>
    <b v="0"/>
    <n v="1"/>
    <b v="0"/>
    <s v="games/video games"/>
    <x v="1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1120"/>
    <x v="6"/>
    <b v="0"/>
    <n v="0"/>
    <b v="0"/>
    <s v="games/video games"/>
    <x v="1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1121"/>
    <x v="2"/>
    <b v="0"/>
    <n v="5"/>
    <b v="0"/>
    <s v="games/video games"/>
    <x v="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1122"/>
    <x v="4"/>
    <b v="0"/>
    <n v="0"/>
    <b v="0"/>
    <s v="games/video games"/>
    <x v="1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1123"/>
    <x v="3"/>
    <b v="0"/>
    <n v="3"/>
    <b v="0"/>
    <s v="games/video games"/>
    <x v="1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1124"/>
    <x v="0"/>
    <b v="0"/>
    <n v="7"/>
    <b v="0"/>
    <s v="games/mobile games"/>
    <x v="1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1125"/>
    <x v="0"/>
    <b v="0"/>
    <n v="0"/>
    <b v="0"/>
    <s v="games/mobile games"/>
    <x v="1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1126"/>
    <x v="2"/>
    <b v="0"/>
    <n v="2"/>
    <b v="0"/>
    <s v="games/mobile games"/>
    <x v="1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1127"/>
    <x v="3"/>
    <b v="0"/>
    <n v="23"/>
    <b v="0"/>
    <s v="games/mobile games"/>
    <x v="1"/>
    <m/>
  </r>
  <r>
    <n v="1128"/>
    <s v="Flying Turds"/>
    <s v="#havingfunFTW"/>
    <n v="1000"/>
    <n v="1"/>
    <x v="2"/>
    <s v="GB"/>
    <s v="GBP"/>
    <n v="1407425717"/>
    <x v="1128"/>
    <x v="1128"/>
    <x v="3"/>
    <b v="0"/>
    <n v="1"/>
    <b v="0"/>
    <s v="games/mobile games"/>
    <x v="1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1129"/>
    <x v="2"/>
    <b v="0"/>
    <n v="2"/>
    <b v="0"/>
    <s v="games/mobile games"/>
    <x v="1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1130"/>
    <x v="3"/>
    <b v="0"/>
    <n v="3"/>
    <b v="0"/>
    <s v="games/mobile games"/>
    <x v="1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1131"/>
    <x v="0"/>
    <b v="0"/>
    <n v="0"/>
    <b v="0"/>
    <s v="games/mobile games"/>
    <x v="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1132"/>
    <x v="2"/>
    <b v="0"/>
    <n v="13"/>
    <b v="0"/>
    <s v="games/mobile games"/>
    <x v="1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1133"/>
    <x v="3"/>
    <b v="0"/>
    <n v="1"/>
    <b v="0"/>
    <s v="games/mobile games"/>
    <x v="1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1134"/>
    <x v="3"/>
    <b v="0"/>
    <n v="1"/>
    <b v="0"/>
    <s v="games/mobile games"/>
    <x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1135"/>
    <x v="2"/>
    <b v="0"/>
    <n v="1"/>
    <b v="0"/>
    <s v="games/mobile games"/>
    <x v="1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1136"/>
    <x v="0"/>
    <b v="0"/>
    <n v="6"/>
    <b v="0"/>
    <s v="games/mobile games"/>
    <x v="1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1137"/>
    <x v="2"/>
    <b v="0"/>
    <n v="39"/>
    <b v="0"/>
    <s v="games/mobile games"/>
    <x v="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1138"/>
    <x v="1"/>
    <b v="0"/>
    <n v="4"/>
    <b v="0"/>
    <s v="games/mobile games"/>
    <x v="1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1139"/>
    <x v="3"/>
    <b v="0"/>
    <n v="1"/>
    <b v="0"/>
    <s v="games/mobile games"/>
    <x v="1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1140"/>
    <x v="0"/>
    <b v="0"/>
    <n v="0"/>
    <b v="0"/>
    <s v="games/mobile games"/>
    <x v="1"/>
    <m/>
  </r>
  <r>
    <n v="1141"/>
    <s v="Arena Z - Zombie Survival"/>
    <s v="I think this will be a great game!"/>
    <n v="500"/>
    <n v="0"/>
    <x v="2"/>
    <s v="DE"/>
    <s v="EUR"/>
    <n v="1436460450"/>
    <x v="1141"/>
    <x v="1141"/>
    <x v="0"/>
    <b v="0"/>
    <n v="0"/>
    <b v="0"/>
    <s v="games/mobile games"/>
    <x v="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1142"/>
    <x v="0"/>
    <b v="0"/>
    <n v="0"/>
    <b v="0"/>
    <s v="games/mobile games"/>
    <x v="1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1143"/>
    <x v="0"/>
    <b v="0"/>
    <n v="8"/>
    <b v="0"/>
    <s v="games/mobile games"/>
    <x v="1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1144"/>
    <x v="0"/>
    <b v="0"/>
    <n v="0"/>
    <b v="0"/>
    <s v="food/food trucks"/>
    <x v="1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1145"/>
    <x v="3"/>
    <b v="0"/>
    <n v="1"/>
    <b v="0"/>
    <s v="food/food trucks"/>
    <x v="1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1146"/>
    <x v="3"/>
    <b v="0"/>
    <n v="12"/>
    <b v="0"/>
    <s v="food/food trucks"/>
    <x v="1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1147"/>
    <x v="3"/>
    <b v="0"/>
    <n v="0"/>
    <b v="0"/>
    <s v="food/food trucks"/>
    <x v="1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1148"/>
    <x v="2"/>
    <b v="0"/>
    <n v="3"/>
    <b v="0"/>
    <s v="food/food trucks"/>
    <x v="1"/>
    <m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1149"/>
    <x v="2"/>
    <b v="0"/>
    <n v="2"/>
    <b v="0"/>
    <s v="food/food trucks"/>
    <x v="1"/>
    <m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1150"/>
    <x v="0"/>
    <b v="0"/>
    <n v="6"/>
    <b v="0"/>
    <s v="food/food trucks"/>
    <x v="1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1151"/>
    <x v="0"/>
    <b v="0"/>
    <n v="0"/>
    <b v="0"/>
    <s v="food/food trucks"/>
    <x v="1"/>
    <m/>
  </r>
  <r>
    <n v="1152"/>
    <s v="Peruvian King Food Truck"/>
    <s v="Peruvian food truck with an LA twist."/>
    <n v="16000"/>
    <n v="911"/>
    <x v="2"/>
    <s v="US"/>
    <s v="USD"/>
    <n v="1431709312"/>
    <x v="1152"/>
    <x v="1152"/>
    <x v="0"/>
    <b v="0"/>
    <n v="15"/>
    <b v="0"/>
    <s v="food/food trucks"/>
    <x v="1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1153"/>
    <x v="0"/>
    <b v="0"/>
    <n v="1"/>
    <b v="0"/>
    <s v="food/food trucks"/>
    <x v="1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1154"/>
    <x v="0"/>
    <b v="0"/>
    <n v="3"/>
    <b v="0"/>
    <s v="food/food trucks"/>
    <x v="1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1155"/>
    <x v="3"/>
    <b v="0"/>
    <n v="8"/>
    <b v="0"/>
    <s v="food/food trucks"/>
    <x v="1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1156"/>
    <x v="0"/>
    <b v="0"/>
    <n v="0"/>
    <b v="0"/>
    <s v="food/food trucks"/>
    <x v="1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1157"/>
    <x v="3"/>
    <b v="0"/>
    <n v="3"/>
    <b v="0"/>
    <s v="food/food trucks"/>
    <x v="1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1158"/>
    <x v="3"/>
    <b v="0"/>
    <n v="3"/>
    <b v="0"/>
    <s v="food/food trucks"/>
    <x v="1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1159"/>
    <x v="0"/>
    <b v="0"/>
    <n v="0"/>
    <b v="0"/>
    <s v="food/food trucks"/>
    <x v="1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1160"/>
    <x v="0"/>
    <b v="0"/>
    <n v="19"/>
    <b v="0"/>
    <s v="food/food trucks"/>
    <x v="1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1161"/>
    <x v="0"/>
    <b v="0"/>
    <n v="0"/>
    <b v="0"/>
    <s v="food/food trucks"/>
    <x v="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1162"/>
    <x v="3"/>
    <b v="0"/>
    <n v="2"/>
    <b v="0"/>
    <s v="food/food trucks"/>
    <x v="1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1163"/>
    <x v="3"/>
    <b v="0"/>
    <n v="0"/>
    <b v="0"/>
    <s v="food/food trucks"/>
    <x v="1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1164"/>
    <x v="2"/>
    <b v="0"/>
    <n v="0"/>
    <b v="0"/>
    <s v="food/food trucks"/>
    <x v="1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1165"/>
    <x v="3"/>
    <b v="0"/>
    <n v="25"/>
    <b v="0"/>
    <s v="food/food trucks"/>
    <x v="1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1166"/>
    <x v="0"/>
    <b v="0"/>
    <n v="8"/>
    <b v="0"/>
    <s v="food/food trucks"/>
    <x v="1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1167"/>
    <x v="3"/>
    <b v="0"/>
    <n v="16"/>
    <b v="0"/>
    <s v="food/food trucks"/>
    <x v="1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1168"/>
    <x v="2"/>
    <b v="0"/>
    <n v="3"/>
    <b v="0"/>
    <s v="food/food trucks"/>
    <x v="1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1169"/>
    <x v="0"/>
    <b v="0"/>
    <n v="3"/>
    <b v="0"/>
    <s v="food/food trucks"/>
    <x v="1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1170"/>
    <x v="0"/>
    <b v="0"/>
    <n v="2"/>
    <b v="0"/>
    <s v="food/food trucks"/>
    <x v="1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1171"/>
    <x v="3"/>
    <b v="0"/>
    <n v="1"/>
    <b v="0"/>
    <s v="food/food trucks"/>
    <x v="1"/>
    <m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1172"/>
    <x v="3"/>
    <b v="0"/>
    <n v="0"/>
    <b v="0"/>
    <s v="food/food trucks"/>
    <x v="1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1173"/>
    <x v="0"/>
    <b v="0"/>
    <n v="1"/>
    <b v="0"/>
    <s v="food/food trucks"/>
    <x v="1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1174"/>
    <x v="2"/>
    <b v="0"/>
    <n v="19"/>
    <b v="0"/>
    <s v="food/food trucks"/>
    <x v="1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1175"/>
    <x v="0"/>
    <b v="0"/>
    <n v="9"/>
    <b v="0"/>
    <s v="food/food trucks"/>
    <x v="1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1176"/>
    <x v="1"/>
    <b v="0"/>
    <n v="1"/>
    <b v="0"/>
    <s v="food/food trucks"/>
    <x v="1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1177"/>
    <x v="3"/>
    <b v="0"/>
    <n v="0"/>
    <b v="0"/>
    <s v="food/food trucks"/>
    <x v="1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1178"/>
    <x v="3"/>
    <b v="0"/>
    <n v="1"/>
    <b v="0"/>
    <s v="food/food trucks"/>
    <x v="1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1179"/>
    <x v="0"/>
    <b v="0"/>
    <n v="5"/>
    <b v="0"/>
    <s v="food/food trucks"/>
    <x v="1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1180"/>
    <x v="3"/>
    <b v="0"/>
    <n v="85"/>
    <b v="0"/>
    <s v="food/food trucks"/>
    <x v="1"/>
    <m/>
  </r>
  <r>
    <n v="1181"/>
    <s v="Gringo Loco Tacos Food Truck"/>
    <s v="Bringing the best tacos to the streets of Chicago!"/>
    <n v="50000"/>
    <n v="4"/>
    <x v="2"/>
    <s v="US"/>
    <s v="USD"/>
    <n v="1425197321"/>
    <x v="1181"/>
    <x v="1181"/>
    <x v="0"/>
    <b v="0"/>
    <n v="3"/>
    <b v="0"/>
    <s v="food/food trucks"/>
    <x v="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1182"/>
    <x v="2"/>
    <b v="0"/>
    <n v="4"/>
    <b v="0"/>
    <s v="food/food trucks"/>
    <x v="1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1183"/>
    <x v="2"/>
    <b v="0"/>
    <n v="3"/>
    <b v="0"/>
    <s v="food/food trucks"/>
    <x v="1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1184"/>
    <x v="1"/>
    <b v="0"/>
    <n v="375"/>
    <b v="1"/>
    <s v="photography/photobooks"/>
    <x v="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1185"/>
    <x v="0"/>
    <b v="0"/>
    <n v="111"/>
    <b v="1"/>
    <s v="photography/photobooks"/>
    <x v="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1186"/>
    <x v="0"/>
    <b v="0"/>
    <n v="123"/>
    <b v="1"/>
    <s v="photography/photobooks"/>
    <x v="1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1187"/>
    <x v="0"/>
    <b v="0"/>
    <n v="70"/>
    <b v="1"/>
    <s v="photography/photobooks"/>
    <x v="1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1188"/>
    <x v="2"/>
    <b v="0"/>
    <n v="85"/>
    <b v="1"/>
    <s v="photography/photobooks"/>
    <x v="1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1189"/>
    <x v="2"/>
    <b v="0"/>
    <n v="86"/>
    <b v="1"/>
    <s v="photography/photobooks"/>
    <x v="1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1190"/>
    <x v="3"/>
    <b v="0"/>
    <n v="13"/>
    <b v="1"/>
    <s v="photography/photobooks"/>
    <x v="1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1191"/>
    <x v="2"/>
    <b v="0"/>
    <n v="33"/>
    <b v="1"/>
    <s v="photography/photobooks"/>
    <x v="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1192"/>
    <x v="1"/>
    <b v="0"/>
    <n v="15"/>
    <b v="1"/>
    <s v="photography/photobooks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1193"/>
    <x v="2"/>
    <b v="0"/>
    <n v="273"/>
    <b v="1"/>
    <s v="photography/photobooks"/>
    <x v="1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1194"/>
    <x v="0"/>
    <b v="0"/>
    <n v="714"/>
    <b v="1"/>
    <s v="photography/photobooks"/>
    <x v="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1195"/>
    <x v="0"/>
    <b v="0"/>
    <n v="170"/>
    <b v="1"/>
    <s v="photography/photobooks"/>
    <x v="1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1196"/>
    <x v="0"/>
    <b v="0"/>
    <n v="512"/>
    <b v="1"/>
    <s v="photography/photobooks"/>
    <x v="1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1197"/>
    <x v="2"/>
    <b v="0"/>
    <n v="314"/>
    <b v="1"/>
    <s v="photography/photobooks"/>
    <x v="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1198"/>
    <x v="0"/>
    <b v="0"/>
    <n v="167"/>
    <b v="1"/>
    <s v="photography/photobooks"/>
    <x v="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1199"/>
    <x v="0"/>
    <b v="0"/>
    <n v="9"/>
    <b v="1"/>
    <s v="photography/photobooks"/>
    <x v="1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1200"/>
    <x v="0"/>
    <b v="0"/>
    <n v="103"/>
    <b v="1"/>
    <s v="photography/photobooks"/>
    <x v="1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1201"/>
    <x v="2"/>
    <b v="0"/>
    <n v="111"/>
    <b v="1"/>
    <s v="photography/photobooks"/>
    <x v="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1202"/>
    <x v="0"/>
    <b v="0"/>
    <n v="271"/>
    <b v="1"/>
    <s v="photography/photobooks"/>
    <x v="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1203"/>
    <x v="0"/>
    <b v="0"/>
    <n v="101"/>
    <b v="1"/>
    <s v="photography/photobooks"/>
    <x v="1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1204"/>
    <x v="0"/>
    <b v="0"/>
    <n v="57"/>
    <b v="1"/>
    <s v="photography/photobooks"/>
    <x v="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1205"/>
    <x v="0"/>
    <b v="0"/>
    <n v="62"/>
    <b v="1"/>
    <s v="photography/photobooks"/>
    <x v="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1206"/>
    <x v="1"/>
    <b v="0"/>
    <n v="32"/>
    <b v="1"/>
    <s v="photography/photobooks"/>
    <x v="1"/>
    <m/>
  </r>
  <r>
    <n v="1207"/>
    <s v="ITALIANA"/>
    <s v="A humanistic photo book about ancestral &amp; post-modern Italy."/>
    <n v="16700"/>
    <n v="17396"/>
    <x v="0"/>
    <s v="IT"/>
    <s v="EUR"/>
    <n v="1459418400"/>
    <x v="1207"/>
    <x v="1207"/>
    <x v="2"/>
    <b v="0"/>
    <n v="141"/>
    <b v="1"/>
    <s v="photography/photobooks"/>
    <x v="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1208"/>
    <x v="2"/>
    <b v="0"/>
    <n v="75"/>
    <b v="1"/>
    <s v="photography/photobooks"/>
    <x v="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1209"/>
    <x v="1"/>
    <b v="0"/>
    <n v="46"/>
    <b v="1"/>
    <s v="photography/photobooks"/>
    <x v="1"/>
    <m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1210"/>
    <x v="0"/>
    <b v="0"/>
    <n v="103"/>
    <b v="1"/>
    <s v="photography/photobooks"/>
    <x v="1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1211"/>
    <x v="2"/>
    <b v="0"/>
    <n v="6"/>
    <b v="1"/>
    <s v="photography/photobooks"/>
    <x v="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1212"/>
    <x v="0"/>
    <b v="0"/>
    <n v="83"/>
    <b v="1"/>
    <s v="photography/photobooks"/>
    <x v="1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1213"/>
    <x v="2"/>
    <b v="0"/>
    <n v="108"/>
    <b v="1"/>
    <s v="photography/photobooks"/>
    <x v="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1214"/>
    <x v="0"/>
    <b v="0"/>
    <n v="25"/>
    <b v="1"/>
    <s v="photography/photobooks"/>
    <x v="1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1215"/>
    <x v="3"/>
    <b v="0"/>
    <n v="549"/>
    <b v="1"/>
    <s v="photography/photobooks"/>
    <x v="1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1216"/>
    <x v="0"/>
    <b v="0"/>
    <n v="222"/>
    <b v="1"/>
    <s v="photography/photobooks"/>
    <x v="1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1217"/>
    <x v="2"/>
    <b v="0"/>
    <n v="183"/>
    <b v="1"/>
    <s v="photography/photobooks"/>
    <x v="1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1218"/>
    <x v="0"/>
    <b v="0"/>
    <n v="89"/>
    <b v="1"/>
    <s v="photography/photobooks"/>
    <x v="1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1219"/>
    <x v="2"/>
    <b v="0"/>
    <n v="253"/>
    <b v="1"/>
    <s v="photography/photobooks"/>
    <x v="1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1220"/>
    <x v="0"/>
    <b v="0"/>
    <n v="140"/>
    <b v="1"/>
    <s v="photography/photobooks"/>
    <x v="1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1221"/>
    <x v="2"/>
    <b v="0"/>
    <n v="103"/>
    <b v="1"/>
    <s v="photography/photobooks"/>
    <x v="1"/>
    <m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1222"/>
    <x v="2"/>
    <b v="0"/>
    <n v="138"/>
    <b v="1"/>
    <s v="photography/photobooks"/>
    <x v="1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1223"/>
    <x v="2"/>
    <b v="0"/>
    <n v="191"/>
    <b v="1"/>
    <s v="photography/photobooks"/>
    <x v="1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1224"/>
    <x v="3"/>
    <b v="0"/>
    <n v="18"/>
    <b v="0"/>
    <s v="music/world music"/>
    <x v="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1225"/>
    <x v="4"/>
    <b v="0"/>
    <n v="3"/>
    <b v="0"/>
    <s v="music/world music"/>
    <x v="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1226"/>
    <x v="3"/>
    <b v="0"/>
    <n v="40"/>
    <b v="0"/>
    <s v="music/world music"/>
    <x v="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1227"/>
    <x v="3"/>
    <b v="0"/>
    <n v="0"/>
    <b v="0"/>
    <s v="music/world music"/>
    <x v="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1228"/>
    <x v="6"/>
    <b v="0"/>
    <n v="24"/>
    <b v="0"/>
    <s v="music/world music"/>
    <x v="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1229"/>
    <x v="5"/>
    <b v="0"/>
    <n v="1"/>
    <b v="0"/>
    <s v="music/world music"/>
    <x v="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1230"/>
    <x v="6"/>
    <b v="0"/>
    <n v="0"/>
    <b v="0"/>
    <s v="music/world music"/>
    <x v="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1231"/>
    <x v="0"/>
    <b v="0"/>
    <n v="0"/>
    <b v="0"/>
    <s v="music/world music"/>
    <x v="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1232"/>
    <x v="4"/>
    <b v="0"/>
    <n v="1"/>
    <b v="0"/>
    <s v="music/world music"/>
    <x v="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1233"/>
    <x v="5"/>
    <b v="0"/>
    <n v="6"/>
    <b v="0"/>
    <s v="music/world music"/>
    <x v="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1234"/>
    <x v="0"/>
    <b v="0"/>
    <n v="0"/>
    <b v="0"/>
    <s v="music/world music"/>
    <x v="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1235"/>
    <x v="4"/>
    <b v="0"/>
    <n v="6"/>
    <b v="0"/>
    <s v="music/world music"/>
    <x v="1"/>
    <m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1236"/>
    <x v="5"/>
    <b v="0"/>
    <n v="0"/>
    <b v="0"/>
    <s v="music/world music"/>
    <x v="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1237"/>
    <x v="5"/>
    <b v="0"/>
    <n v="0"/>
    <b v="0"/>
    <s v="music/world music"/>
    <x v="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1238"/>
    <x v="6"/>
    <b v="0"/>
    <n v="3"/>
    <b v="0"/>
    <s v="music/world music"/>
    <x v="1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1239"/>
    <x v="6"/>
    <b v="0"/>
    <n v="0"/>
    <b v="0"/>
    <s v="music/world music"/>
    <x v="1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1240"/>
    <x v="4"/>
    <b v="0"/>
    <n v="8"/>
    <b v="0"/>
    <s v="music/world music"/>
    <x v="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1241"/>
    <x v="3"/>
    <b v="0"/>
    <n v="34"/>
    <b v="0"/>
    <s v="music/world music"/>
    <x v="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1242"/>
    <x v="6"/>
    <b v="0"/>
    <n v="1"/>
    <b v="0"/>
    <s v="music/world music"/>
    <x v="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1243"/>
    <x v="6"/>
    <b v="0"/>
    <n v="38"/>
    <b v="0"/>
    <s v="music/world music"/>
    <x v="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244"/>
    <x v="4"/>
    <b v="1"/>
    <n v="45"/>
    <b v="1"/>
    <s v="music/rock"/>
    <x v="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245"/>
    <x v="3"/>
    <b v="1"/>
    <n v="17"/>
    <b v="1"/>
    <s v="music/rock"/>
    <x v="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246"/>
    <x v="6"/>
    <b v="1"/>
    <n v="31"/>
    <b v="1"/>
    <s v="music/rock"/>
    <x v="1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247"/>
    <x v="4"/>
    <b v="1"/>
    <n v="50"/>
    <b v="1"/>
    <s v="music/rock"/>
    <x v="1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248"/>
    <x v="3"/>
    <b v="1"/>
    <n v="59"/>
    <b v="1"/>
    <s v="music/rock"/>
    <x v="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249"/>
    <x v="5"/>
    <b v="1"/>
    <n v="81"/>
    <b v="1"/>
    <s v="music/rock"/>
    <x v="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250"/>
    <x v="3"/>
    <b v="1"/>
    <n v="508"/>
    <b v="1"/>
    <s v="music/rock"/>
    <x v="1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251"/>
    <x v="6"/>
    <b v="1"/>
    <n v="74"/>
    <b v="1"/>
    <s v="music/rock"/>
    <x v="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252"/>
    <x v="4"/>
    <b v="1"/>
    <n v="141"/>
    <b v="1"/>
    <s v="music/rock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253"/>
    <x v="3"/>
    <b v="1"/>
    <n v="711"/>
    <b v="1"/>
    <s v="music/rock"/>
    <x v="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254"/>
    <x v="7"/>
    <b v="1"/>
    <n v="141"/>
    <b v="1"/>
    <s v="music/rock"/>
    <x v="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255"/>
    <x v="4"/>
    <b v="1"/>
    <n v="109"/>
    <b v="1"/>
    <s v="music/rock"/>
    <x v="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256"/>
    <x v="5"/>
    <b v="1"/>
    <n v="361"/>
    <b v="1"/>
    <s v="music/rock"/>
    <x v="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257"/>
    <x v="6"/>
    <b v="1"/>
    <n v="176"/>
    <b v="1"/>
    <s v="music/rock"/>
    <x v="1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258"/>
    <x v="4"/>
    <b v="1"/>
    <n v="670"/>
    <b v="1"/>
    <s v="music/rock"/>
    <x v="1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259"/>
    <x v="3"/>
    <b v="1"/>
    <n v="96"/>
    <b v="1"/>
    <s v="music/rock"/>
    <x v="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260"/>
    <x v="3"/>
    <b v="1"/>
    <n v="74"/>
    <b v="1"/>
    <s v="music/rock"/>
    <x v="1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261"/>
    <x v="4"/>
    <b v="1"/>
    <n v="52"/>
    <b v="1"/>
    <s v="music/rock"/>
    <x v="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262"/>
    <x v="3"/>
    <b v="1"/>
    <n v="105"/>
    <b v="1"/>
    <s v="music/rock"/>
    <x v="1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263"/>
    <x v="3"/>
    <b v="1"/>
    <n v="41"/>
    <b v="1"/>
    <s v="music/rock"/>
    <x v="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264"/>
    <x v="4"/>
    <b v="1"/>
    <n v="34"/>
    <b v="1"/>
    <s v="music/rock"/>
    <x v="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265"/>
    <x v="7"/>
    <b v="1"/>
    <n v="66"/>
    <b v="1"/>
    <s v="music/rock"/>
    <x v="1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266"/>
    <x v="4"/>
    <b v="1"/>
    <n v="50"/>
    <b v="1"/>
    <s v="music/rock"/>
    <x v="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267"/>
    <x v="4"/>
    <b v="1"/>
    <n v="159"/>
    <b v="1"/>
    <s v="music/rock"/>
    <x v="1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268"/>
    <x v="4"/>
    <b v="1"/>
    <n v="182"/>
    <b v="1"/>
    <s v="music/rock"/>
    <x v="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269"/>
    <x v="2"/>
    <b v="1"/>
    <n v="206"/>
    <b v="1"/>
    <s v="music/rock"/>
    <x v="1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270"/>
    <x v="5"/>
    <b v="1"/>
    <n v="169"/>
    <b v="1"/>
    <s v="music/rock"/>
    <x v="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271"/>
    <x v="4"/>
    <b v="1"/>
    <n v="31"/>
    <b v="1"/>
    <s v="music/rock"/>
    <x v="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272"/>
    <x v="7"/>
    <b v="1"/>
    <n v="28"/>
    <b v="1"/>
    <s v="music/rock"/>
    <x v="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273"/>
    <x v="3"/>
    <b v="1"/>
    <n v="54"/>
    <b v="1"/>
    <s v="music/rock"/>
    <x v="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274"/>
    <x v="5"/>
    <b v="1"/>
    <n v="467"/>
    <b v="1"/>
    <s v="music/rock"/>
    <x v="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275"/>
    <x v="4"/>
    <b v="1"/>
    <n v="389"/>
    <b v="1"/>
    <s v="music/rock"/>
    <x v="1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276"/>
    <x v="8"/>
    <b v="1"/>
    <n v="68"/>
    <b v="1"/>
    <s v="music/rock"/>
    <x v="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277"/>
    <x v="5"/>
    <b v="1"/>
    <n v="413"/>
    <b v="1"/>
    <s v="music/rock"/>
    <x v="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278"/>
    <x v="3"/>
    <b v="1"/>
    <n v="190"/>
    <b v="1"/>
    <s v="music/rock"/>
    <x v="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279"/>
    <x v="3"/>
    <b v="1"/>
    <n v="189"/>
    <b v="1"/>
    <s v="music/rock"/>
    <x v="1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280"/>
    <x v="7"/>
    <b v="1"/>
    <n v="130"/>
    <b v="1"/>
    <s v="music/rock"/>
    <x v="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281"/>
    <x v="4"/>
    <b v="1"/>
    <n v="74"/>
    <b v="1"/>
    <s v="music/rock"/>
    <x v="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282"/>
    <x v="4"/>
    <b v="1"/>
    <n v="274"/>
    <b v="1"/>
    <s v="music/rock"/>
    <x v="1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283"/>
    <x v="4"/>
    <b v="1"/>
    <n v="22"/>
    <b v="1"/>
    <s v="music/rock"/>
    <x v="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1284"/>
    <x v="2"/>
    <b v="0"/>
    <n v="31"/>
    <b v="1"/>
    <s v="theater/plays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1285"/>
    <x v="0"/>
    <b v="0"/>
    <n v="63"/>
    <b v="1"/>
    <s v="theater/plays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1286"/>
    <x v="0"/>
    <b v="0"/>
    <n v="20"/>
    <b v="1"/>
    <s v="theater/plays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1287"/>
    <x v="0"/>
    <b v="0"/>
    <n v="25"/>
    <b v="1"/>
    <s v="theater/plays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1288"/>
    <x v="2"/>
    <b v="0"/>
    <n v="61"/>
    <b v="1"/>
    <s v="theater/plays"/>
    <x v="1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1289"/>
    <x v="2"/>
    <b v="0"/>
    <n v="52"/>
    <b v="1"/>
    <s v="theater/plays"/>
    <x v="1"/>
    <m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1290"/>
    <x v="0"/>
    <b v="0"/>
    <n v="86"/>
    <b v="1"/>
    <s v="theater/plays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1291"/>
    <x v="0"/>
    <b v="0"/>
    <n v="42"/>
    <b v="1"/>
    <s v="theater/plays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1292"/>
    <x v="0"/>
    <b v="0"/>
    <n v="52"/>
    <b v="1"/>
    <s v="theater/plays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1293"/>
    <x v="0"/>
    <b v="0"/>
    <n v="120"/>
    <b v="1"/>
    <s v="theater/plays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1294"/>
    <x v="0"/>
    <b v="0"/>
    <n v="22"/>
    <b v="1"/>
    <s v="theater/plays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1295"/>
    <x v="0"/>
    <b v="0"/>
    <n v="64"/>
    <b v="1"/>
    <s v="theater/plays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1296"/>
    <x v="2"/>
    <b v="0"/>
    <n v="23"/>
    <b v="1"/>
    <s v="theater/plays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1297"/>
    <x v="2"/>
    <b v="0"/>
    <n v="238"/>
    <b v="1"/>
    <s v="theater/plays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1298"/>
    <x v="2"/>
    <b v="0"/>
    <n v="33"/>
    <b v="1"/>
    <s v="theater/plays"/>
    <x v="1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1299"/>
    <x v="0"/>
    <b v="0"/>
    <n v="32"/>
    <b v="1"/>
    <s v="theater/plays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1300"/>
    <x v="2"/>
    <b v="0"/>
    <n v="24"/>
    <b v="1"/>
    <s v="theater/plays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1301"/>
    <x v="0"/>
    <b v="0"/>
    <n v="29"/>
    <b v="1"/>
    <s v="theater/plays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1302"/>
    <x v="2"/>
    <b v="0"/>
    <n v="50"/>
    <b v="1"/>
    <s v="theater/plays"/>
    <x v="1"/>
    <m/>
  </r>
  <r>
    <n v="1303"/>
    <s v="Forward Arena Theatre Company: Summer Season"/>
    <s v="Groundbreaking queer theatre."/>
    <n v="3500"/>
    <n v="4559.13"/>
    <x v="0"/>
    <s v="GB"/>
    <s v="GBP"/>
    <n v="1469962800"/>
    <x v="1303"/>
    <x v="1303"/>
    <x v="2"/>
    <b v="0"/>
    <n v="108"/>
    <b v="1"/>
    <s v="theater/plays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1304"/>
    <x v="1"/>
    <b v="0"/>
    <n v="104"/>
    <b v="0"/>
    <s v="technology/wearables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1305"/>
    <x v="2"/>
    <b v="0"/>
    <n v="86"/>
    <b v="0"/>
    <s v="technology/wearables"/>
    <x v="1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1306"/>
    <x v="3"/>
    <b v="0"/>
    <n v="356"/>
    <b v="0"/>
    <s v="technology/wearables"/>
    <x v="1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1307"/>
    <x v="2"/>
    <b v="0"/>
    <n v="45"/>
    <b v="0"/>
    <s v="technology/wearables"/>
    <x v="1"/>
    <m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1308"/>
    <x v="2"/>
    <b v="0"/>
    <n v="38"/>
    <b v="0"/>
    <s v="technology/wearables"/>
    <x v="1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1309"/>
    <x v="0"/>
    <b v="0"/>
    <n v="35"/>
    <b v="0"/>
    <s v="technology/wearables"/>
    <x v="1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1310"/>
    <x v="2"/>
    <b v="0"/>
    <n v="24"/>
    <b v="0"/>
    <s v="technology/wearables"/>
    <x v="1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1311"/>
    <x v="2"/>
    <b v="0"/>
    <n v="100"/>
    <b v="0"/>
    <s v="technology/wearables"/>
    <x v="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1312"/>
    <x v="0"/>
    <b v="0"/>
    <n v="1"/>
    <b v="0"/>
    <s v="technology/wearables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1313"/>
    <x v="2"/>
    <b v="0"/>
    <n v="122"/>
    <b v="0"/>
    <s v="technology/wearables"/>
    <x v="1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1314"/>
    <x v="2"/>
    <b v="0"/>
    <n v="11"/>
    <b v="0"/>
    <s v="technology/wearables"/>
    <x v="1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1315"/>
    <x v="0"/>
    <b v="0"/>
    <n v="248"/>
    <b v="0"/>
    <s v="technology/wearables"/>
    <x v="1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1316"/>
    <x v="2"/>
    <b v="0"/>
    <n v="1"/>
    <b v="0"/>
    <s v="technology/wearables"/>
    <x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1317"/>
    <x v="2"/>
    <b v="0"/>
    <n v="19"/>
    <b v="0"/>
    <s v="technology/wearables"/>
    <x v="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1318"/>
    <x v="3"/>
    <b v="0"/>
    <n v="135"/>
    <b v="0"/>
    <s v="technology/wearables"/>
    <x v="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1319"/>
    <x v="3"/>
    <b v="0"/>
    <n v="9"/>
    <b v="0"/>
    <s v="technology/wearables"/>
    <x v="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1320"/>
    <x v="2"/>
    <b v="0"/>
    <n v="3"/>
    <b v="0"/>
    <s v="technology/wearables"/>
    <x v="1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1321"/>
    <x v="2"/>
    <b v="0"/>
    <n v="7"/>
    <b v="0"/>
    <s v="technology/wearables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1322"/>
    <x v="0"/>
    <b v="0"/>
    <n v="4"/>
    <b v="0"/>
    <s v="technology/wearables"/>
    <x v="1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1323"/>
    <x v="2"/>
    <b v="0"/>
    <n v="44"/>
    <b v="0"/>
    <s v="technology/wearables"/>
    <x v="1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1324"/>
    <x v="2"/>
    <b v="0"/>
    <n v="90"/>
    <b v="0"/>
    <s v="technology/wearables"/>
    <x v="1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1325"/>
    <x v="2"/>
    <b v="0"/>
    <n v="8"/>
    <b v="0"/>
    <s v="technology/wearables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1326"/>
    <x v="3"/>
    <b v="0"/>
    <n v="11"/>
    <b v="0"/>
    <s v="technology/wearables"/>
    <x v="1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1327"/>
    <x v="0"/>
    <b v="0"/>
    <n v="41"/>
    <b v="0"/>
    <s v="technology/wearables"/>
    <x v="1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1328"/>
    <x v="2"/>
    <b v="0"/>
    <n v="15"/>
    <b v="0"/>
    <s v="technology/wearables"/>
    <x v="1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1329"/>
    <x v="3"/>
    <b v="0"/>
    <n v="9"/>
    <b v="0"/>
    <s v="technology/wearables"/>
    <x v="1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1330"/>
    <x v="2"/>
    <b v="0"/>
    <n v="50"/>
    <b v="0"/>
    <s v="technology/wearables"/>
    <x v="1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1331"/>
    <x v="2"/>
    <b v="0"/>
    <n v="34"/>
    <b v="0"/>
    <s v="technology/wearables"/>
    <x v="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1332"/>
    <x v="2"/>
    <b v="0"/>
    <n v="0"/>
    <b v="0"/>
    <s v="technology/wearables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1333"/>
    <x v="3"/>
    <b v="0"/>
    <n v="0"/>
    <b v="0"/>
    <s v="technology/wearables"/>
    <x v="1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1334"/>
    <x v="2"/>
    <b v="0"/>
    <n v="276"/>
    <b v="0"/>
    <s v="technology/wearables"/>
    <x v="1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1335"/>
    <x v="0"/>
    <b v="0"/>
    <n v="16"/>
    <b v="0"/>
    <s v="technology/wearables"/>
    <x v="1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1336"/>
    <x v="3"/>
    <b v="0"/>
    <n v="224"/>
    <b v="0"/>
    <s v="technology/wearables"/>
    <x v="1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1337"/>
    <x v="1"/>
    <b v="0"/>
    <n v="140"/>
    <b v="0"/>
    <s v="technology/wearables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1338"/>
    <x v="0"/>
    <b v="0"/>
    <n v="15"/>
    <b v="0"/>
    <s v="technology/wearables"/>
    <x v="1"/>
    <m/>
  </r>
  <r>
    <n v="1339"/>
    <s v="Linkoo (Canceled)"/>
    <s v="World's Smallest customizable Phone &amp; GPS Watch for kids !"/>
    <n v="50000"/>
    <n v="3317"/>
    <x v="1"/>
    <s v="US"/>
    <s v="USD"/>
    <n v="1418056315"/>
    <x v="1339"/>
    <x v="1339"/>
    <x v="3"/>
    <b v="0"/>
    <n v="37"/>
    <b v="0"/>
    <s v="technology/wearables"/>
    <x v="1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1340"/>
    <x v="3"/>
    <b v="0"/>
    <n v="0"/>
    <b v="0"/>
    <s v="technology/wearables"/>
    <x v="1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1341"/>
    <x v="2"/>
    <b v="0"/>
    <n v="46"/>
    <b v="0"/>
    <s v="technology/wearables"/>
    <x v="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1342"/>
    <x v="0"/>
    <b v="0"/>
    <n v="1"/>
    <b v="0"/>
    <s v="technology/wearables"/>
    <x v="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1343"/>
    <x v="2"/>
    <b v="0"/>
    <n v="323"/>
    <b v="0"/>
    <s v="technology/wearables"/>
    <x v="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1344"/>
    <x v="2"/>
    <b v="0"/>
    <n v="139"/>
    <b v="1"/>
    <s v="publishing/nonfiction"/>
    <x v="1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1345"/>
    <x v="3"/>
    <b v="0"/>
    <n v="7"/>
    <b v="1"/>
    <s v="publishing/nonfiction"/>
    <x v="1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1346"/>
    <x v="4"/>
    <b v="0"/>
    <n v="149"/>
    <b v="1"/>
    <s v="publishing/nonfiction"/>
    <x v="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1347"/>
    <x v="0"/>
    <b v="0"/>
    <n v="31"/>
    <b v="1"/>
    <s v="publishing/nonfiction"/>
    <x v="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1348"/>
    <x v="3"/>
    <b v="0"/>
    <n v="26"/>
    <b v="1"/>
    <s v="publishing/nonfiction"/>
    <x v="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1349"/>
    <x v="0"/>
    <b v="0"/>
    <n v="172"/>
    <b v="1"/>
    <s v="publishing/nonfiction"/>
    <x v="1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1350"/>
    <x v="0"/>
    <b v="0"/>
    <n v="78"/>
    <b v="1"/>
    <s v="publishing/nonfiction"/>
    <x v="1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1351"/>
    <x v="2"/>
    <b v="0"/>
    <n v="120"/>
    <b v="1"/>
    <s v="publishing/nonfiction"/>
    <x v="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1352"/>
    <x v="0"/>
    <b v="0"/>
    <n v="227"/>
    <b v="1"/>
    <s v="publishing/nonfiction"/>
    <x v="1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1353"/>
    <x v="4"/>
    <b v="0"/>
    <n v="42"/>
    <b v="1"/>
    <s v="publishing/nonfiction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1354"/>
    <x v="2"/>
    <b v="0"/>
    <n v="64"/>
    <b v="1"/>
    <s v="publishing/nonfiction"/>
    <x v="1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1355"/>
    <x v="5"/>
    <b v="0"/>
    <n v="121"/>
    <b v="1"/>
    <s v="publishing/nonfiction"/>
    <x v="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1356"/>
    <x v="4"/>
    <b v="0"/>
    <n v="87"/>
    <b v="1"/>
    <s v="publishing/nonfiction"/>
    <x v="1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1357"/>
    <x v="4"/>
    <b v="0"/>
    <n v="65"/>
    <b v="1"/>
    <s v="publishing/nonfiction"/>
    <x v="1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1358"/>
    <x v="6"/>
    <b v="0"/>
    <n v="49"/>
    <b v="1"/>
    <s v="publishing/nonfiction"/>
    <x v="1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1359"/>
    <x v="6"/>
    <b v="0"/>
    <n v="19"/>
    <b v="1"/>
    <s v="publishing/nonfiction"/>
    <x v="1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1360"/>
    <x v="5"/>
    <b v="0"/>
    <n v="81"/>
    <b v="1"/>
    <s v="publishing/nonfiction"/>
    <x v="1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1361"/>
    <x v="3"/>
    <b v="0"/>
    <n v="264"/>
    <b v="1"/>
    <s v="publishing/nonfiction"/>
    <x v="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1362"/>
    <x v="4"/>
    <b v="0"/>
    <n v="25"/>
    <b v="1"/>
    <s v="publishing/nonfiction"/>
    <x v="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1363"/>
    <x v="2"/>
    <b v="0"/>
    <n v="5"/>
    <b v="1"/>
    <s v="publishing/nonfiction"/>
    <x v="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1364"/>
    <x v="3"/>
    <b v="0"/>
    <n v="144"/>
    <b v="1"/>
    <s v="music/rock"/>
    <x v="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1365"/>
    <x v="0"/>
    <b v="0"/>
    <n v="92"/>
    <b v="1"/>
    <s v="music/rock"/>
    <x v="1"/>
    <m/>
  </r>
  <r>
    <n v="1366"/>
    <s v="Kick It! A Tribute to the A.K.s"/>
    <s v="A musical memorial for Alexi Petersen."/>
    <n v="7500"/>
    <n v="9486.69"/>
    <x v="0"/>
    <s v="US"/>
    <s v="USD"/>
    <n v="1417049663"/>
    <x v="1366"/>
    <x v="1366"/>
    <x v="3"/>
    <b v="0"/>
    <n v="147"/>
    <b v="1"/>
    <s v="music/rock"/>
    <x v="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1367"/>
    <x v="0"/>
    <b v="0"/>
    <n v="90"/>
    <b v="1"/>
    <s v="music/rock"/>
    <x v="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1368"/>
    <x v="0"/>
    <b v="0"/>
    <n v="87"/>
    <b v="1"/>
    <s v="music/rock"/>
    <x v="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1369"/>
    <x v="3"/>
    <b v="0"/>
    <n v="406"/>
    <b v="1"/>
    <s v="music/rock"/>
    <x v="1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1370"/>
    <x v="4"/>
    <b v="0"/>
    <n v="20"/>
    <b v="1"/>
    <s v="music/rock"/>
    <x v="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1371"/>
    <x v="0"/>
    <b v="0"/>
    <n v="70"/>
    <b v="1"/>
    <s v="music/rock"/>
    <x v="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1372"/>
    <x v="5"/>
    <b v="0"/>
    <n v="16"/>
    <b v="1"/>
    <s v="music/rock"/>
    <x v="1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1373"/>
    <x v="2"/>
    <b v="0"/>
    <n v="52"/>
    <b v="1"/>
    <s v="music/rock"/>
    <x v="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1374"/>
    <x v="2"/>
    <b v="0"/>
    <n v="66"/>
    <b v="1"/>
    <s v="music/rock"/>
    <x v="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1375"/>
    <x v="2"/>
    <b v="0"/>
    <n v="109"/>
    <b v="1"/>
    <s v="music/rock"/>
    <x v="1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1376"/>
    <x v="2"/>
    <b v="0"/>
    <n v="168"/>
    <b v="1"/>
    <s v="music/rock"/>
    <x v="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1377"/>
    <x v="1"/>
    <b v="0"/>
    <n v="31"/>
    <b v="1"/>
    <s v="music/rock"/>
    <x v="1"/>
    <m/>
  </r>
  <r>
    <n v="1378"/>
    <s v="SIX BY SEVEN"/>
    <s v="A psychedelic post rock masterpiece!"/>
    <n v="2000"/>
    <n v="4067"/>
    <x v="0"/>
    <s v="GB"/>
    <s v="GBP"/>
    <n v="1470075210"/>
    <x v="1378"/>
    <x v="1378"/>
    <x v="2"/>
    <b v="0"/>
    <n v="133"/>
    <b v="1"/>
    <s v="music/rock"/>
    <x v="1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1379"/>
    <x v="0"/>
    <b v="0"/>
    <n v="151"/>
    <b v="1"/>
    <s v="music/rock"/>
    <x v="1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1380"/>
    <x v="0"/>
    <b v="0"/>
    <n v="5"/>
    <b v="1"/>
    <s v="music/rock"/>
    <x v="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1381"/>
    <x v="2"/>
    <b v="0"/>
    <n v="73"/>
    <b v="1"/>
    <s v="music/rock"/>
    <x v="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1382"/>
    <x v="4"/>
    <b v="0"/>
    <n v="148"/>
    <b v="1"/>
    <s v="music/rock"/>
    <x v="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1383"/>
    <x v="2"/>
    <b v="0"/>
    <n v="93"/>
    <b v="1"/>
    <s v="music/rock"/>
    <x v="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1384"/>
    <x v="0"/>
    <b v="0"/>
    <n v="63"/>
    <b v="1"/>
    <s v="music/rock"/>
    <x v="1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1385"/>
    <x v="2"/>
    <b v="0"/>
    <n v="134"/>
    <b v="1"/>
    <s v="music/rock"/>
    <x v="1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1386"/>
    <x v="0"/>
    <b v="0"/>
    <n v="14"/>
    <b v="1"/>
    <s v="music/rock"/>
    <x v="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1387"/>
    <x v="0"/>
    <b v="0"/>
    <n v="78"/>
    <b v="1"/>
    <s v="music/rock"/>
    <x v="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1388"/>
    <x v="2"/>
    <b v="0"/>
    <n v="112"/>
    <b v="1"/>
    <s v="music/rock"/>
    <x v="1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1389"/>
    <x v="2"/>
    <b v="0"/>
    <n v="34"/>
    <b v="1"/>
    <s v="music/rock"/>
    <x v="1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1390"/>
    <x v="0"/>
    <b v="0"/>
    <n v="19"/>
    <b v="1"/>
    <s v="music/rock"/>
    <x v="1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1391"/>
    <x v="0"/>
    <b v="0"/>
    <n v="13"/>
    <b v="1"/>
    <s v="music/rock"/>
    <x v="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1392"/>
    <x v="2"/>
    <b v="0"/>
    <n v="104"/>
    <b v="1"/>
    <s v="music/rock"/>
    <x v="1"/>
    <m/>
  </r>
  <r>
    <n v="1393"/>
    <s v="WolfHunt | Social Commentary Rock Project"/>
    <s v="Rock n' Roll tales of our times"/>
    <n v="10000"/>
    <n v="10235"/>
    <x v="0"/>
    <s v="US"/>
    <s v="USD"/>
    <n v="1470068523"/>
    <x v="1393"/>
    <x v="1393"/>
    <x v="2"/>
    <b v="0"/>
    <n v="52"/>
    <b v="1"/>
    <s v="music/rock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1394"/>
    <x v="1"/>
    <b v="0"/>
    <n v="17"/>
    <b v="1"/>
    <s v="music/rock"/>
    <x v="1"/>
    <m/>
  </r>
  <r>
    <n v="1395"/>
    <s v="Quiet Oaks Full Length Album"/>
    <s v="Help Quiet Oaks record their debut album!!!"/>
    <n v="3500"/>
    <n v="3916"/>
    <x v="0"/>
    <s v="US"/>
    <s v="USD"/>
    <n v="1484430481"/>
    <x v="1395"/>
    <x v="1395"/>
    <x v="2"/>
    <b v="0"/>
    <n v="82"/>
    <b v="1"/>
    <s v="music/rock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1396"/>
    <x v="0"/>
    <b v="0"/>
    <n v="73"/>
    <b v="1"/>
    <s v="music/rock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1397"/>
    <x v="2"/>
    <b v="0"/>
    <n v="158"/>
    <b v="1"/>
    <s v="music/rock"/>
    <x v="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1398"/>
    <x v="2"/>
    <b v="0"/>
    <n v="65"/>
    <b v="1"/>
    <s v="music/rock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1399"/>
    <x v="3"/>
    <b v="0"/>
    <n v="184"/>
    <b v="1"/>
    <s v="music/rock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1400"/>
    <x v="2"/>
    <b v="0"/>
    <n v="34"/>
    <b v="1"/>
    <s v="music/rock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1401"/>
    <x v="4"/>
    <b v="0"/>
    <n v="240"/>
    <b v="1"/>
    <s v="music/rock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1402"/>
    <x v="0"/>
    <b v="0"/>
    <n v="113"/>
    <b v="1"/>
    <s v="music/rock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1403"/>
    <x v="4"/>
    <b v="0"/>
    <n v="66"/>
    <b v="1"/>
    <s v="music/rock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404"/>
    <x v="0"/>
    <b v="1"/>
    <n v="5"/>
    <b v="0"/>
    <s v="publishing/translations"/>
    <x v="1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405"/>
    <x v="3"/>
    <b v="1"/>
    <n v="17"/>
    <b v="0"/>
    <s v="publishing/translations"/>
    <x v="1"/>
    <m/>
  </r>
  <r>
    <n v="1406"/>
    <s v="Man Down! Translation project"/>
    <s v="The White coat and the battle dress uniform"/>
    <n v="12000"/>
    <n v="15"/>
    <x v="2"/>
    <s v="IT"/>
    <s v="EUR"/>
    <n v="1449914400"/>
    <x v="1406"/>
    <x v="1406"/>
    <x v="0"/>
    <b v="0"/>
    <n v="3"/>
    <b v="0"/>
    <s v="publishing/translations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1407"/>
    <x v="3"/>
    <b v="0"/>
    <n v="2"/>
    <b v="0"/>
    <s v="publishing/translations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1408"/>
    <x v="0"/>
    <b v="0"/>
    <n v="6"/>
    <b v="0"/>
    <s v="publishing/translations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1409"/>
    <x v="3"/>
    <b v="0"/>
    <n v="0"/>
    <b v="0"/>
    <s v="publishing/translations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1410"/>
    <x v="2"/>
    <b v="0"/>
    <n v="1"/>
    <b v="0"/>
    <s v="publishing/translations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1411"/>
    <x v="0"/>
    <b v="0"/>
    <n v="3"/>
    <b v="0"/>
    <s v="publishing/translations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1412"/>
    <x v="3"/>
    <b v="0"/>
    <n v="13"/>
    <b v="0"/>
    <s v="publishing/translations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1413"/>
    <x v="0"/>
    <b v="0"/>
    <n v="1"/>
    <b v="0"/>
    <s v="publishing/translations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1414"/>
    <x v="2"/>
    <b v="0"/>
    <n v="1"/>
    <b v="0"/>
    <s v="publishing/translations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1415"/>
    <x v="0"/>
    <b v="0"/>
    <n v="9"/>
    <b v="0"/>
    <s v="publishing/translations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1416"/>
    <x v="0"/>
    <b v="0"/>
    <n v="0"/>
    <b v="0"/>
    <s v="publishing/translations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1417"/>
    <x v="0"/>
    <b v="0"/>
    <n v="2"/>
    <b v="0"/>
    <s v="publishing/translations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1418"/>
    <x v="2"/>
    <b v="0"/>
    <n v="1"/>
    <b v="0"/>
    <s v="publishing/translations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1419"/>
    <x v="2"/>
    <b v="0"/>
    <n v="10"/>
    <b v="0"/>
    <s v="publishing/translations"/>
    <x v="1"/>
    <m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1420"/>
    <x v="2"/>
    <b v="0"/>
    <n v="3"/>
    <b v="0"/>
    <s v="publishing/translations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1421"/>
    <x v="0"/>
    <b v="0"/>
    <n v="2"/>
    <b v="0"/>
    <s v="publishing/translations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1422"/>
    <x v="2"/>
    <b v="0"/>
    <n v="2"/>
    <b v="0"/>
    <s v="publishing/translations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1423"/>
    <x v="0"/>
    <b v="0"/>
    <n v="1"/>
    <b v="0"/>
    <s v="publishing/translations"/>
    <x v="1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1424"/>
    <x v="2"/>
    <b v="0"/>
    <n v="14"/>
    <b v="0"/>
    <s v="publishing/translations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1425"/>
    <x v="0"/>
    <b v="0"/>
    <n v="0"/>
    <b v="0"/>
    <s v="publishing/translations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1426"/>
    <x v="0"/>
    <b v="0"/>
    <n v="0"/>
    <b v="0"/>
    <s v="publishing/translations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1427"/>
    <x v="2"/>
    <b v="0"/>
    <n v="4"/>
    <b v="0"/>
    <s v="publishing/translations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1428"/>
    <x v="2"/>
    <b v="0"/>
    <n v="3"/>
    <b v="0"/>
    <s v="publishing/translations"/>
    <x v="1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1429"/>
    <x v="0"/>
    <b v="0"/>
    <n v="0"/>
    <b v="0"/>
    <s v="publishing/translations"/>
    <x v="1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1430"/>
    <x v="3"/>
    <b v="0"/>
    <n v="5"/>
    <b v="0"/>
    <s v="publishing/translations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1431"/>
    <x v="0"/>
    <b v="0"/>
    <n v="47"/>
    <b v="0"/>
    <s v="publishing/translations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1432"/>
    <x v="0"/>
    <b v="0"/>
    <n v="0"/>
    <b v="0"/>
    <s v="publishing/translations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1433"/>
    <x v="2"/>
    <b v="0"/>
    <n v="10"/>
    <b v="0"/>
    <s v="publishing/translations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1434"/>
    <x v="0"/>
    <b v="0"/>
    <n v="11"/>
    <b v="0"/>
    <s v="publishing/translations"/>
    <x v="1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1435"/>
    <x v="0"/>
    <b v="0"/>
    <n v="2"/>
    <b v="0"/>
    <s v="publishing/translations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1436"/>
    <x v="2"/>
    <b v="0"/>
    <n v="2"/>
    <b v="0"/>
    <s v="publishing/translations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1437"/>
    <x v="3"/>
    <b v="0"/>
    <n v="22"/>
    <b v="0"/>
    <s v="publishing/translations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1438"/>
    <x v="2"/>
    <b v="0"/>
    <n v="8"/>
    <b v="0"/>
    <s v="publishing/translations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1439"/>
    <x v="0"/>
    <b v="0"/>
    <n v="6"/>
    <b v="0"/>
    <s v="publishing/translations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1440"/>
    <x v="2"/>
    <b v="0"/>
    <n v="1"/>
    <b v="0"/>
    <s v="publishing/translations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1441"/>
    <x v="0"/>
    <b v="0"/>
    <n v="3"/>
    <b v="0"/>
    <s v="publishing/translations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1442"/>
    <x v="2"/>
    <b v="0"/>
    <n v="0"/>
    <b v="0"/>
    <s v="publishing/translations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1443"/>
    <x v="2"/>
    <b v="0"/>
    <n v="0"/>
    <b v="0"/>
    <s v="publishing/translations"/>
    <x v="1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1444"/>
    <x v="0"/>
    <b v="0"/>
    <n v="0"/>
    <b v="0"/>
    <s v="publishing/translations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1445"/>
    <x v="0"/>
    <b v="0"/>
    <n v="0"/>
    <b v="0"/>
    <s v="publishing/translations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1446"/>
    <x v="2"/>
    <b v="0"/>
    <n v="0"/>
    <b v="0"/>
    <s v="publishing/translations"/>
    <x v="1"/>
    <m/>
  </r>
  <r>
    <n v="1447"/>
    <s v="Indian Language Dictionary"/>
    <s v="I'm creating a dictionary of multiple Indian languages."/>
    <n v="500000"/>
    <n v="75"/>
    <x v="2"/>
    <s v="US"/>
    <s v="USD"/>
    <n v="1467999134"/>
    <x v="1447"/>
    <x v="1447"/>
    <x v="2"/>
    <b v="0"/>
    <n v="3"/>
    <b v="0"/>
    <s v="publishing/translations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1448"/>
    <x v="0"/>
    <b v="0"/>
    <n v="0"/>
    <b v="0"/>
    <s v="publishing/translations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1449"/>
    <x v="0"/>
    <b v="0"/>
    <n v="0"/>
    <b v="0"/>
    <s v="publishing/translations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1450"/>
    <x v="2"/>
    <b v="0"/>
    <n v="1"/>
    <b v="0"/>
    <s v="publishing/translations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1451"/>
    <x v="3"/>
    <b v="0"/>
    <n v="2"/>
    <b v="0"/>
    <s v="publishing/translations"/>
    <x v="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1452"/>
    <x v="3"/>
    <b v="0"/>
    <n v="0"/>
    <b v="0"/>
    <s v="publishing/translations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1453"/>
    <x v="1"/>
    <b v="0"/>
    <n v="0"/>
    <b v="0"/>
    <s v="publishing/translations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1454"/>
    <x v="2"/>
    <b v="0"/>
    <n v="1"/>
    <b v="0"/>
    <s v="publishing/translations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1455"/>
    <x v="3"/>
    <b v="0"/>
    <n v="7"/>
    <b v="0"/>
    <s v="publishing/translations"/>
    <x v="1"/>
    <m/>
  </r>
  <r>
    <n v="1456"/>
    <s v="Sometimes you don't need love (Canceled)"/>
    <s v="English Version of my auto-published novel"/>
    <n v="5000"/>
    <n v="145"/>
    <x v="1"/>
    <s v="IT"/>
    <s v="EUR"/>
    <n v="1483459365"/>
    <x v="1456"/>
    <x v="1456"/>
    <x v="2"/>
    <b v="0"/>
    <n v="3"/>
    <b v="0"/>
    <s v="publishing/translations"/>
    <x v="1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1457"/>
    <x v="0"/>
    <b v="0"/>
    <n v="0"/>
    <b v="0"/>
    <s v="publishing/translations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1458"/>
    <x v="3"/>
    <b v="0"/>
    <n v="0"/>
    <b v="0"/>
    <s v="publishing/translations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1459"/>
    <x v="0"/>
    <b v="0"/>
    <n v="0"/>
    <b v="0"/>
    <s v="publishing/translations"/>
    <x v="1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1460"/>
    <x v="3"/>
    <b v="0"/>
    <n v="0"/>
    <b v="0"/>
    <s v="publishing/translations"/>
    <x v="1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461"/>
    <x v="3"/>
    <b v="1"/>
    <n v="340"/>
    <b v="1"/>
    <s v="publishing/radio &amp; podcasts"/>
    <x v="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462"/>
    <x v="4"/>
    <b v="1"/>
    <n v="150"/>
    <b v="1"/>
    <s v="publishing/radio &amp; podcasts"/>
    <x v="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463"/>
    <x v="4"/>
    <b v="1"/>
    <n v="25"/>
    <b v="1"/>
    <s v="publishing/radio &amp; podcasts"/>
    <x v="1"/>
    <m/>
  </r>
  <r>
    <n v="1464"/>
    <s v="Science Studio"/>
    <s v="The Best Science Media on the Web"/>
    <n v="5000"/>
    <n v="8160"/>
    <x v="0"/>
    <s v="US"/>
    <s v="USD"/>
    <n v="1361029958"/>
    <x v="1464"/>
    <x v="1464"/>
    <x v="4"/>
    <b v="1"/>
    <n v="234"/>
    <b v="1"/>
    <s v="publishing/radio &amp; podcasts"/>
    <x v="1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465"/>
    <x v="5"/>
    <b v="1"/>
    <n v="2602"/>
    <b v="1"/>
    <s v="publishing/radio &amp; podcasts"/>
    <x v="1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466"/>
    <x v="0"/>
    <b v="1"/>
    <n v="248"/>
    <b v="1"/>
    <s v="publishing/radio &amp; podcasts"/>
    <x v="1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467"/>
    <x v="5"/>
    <b v="1"/>
    <n v="600"/>
    <b v="1"/>
    <s v="publishing/radio &amp; podcasts"/>
    <x v="1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468"/>
    <x v="6"/>
    <b v="1"/>
    <n v="293"/>
    <b v="1"/>
    <s v="publishing/radio &amp; podcasts"/>
    <x v="1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469"/>
    <x v="4"/>
    <b v="1"/>
    <n v="321"/>
    <b v="1"/>
    <s v="publishing/radio &amp; podcasts"/>
    <x v="1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470"/>
    <x v="5"/>
    <b v="1"/>
    <n v="81"/>
    <b v="1"/>
    <s v="publishing/radio &amp; podcasts"/>
    <x v="1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471"/>
    <x v="0"/>
    <b v="1"/>
    <n v="343"/>
    <b v="1"/>
    <s v="publishing/radio &amp; podcasts"/>
    <x v="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472"/>
    <x v="4"/>
    <b v="1"/>
    <n v="336"/>
    <b v="1"/>
    <s v="publishing/radio &amp; podcasts"/>
    <x v="1"/>
    <m/>
  </r>
  <r>
    <n v="1473"/>
    <s v="ONE LOVES ONLY FORM"/>
    <s v="Public Radio Project"/>
    <n v="1500"/>
    <n v="1807.74"/>
    <x v="0"/>
    <s v="US"/>
    <s v="USD"/>
    <n v="1330644639"/>
    <x v="1473"/>
    <x v="1473"/>
    <x v="5"/>
    <b v="1"/>
    <n v="47"/>
    <b v="1"/>
    <s v="publishing/radio &amp; podcasts"/>
    <x v="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474"/>
    <x v="4"/>
    <b v="1"/>
    <n v="76"/>
    <b v="1"/>
    <s v="publishing/radio &amp; podcasts"/>
    <x v="1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475"/>
    <x v="3"/>
    <b v="1"/>
    <n v="441"/>
    <b v="1"/>
    <s v="publishing/radio &amp; podcasts"/>
    <x v="1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476"/>
    <x v="6"/>
    <b v="1"/>
    <n v="916"/>
    <b v="1"/>
    <s v="publishing/radio &amp; podcasts"/>
    <x v="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477"/>
    <x v="6"/>
    <b v="1"/>
    <n v="369"/>
    <b v="1"/>
    <s v="publishing/radio &amp; podcasts"/>
    <x v="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478"/>
    <x v="4"/>
    <b v="1"/>
    <n v="20242"/>
    <b v="1"/>
    <s v="publishing/radio &amp; podcasts"/>
    <x v="1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479"/>
    <x v="3"/>
    <b v="1"/>
    <n v="71"/>
    <b v="1"/>
    <s v="publishing/radio &amp; podcasts"/>
    <x v="1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480"/>
    <x v="4"/>
    <b v="1"/>
    <n v="635"/>
    <b v="1"/>
    <s v="publishing/radio &amp; podcasts"/>
    <x v="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1481"/>
    <x v="4"/>
    <b v="0"/>
    <n v="6"/>
    <b v="0"/>
    <s v="publishing/fiction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1482"/>
    <x v="5"/>
    <b v="0"/>
    <n v="1"/>
    <b v="0"/>
    <s v="publishing/fiction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1483"/>
    <x v="2"/>
    <b v="0"/>
    <n v="2"/>
    <b v="0"/>
    <s v="publishing/fiction"/>
    <x v="1"/>
    <m/>
  </r>
  <r>
    <n v="1484"/>
    <s v="a book called filtered down thru the stars"/>
    <s v="The mussings of an old wizard"/>
    <n v="2000"/>
    <n v="0"/>
    <x v="2"/>
    <s v="US"/>
    <s v="USD"/>
    <n v="1342882260"/>
    <x v="1484"/>
    <x v="1484"/>
    <x v="5"/>
    <b v="0"/>
    <n v="0"/>
    <b v="0"/>
    <s v="publishing/fiction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1485"/>
    <x v="0"/>
    <b v="0"/>
    <n v="3"/>
    <b v="0"/>
    <s v="publishing/fiction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1486"/>
    <x v="0"/>
    <b v="0"/>
    <n v="3"/>
    <b v="0"/>
    <s v="publishing/fiction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1487"/>
    <x v="2"/>
    <b v="0"/>
    <n v="0"/>
    <b v="0"/>
    <s v="publishing/fiction"/>
    <x v="1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1488"/>
    <x v="4"/>
    <b v="0"/>
    <n v="6"/>
    <b v="0"/>
    <s v="publishing/fiction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1489"/>
    <x v="5"/>
    <b v="0"/>
    <n v="0"/>
    <b v="0"/>
    <s v="publishing/fiction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1490"/>
    <x v="4"/>
    <b v="0"/>
    <n v="19"/>
    <b v="0"/>
    <s v="publishing/fiction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1491"/>
    <x v="3"/>
    <b v="0"/>
    <n v="1"/>
    <b v="0"/>
    <s v="publishing/fiction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1492"/>
    <x v="6"/>
    <b v="0"/>
    <n v="2"/>
    <b v="0"/>
    <s v="publishing/fiction"/>
    <x v="1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1493"/>
    <x v="4"/>
    <b v="0"/>
    <n v="0"/>
    <b v="0"/>
    <s v="publishing/fiction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1494"/>
    <x v="0"/>
    <b v="0"/>
    <n v="11"/>
    <b v="0"/>
    <s v="publishing/fiction"/>
    <x v="1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1495"/>
    <x v="6"/>
    <b v="0"/>
    <n v="0"/>
    <b v="0"/>
    <s v="publishing/fiction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1496"/>
    <x v="3"/>
    <b v="0"/>
    <n v="0"/>
    <b v="0"/>
    <s v="publishing/fiction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1497"/>
    <x v="4"/>
    <b v="0"/>
    <n v="1"/>
    <b v="0"/>
    <s v="publishing/fiction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1498"/>
    <x v="3"/>
    <b v="0"/>
    <n v="3"/>
    <b v="0"/>
    <s v="publishing/fiction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1499"/>
    <x v="2"/>
    <b v="0"/>
    <n v="1"/>
    <b v="0"/>
    <s v="publishing/fiction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1500"/>
    <x v="4"/>
    <b v="0"/>
    <n v="15"/>
    <b v="0"/>
    <s v="publishing/fiction"/>
    <x v="1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501"/>
    <x v="0"/>
    <b v="1"/>
    <n v="885"/>
    <b v="1"/>
    <s v="photography/photobooks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502"/>
    <x v="2"/>
    <b v="1"/>
    <n v="329"/>
    <b v="1"/>
    <s v="photography/photobooks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503"/>
    <x v="2"/>
    <b v="1"/>
    <n v="71"/>
    <b v="1"/>
    <s v="photography/photobooks"/>
    <x v="1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504"/>
    <x v="3"/>
    <b v="1"/>
    <n v="269"/>
    <b v="1"/>
    <s v="photography/photobooks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505"/>
    <x v="2"/>
    <b v="1"/>
    <n v="345"/>
    <b v="1"/>
    <s v="photography/photobooks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506"/>
    <x v="3"/>
    <b v="1"/>
    <n v="43"/>
    <b v="1"/>
    <s v="photography/photobooks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507"/>
    <x v="7"/>
    <b v="1"/>
    <n v="33"/>
    <b v="1"/>
    <s v="photography/photobooks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508"/>
    <x v="3"/>
    <b v="1"/>
    <n v="211"/>
    <b v="1"/>
    <s v="photography/photobooks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509"/>
    <x v="1"/>
    <b v="1"/>
    <n v="196"/>
    <b v="1"/>
    <s v="photography/photobooks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510"/>
    <x v="3"/>
    <b v="1"/>
    <n v="405"/>
    <b v="1"/>
    <s v="photography/photobooks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511"/>
    <x v="0"/>
    <b v="1"/>
    <n v="206"/>
    <b v="1"/>
    <s v="photography/photobooks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512"/>
    <x v="1"/>
    <b v="1"/>
    <n v="335"/>
    <b v="1"/>
    <s v="photography/photobooks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513"/>
    <x v="3"/>
    <b v="1"/>
    <n v="215"/>
    <b v="1"/>
    <s v="photography/photobooks"/>
    <x v="1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514"/>
    <x v="0"/>
    <b v="1"/>
    <n v="176"/>
    <b v="1"/>
    <s v="photography/photobooks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515"/>
    <x v="2"/>
    <b v="1"/>
    <n v="555"/>
    <b v="1"/>
    <s v="photography/photobooks"/>
    <x v="1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516"/>
    <x v="2"/>
    <b v="1"/>
    <n v="116"/>
    <b v="1"/>
    <s v="photography/photobooks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517"/>
    <x v="3"/>
    <b v="1"/>
    <n v="615"/>
    <b v="1"/>
    <s v="photography/photobooks"/>
    <x v="1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518"/>
    <x v="3"/>
    <b v="1"/>
    <n v="236"/>
    <b v="1"/>
    <s v="photography/photobooks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519"/>
    <x v="3"/>
    <b v="1"/>
    <n v="145"/>
    <b v="1"/>
    <s v="photography/photobooks"/>
    <x v="1"/>
    <m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520"/>
    <x v="3"/>
    <b v="1"/>
    <n v="167"/>
    <b v="1"/>
    <s v="photography/photobooks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521"/>
    <x v="2"/>
    <b v="1"/>
    <n v="235"/>
    <b v="1"/>
    <s v="photography/photobooks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522"/>
    <x v="3"/>
    <b v="1"/>
    <n v="452"/>
    <b v="1"/>
    <s v="photography/photobooks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523"/>
    <x v="3"/>
    <b v="1"/>
    <n v="241"/>
    <b v="1"/>
    <s v="photography/photobooks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524"/>
    <x v="1"/>
    <b v="1"/>
    <n v="28"/>
    <b v="1"/>
    <s v="photography/photobooks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525"/>
    <x v="2"/>
    <b v="1"/>
    <n v="140"/>
    <b v="1"/>
    <s v="photography/photobooks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526"/>
    <x v="0"/>
    <b v="1"/>
    <n v="280"/>
    <b v="1"/>
    <s v="photography/photobooks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527"/>
    <x v="1"/>
    <b v="1"/>
    <n v="70"/>
    <b v="1"/>
    <s v="photography/photobooks"/>
    <x v="1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528"/>
    <x v="1"/>
    <b v="1"/>
    <n v="160"/>
    <b v="1"/>
    <s v="photography/photobooks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529"/>
    <x v="0"/>
    <b v="1"/>
    <n v="141"/>
    <b v="1"/>
    <s v="photography/photobooks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530"/>
    <x v="0"/>
    <b v="1"/>
    <n v="874"/>
    <b v="1"/>
    <s v="photography/photobooks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531"/>
    <x v="3"/>
    <b v="1"/>
    <n v="73"/>
    <b v="1"/>
    <s v="photography/photobooks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532"/>
    <x v="2"/>
    <b v="1"/>
    <n v="294"/>
    <b v="1"/>
    <s v="photography/photobooks"/>
    <x v="1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533"/>
    <x v="2"/>
    <b v="1"/>
    <n v="740"/>
    <b v="1"/>
    <s v="photography/photobooks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534"/>
    <x v="0"/>
    <b v="1"/>
    <n v="369"/>
    <b v="1"/>
    <s v="photography/photobooks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535"/>
    <x v="2"/>
    <b v="1"/>
    <n v="110"/>
    <b v="1"/>
    <s v="photography/photobooks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536"/>
    <x v="0"/>
    <b v="1"/>
    <n v="455"/>
    <b v="1"/>
    <s v="photography/photobooks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537"/>
    <x v="2"/>
    <b v="1"/>
    <n v="224"/>
    <b v="1"/>
    <s v="photography/photobooks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538"/>
    <x v="3"/>
    <b v="1"/>
    <n v="46"/>
    <b v="1"/>
    <s v="photography/photobooks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1539"/>
    <x v="2"/>
    <b v="0"/>
    <n v="284"/>
    <b v="1"/>
    <s v="photography/photobooks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540"/>
    <x v="3"/>
    <b v="1"/>
    <n v="98"/>
    <b v="1"/>
    <s v="photography/photobooks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1541"/>
    <x v="3"/>
    <b v="0"/>
    <n v="2"/>
    <b v="0"/>
    <s v="photography/nature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1542"/>
    <x v="0"/>
    <b v="0"/>
    <n v="1"/>
    <b v="0"/>
    <s v="photography/nature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1543"/>
    <x v="3"/>
    <b v="0"/>
    <n v="1"/>
    <b v="0"/>
    <s v="photography/nature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1544"/>
    <x v="0"/>
    <b v="0"/>
    <n v="0"/>
    <b v="0"/>
    <s v="photography/nature"/>
    <x v="1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1545"/>
    <x v="0"/>
    <b v="0"/>
    <n v="1"/>
    <b v="0"/>
    <s v="photography/nature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1546"/>
    <x v="3"/>
    <b v="0"/>
    <n v="11"/>
    <b v="0"/>
    <s v="photography/nature"/>
    <x v="1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1547"/>
    <x v="1"/>
    <b v="0"/>
    <n v="0"/>
    <b v="0"/>
    <s v="photography/nature"/>
    <x v="1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1548"/>
    <x v="0"/>
    <b v="0"/>
    <n v="1"/>
    <b v="0"/>
    <s v="photography/nature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1549"/>
    <x v="0"/>
    <b v="0"/>
    <n v="6"/>
    <b v="0"/>
    <s v="photography/nature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1550"/>
    <x v="2"/>
    <b v="0"/>
    <n v="7"/>
    <b v="0"/>
    <s v="photography/nature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1551"/>
    <x v="0"/>
    <b v="0"/>
    <n v="0"/>
    <b v="0"/>
    <s v="photography/nature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1552"/>
    <x v="3"/>
    <b v="0"/>
    <n v="16"/>
    <b v="0"/>
    <s v="photography/nature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1553"/>
    <x v="0"/>
    <b v="0"/>
    <n v="0"/>
    <b v="0"/>
    <s v="photography/nature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1554"/>
    <x v="0"/>
    <b v="0"/>
    <n v="0"/>
    <b v="0"/>
    <s v="photography/nature"/>
    <x v="1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1555"/>
    <x v="0"/>
    <b v="0"/>
    <n v="0"/>
    <b v="0"/>
    <s v="photography/nature"/>
    <x v="1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1556"/>
    <x v="2"/>
    <b v="0"/>
    <n v="12"/>
    <b v="0"/>
    <s v="photography/nature"/>
    <x v="1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1557"/>
    <x v="3"/>
    <b v="0"/>
    <n v="1"/>
    <b v="0"/>
    <s v="photography/nature"/>
    <x v="1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1558"/>
    <x v="0"/>
    <b v="0"/>
    <n v="3"/>
    <b v="0"/>
    <s v="photography/nature"/>
    <x v="1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1559"/>
    <x v="0"/>
    <b v="0"/>
    <n v="1"/>
    <b v="0"/>
    <s v="photography/nature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1560"/>
    <x v="3"/>
    <b v="0"/>
    <n v="4"/>
    <b v="0"/>
    <s v="photography/nature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1561"/>
    <x v="4"/>
    <b v="0"/>
    <n v="1"/>
    <b v="0"/>
    <s v="publishing/art books"/>
    <x v="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1562"/>
    <x v="8"/>
    <b v="0"/>
    <n v="0"/>
    <b v="0"/>
    <s v="publishing/art books"/>
    <x v="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1563"/>
    <x v="3"/>
    <b v="0"/>
    <n v="2"/>
    <b v="0"/>
    <s v="publishing/art books"/>
    <x v="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1564"/>
    <x v="0"/>
    <b v="0"/>
    <n v="1"/>
    <b v="0"/>
    <s v="publishing/art books"/>
    <x v="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1565"/>
    <x v="6"/>
    <b v="0"/>
    <n v="1"/>
    <b v="0"/>
    <s v="publishing/art books"/>
    <x v="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1566"/>
    <x v="2"/>
    <b v="0"/>
    <n v="59"/>
    <b v="0"/>
    <s v="publishing/art books"/>
    <x v="1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1567"/>
    <x v="3"/>
    <b v="0"/>
    <n v="13"/>
    <b v="0"/>
    <s v="publishing/art books"/>
    <x v="1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1568"/>
    <x v="3"/>
    <b v="0"/>
    <n v="22"/>
    <b v="0"/>
    <s v="publishing/art books"/>
    <x v="1"/>
    <m/>
  </r>
  <r>
    <n v="1569"/>
    <s v="to be removed (Canceled)"/>
    <s v="to be removed"/>
    <n v="30000"/>
    <n v="0"/>
    <x v="1"/>
    <s v="US"/>
    <s v="USD"/>
    <n v="1369498714"/>
    <x v="1569"/>
    <x v="1569"/>
    <x v="4"/>
    <b v="0"/>
    <n v="0"/>
    <b v="0"/>
    <s v="publishing/art books"/>
    <x v="1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1570"/>
    <x v="2"/>
    <b v="0"/>
    <n v="52"/>
    <b v="0"/>
    <s v="publishing/art books"/>
    <x v="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1571"/>
    <x v="0"/>
    <b v="0"/>
    <n v="4"/>
    <b v="0"/>
    <s v="publishing/art books"/>
    <x v="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1572"/>
    <x v="2"/>
    <b v="0"/>
    <n v="3"/>
    <b v="0"/>
    <s v="publishing/art books"/>
    <x v="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1573"/>
    <x v="1"/>
    <b v="0"/>
    <n v="3"/>
    <b v="0"/>
    <s v="publishing/art books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1574"/>
    <x v="0"/>
    <b v="0"/>
    <n v="6"/>
    <b v="0"/>
    <s v="publishing/art books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1575"/>
    <x v="3"/>
    <b v="0"/>
    <n v="35"/>
    <b v="0"/>
    <s v="publishing/art books"/>
    <x v="1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1576"/>
    <x v="0"/>
    <b v="0"/>
    <n v="10"/>
    <b v="0"/>
    <s v="publishing/art books"/>
    <x v="1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1577"/>
    <x v="5"/>
    <b v="0"/>
    <n v="2"/>
    <b v="0"/>
    <s v="publishing/art books"/>
    <x v="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1578"/>
    <x v="7"/>
    <b v="0"/>
    <n v="4"/>
    <b v="0"/>
    <s v="publishing/art books"/>
    <x v="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1579"/>
    <x v="4"/>
    <b v="0"/>
    <n v="2"/>
    <b v="0"/>
    <s v="publishing/art books"/>
    <x v="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1580"/>
    <x v="5"/>
    <b v="0"/>
    <n v="0"/>
    <b v="0"/>
    <s v="publishing/art books"/>
    <x v="1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1581"/>
    <x v="0"/>
    <b v="0"/>
    <n v="1"/>
    <b v="0"/>
    <s v="photography/places"/>
    <x v="1"/>
    <m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1582"/>
    <x v="0"/>
    <b v="0"/>
    <n v="3"/>
    <b v="0"/>
    <s v="photography/places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1583"/>
    <x v="3"/>
    <b v="0"/>
    <n v="1"/>
    <b v="0"/>
    <s v="photography/places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1584"/>
    <x v="3"/>
    <b v="0"/>
    <n v="0"/>
    <b v="0"/>
    <s v="photography/places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1585"/>
    <x v="2"/>
    <b v="0"/>
    <n v="12"/>
    <b v="0"/>
    <s v="photography/places"/>
    <x v="1"/>
    <m/>
  </r>
  <r>
    <n v="1586"/>
    <s v="Missouri In Pictures"/>
    <s v="Show the world the beauty that is in all of our back yards!"/>
    <n v="1500"/>
    <n v="0"/>
    <x v="2"/>
    <s v="US"/>
    <s v="USD"/>
    <n v="1428197422"/>
    <x v="1586"/>
    <x v="1586"/>
    <x v="0"/>
    <b v="0"/>
    <n v="0"/>
    <b v="0"/>
    <s v="photography/places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1587"/>
    <x v="3"/>
    <b v="0"/>
    <n v="1"/>
    <b v="0"/>
    <s v="photography/places"/>
    <x v="1"/>
    <m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1588"/>
    <x v="0"/>
    <b v="0"/>
    <n v="0"/>
    <b v="0"/>
    <s v="photography/places"/>
    <x v="1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1589"/>
    <x v="0"/>
    <b v="0"/>
    <n v="0"/>
    <b v="0"/>
    <s v="photography/places"/>
    <x v="1"/>
    <m/>
  </r>
  <r>
    <n v="1590"/>
    <s v="An Italian Adventure"/>
    <s v="Discover Italy through photography."/>
    <n v="60000"/>
    <n v="1020"/>
    <x v="2"/>
    <s v="IT"/>
    <s v="EUR"/>
    <n v="1443040464"/>
    <x v="1590"/>
    <x v="1590"/>
    <x v="0"/>
    <b v="0"/>
    <n v="2"/>
    <b v="0"/>
    <s v="photography/places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1591"/>
    <x v="2"/>
    <b v="0"/>
    <n v="92"/>
    <b v="0"/>
    <s v="photography/places"/>
    <x v="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1592"/>
    <x v="0"/>
    <b v="0"/>
    <n v="0"/>
    <b v="0"/>
    <s v="photography/places"/>
    <x v="1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1593"/>
    <x v="0"/>
    <b v="0"/>
    <n v="3"/>
    <b v="0"/>
    <s v="photography/places"/>
    <x v="1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1594"/>
    <x v="2"/>
    <b v="0"/>
    <n v="10"/>
    <b v="0"/>
    <s v="photography/places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1595"/>
    <x v="3"/>
    <b v="0"/>
    <n v="7"/>
    <b v="0"/>
    <s v="photography/places"/>
    <x v="1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1596"/>
    <x v="3"/>
    <b v="0"/>
    <n v="3"/>
    <b v="0"/>
    <s v="photography/places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1597"/>
    <x v="2"/>
    <b v="0"/>
    <n v="0"/>
    <b v="0"/>
    <s v="photography/places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1598"/>
    <x v="0"/>
    <b v="0"/>
    <n v="1"/>
    <b v="0"/>
    <s v="photography/places"/>
    <x v="1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1599"/>
    <x v="2"/>
    <b v="0"/>
    <n v="0"/>
    <b v="0"/>
    <s v="photography/places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1600"/>
    <x v="3"/>
    <b v="0"/>
    <n v="9"/>
    <b v="0"/>
    <s v="photography/places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1601"/>
    <x v="6"/>
    <b v="0"/>
    <n v="56"/>
    <b v="1"/>
    <s v="music/rock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1602"/>
    <x v="6"/>
    <b v="0"/>
    <n v="32"/>
    <b v="1"/>
    <s v="music/rock"/>
    <x v="1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1603"/>
    <x v="6"/>
    <b v="0"/>
    <n v="30"/>
    <b v="1"/>
    <s v="music/rock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1604"/>
    <x v="5"/>
    <b v="0"/>
    <n v="70"/>
    <b v="1"/>
    <s v="music/rock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1605"/>
    <x v="6"/>
    <b v="0"/>
    <n v="44"/>
    <b v="1"/>
    <s v="music/rock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1606"/>
    <x v="7"/>
    <b v="0"/>
    <n v="92"/>
    <b v="1"/>
    <s v="music/rock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1607"/>
    <x v="5"/>
    <b v="0"/>
    <n v="205"/>
    <b v="1"/>
    <s v="music/rock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1608"/>
    <x v="4"/>
    <b v="0"/>
    <n v="23"/>
    <b v="1"/>
    <s v="music/rock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1609"/>
    <x v="6"/>
    <b v="0"/>
    <n v="4"/>
    <b v="1"/>
    <s v="music/rock"/>
    <x v="1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1610"/>
    <x v="5"/>
    <b v="0"/>
    <n v="112"/>
    <b v="1"/>
    <s v="music/rock"/>
    <x v="1"/>
    <m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1611"/>
    <x v="4"/>
    <b v="0"/>
    <n v="27"/>
    <b v="1"/>
    <s v="music/rock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1612"/>
    <x v="5"/>
    <b v="0"/>
    <n v="11"/>
    <b v="1"/>
    <s v="music/rock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1613"/>
    <x v="5"/>
    <b v="0"/>
    <n v="26"/>
    <b v="1"/>
    <s v="music/rock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1614"/>
    <x v="3"/>
    <b v="0"/>
    <n v="77"/>
    <b v="1"/>
    <s v="music/rock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1615"/>
    <x v="6"/>
    <b v="0"/>
    <n v="136"/>
    <b v="1"/>
    <s v="music/rock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1616"/>
    <x v="5"/>
    <b v="0"/>
    <n v="157"/>
    <b v="1"/>
    <s v="music/rock"/>
    <x v="1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1617"/>
    <x v="4"/>
    <b v="0"/>
    <n v="158"/>
    <b v="1"/>
    <s v="music/rock"/>
    <x v="1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1618"/>
    <x v="4"/>
    <b v="0"/>
    <n v="27"/>
    <b v="1"/>
    <s v="music/rock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1619"/>
    <x v="3"/>
    <b v="0"/>
    <n v="23"/>
    <b v="1"/>
    <s v="music/rock"/>
    <x v="1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1620"/>
    <x v="4"/>
    <b v="0"/>
    <n v="17"/>
    <b v="1"/>
    <s v="music/rock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1621"/>
    <x v="5"/>
    <b v="0"/>
    <n v="37"/>
    <b v="1"/>
    <s v="music/rock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1622"/>
    <x v="3"/>
    <b v="0"/>
    <n v="65"/>
    <b v="1"/>
    <s v="music/rock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1623"/>
    <x v="4"/>
    <b v="0"/>
    <n v="18"/>
    <b v="1"/>
    <s v="music/rock"/>
    <x v="1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1624"/>
    <x v="5"/>
    <b v="0"/>
    <n v="25"/>
    <b v="1"/>
    <s v="music/rock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1625"/>
    <x v="5"/>
    <b v="0"/>
    <n v="104"/>
    <b v="1"/>
    <s v="music/rock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1626"/>
    <x v="4"/>
    <b v="0"/>
    <n v="108"/>
    <b v="1"/>
    <s v="music/rock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1627"/>
    <x v="5"/>
    <b v="0"/>
    <n v="38"/>
    <b v="1"/>
    <s v="music/rock"/>
    <x v="1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1628"/>
    <x v="3"/>
    <b v="0"/>
    <n v="88"/>
    <b v="1"/>
    <s v="music/rock"/>
    <x v="1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1629"/>
    <x v="3"/>
    <b v="0"/>
    <n v="82"/>
    <b v="1"/>
    <s v="music/rock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1630"/>
    <x v="5"/>
    <b v="0"/>
    <n v="126"/>
    <b v="1"/>
    <s v="music/rock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1631"/>
    <x v="5"/>
    <b v="0"/>
    <n v="133"/>
    <b v="1"/>
    <s v="music/rock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1632"/>
    <x v="6"/>
    <b v="0"/>
    <n v="47"/>
    <b v="1"/>
    <s v="music/rock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1633"/>
    <x v="6"/>
    <b v="0"/>
    <n v="58"/>
    <b v="1"/>
    <s v="music/rock"/>
    <x v="1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1634"/>
    <x v="6"/>
    <b v="0"/>
    <n v="32"/>
    <b v="1"/>
    <s v="music/rock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1635"/>
    <x v="2"/>
    <b v="0"/>
    <n v="37"/>
    <b v="1"/>
    <s v="music/rock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1636"/>
    <x v="6"/>
    <b v="0"/>
    <n v="87"/>
    <b v="1"/>
    <s v="music/rock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1637"/>
    <x v="8"/>
    <b v="0"/>
    <n v="15"/>
    <b v="1"/>
    <s v="music/rock"/>
    <x v="1"/>
    <m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1638"/>
    <x v="4"/>
    <b v="0"/>
    <n v="27"/>
    <b v="1"/>
    <s v="music/rock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1639"/>
    <x v="5"/>
    <b v="0"/>
    <n v="19"/>
    <b v="1"/>
    <s v="music/rock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1640"/>
    <x v="7"/>
    <b v="0"/>
    <n v="17"/>
    <b v="1"/>
    <s v="music/rock"/>
    <x v="1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1641"/>
    <x v="3"/>
    <b v="0"/>
    <n v="26"/>
    <b v="1"/>
    <s v="music/pop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1642"/>
    <x v="6"/>
    <b v="0"/>
    <n v="28"/>
    <b v="1"/>
    <s v="music/pop"/>
    <x v="1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1643"/>
    <x v="5"/>
    <b v="0"/>
    <n v="37"/>
    <b v="1"/>
    <s v="music/pop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1644"/>
    <x v="5"/>
    <b v="0"/>
    <n v="128"/>
    <b v="1"/>
    <s v="music/pop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1645"/>
    <x v="4"/>
    <b v="0"/>
    <n v="10"/>
    <b v="1"/>
    <s v="music/pop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1646"/>
    <x v="3"/>
    <b v="0"/>
    <n v="83"/>
    <b v="1"/>
    <s v="music/pop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1647"/>
    <x v="5"/>
    <b v="0"/>
    <n v="46"/>
    <b v="1"/>
    <s v="music/pop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1648"/>
    <x v="6"/>
    <b v="0"/>
    <n v="90"/>
    <b v="1"/>
    <s v="music/pop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1649"/>
    <x v="3"/>
    <b v="0"/>
    <n v="81"/>
    <b v="1"/>
    <s v="music/pop"/>
    <x v="1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1650"/>
    <x v="4"/>
    <b v="0"/>
    <n v="32"/>
    <b v="1"/>
    <s v="music/pop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1651"/>
    <x v="6"/>
    <b v="0"/>
    <n v="20"/>
    <b v="1"/>
    <s v="music/pop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1652"/>
    <x v="4"/>
    <b v="0"/>
    <n v="70"/>
    <b v="1"/>
    <s v="music/pop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1653"/>
    <x v="6"/>
    <b v="0"/>
    <n v="168"/>
    <b v="1"/>
    <s v="music/pop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1654"/>
    <x v="5"/>
    <b v="0"/>
    <n v="34"/>
    <b v="1"/>
    <s v="music/pop"/>
    <x v="1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1655"/>
    <x v="5"/>
    <b v="0"/>
    <n v="48"/>
    <b v="1"/>
    <s v="music/pop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1656"/>
    <x v="5"/>
    <b v="0"/>
    <n v="48"/>
    <b v="1"/>
    <s v="music/pop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1657"/>
    <x v="5"/>
    <b v="0"/>
    <n v="221"/>
    <b v="1"/>
    <s v="music/pop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1658"/>
    <x v="5"/>
    <b v="0"/>
    <n v="107"/>
    <b v="1"/>
    <s v="music/pop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1659"/>
    <x v="4"/>
    <b v="0"/>
    <n v="45"/>
    <b v="1"/>
    <s v="music/pop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1660"/>
    <x v="2"/>
    <b v="0"/>
    <n v="36"/>
    <b v="1"/>
    <s v="music/pop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1661"/>
    <x v="0"/>
    <b v="0"/>
    <n v="101"/>
    <b v="1"/>
    <s v="music/pop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1662"/>
    <x v="6"/>
    <b v="0"/>
    <n v="62"/>
    <b v="1"/>
    <s v="music/pop"/>
    <x v="1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1663"/>
    <x v="0"/>
    <b v="0"/>
    <n v="32"/>
    <b v="1"/>
    <s v="music/pop"/>
    <x v="1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1664"/>
    <x v="5"/>
    <b v="0"/>
    <n v="89"/>
    <b v="1"/>
    <s v="music/pop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1665"/>
    <x v="6"/>
    <b v="0"/>
    <n v="93"/>
    <b v="1"/>
    <s v="music/pop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1666"/>
    <x v="4"/>
    <b v="0"/>
    <n v="98"/>
    <b v="1"/>
    <s v="music/pop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1667"/>
    <x v="3"/>
    <b v="0"/>
    <n v="82"/>
    <b v="1"/>
    <s v="music/pop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1668"/>
    <x v="6"/>
    <b v="0"/>
    <n v="116"/>
    <b v="1"/>
    <s v="music/pop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1669"/>
    <x v="2"/>
    <b v="0"/>
    <n v="52"/>
    <b v="1"/>
    <s v="music/pop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1670"/>
    <x v="7"/>
    <b v="0"/>
    <n v="23"/>
    <b v="1"/>
    <s v="music/pop"/>
    <x v="1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1671"/>
    <x v="2"/>
    <b v="0"/>
    <n v="77"/>
    <b v="1"/>
    <s v="music/pop"/>
    <x v="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1672"/>
    <x v="5"/>
    <b v="0"/>
    <n v="49"/>
    <b v="1"/>
    <s v="music/pop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1673"/>
    <x v="0"/>
    <b v="0"/>
    <n v="59"/>
    <b v="1"/>
    <s v="music/pop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1674"/>
    <x v="2"/>
    <b v="0"/>
    <n v="113"/>
    <b v="1"/>
    <s v="music/pop"/>
    <x v="1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1675"/>
    <x v="6"/>
    <b v="0"/>
    <n v="34"/>
    <b v="1"/>
    <s v="music/pop"/>
    <x v="1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1676"/>
    <x v="5"/>
    <b v="0"/>
    <n v="42"/>
    <b v="1"/>
    <s v="music/pop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1677"/>
    <x v="2"/>
    <b v="0"/>
    <n v="42"/>
    <b v="1"/>
    <s v="music/pop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1678"/>
    <x v="3"/>
    <b v="0"/>
    <n v="49"/>
    <b v="1"/>
    <s v="music/pop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1679"/>
    <x v="6"/>
    <b v="0"/>
    <n v="56"/>
    <b v="1"/>
    <s v="music/pop"/>
    <x v="1"/>
    <m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1680"/>
    <x v="3"/>
    <b v="0"/>
    <n v="25"/>
    <b v="1"/>
    <s v="music/pop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1681"/>
    <x v="1"/>
    <b v="0"/>
    <n v="884"/>
    <b v="0"/>
    <s v="music/faith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1682"/>
    <x v="1"/>
    <b v="0"/>
    <n v="0"/>
    <b v="0"/>
    <s v="music/faith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1683"/>
    <x v="1"/>
    <b v="0"/>
    <n v="10"/>
    <b v="0"/>
    <s v="music/faith"/>
    <x v="1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1684"/>
    <x v="1"/>
    <b v="0"/>
    <n v="101"/>
    <b v="0"/>
    <s v="music/faith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1685"/>
    <x v="1"/>
    <b v="0"/>
    <n v="15"/>
    <b v="0"/>
    <s v="music/faith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1686"/>
    <x v="1"/>
    <b v="0"/>
    <n v="1"/>
    <b v="0"/>
    <s v="music/faith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1687"/>
    <x v="1"/>
    <b v="0"/>
    <n v="39"/>
    <b v="0"/>
    <s v="music/faith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1688"/>
    <x v="1"/>
    <b v="0"/>
    <n v="7"/>
    <b v="0"/>
    <s v="music/faith"/>
    <x v="1"/>
    <m/>
  </r>
  <r>
    <n v="1689"/>
    <s v="Fly Away"/>
    <s v="Praising the Living God in the second half of life."/>
    <n v="2400"/>
    <n v="2400"/>
    <x v="3"/>
    <s v="US"/>
    <s v="USD"/>
    <n v="1489700230"/>
    <x v="1689"/>
    <x v="1689"/>
    <x v="1"/>
    <b v="0"/>
    <n v="14"/>
    <b v="0"/>
    <s v="music/faith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1690"/>
    <x v="1"/>
    <b v="0"/>
    <n v="11"/>
    <b v="0"/>
    <s v="music/faith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1691"/>
    <x v="1"/>
    <b v="0"/>
    <n v="38"/>
    <b v="0"/>
    <s v="music/faith"/>
    <x v="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1692"/>
    <x v="1"/>
    <b v="0"/>
    <n v="15"/>
    <b v="0"/>
    <s v="music/faith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1693"/>
    <x v="1"/>
    <b v="0"/>
    <n v="8"/>
    <b v="0"/>
    <s v="music/faith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1694"/>
    <x v="1"/>
    <b v="0"/>
    <n v="1"/>
    <b v="0"/>
    <s v="music/faith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1695"/>
    <x v="1"/>
    <b v="0"/>
    <n v="23"/>
    <b v="0"/>
    <s v="music/faith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1696"/>
    <x v="1"/>
    <b v="0"/>
    <n v="0"/>
    <b v="0"/>
    <s v="music/faith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1697"/>
    <x v="1"/>
    <b v="0"/>
    <n v="22"/>
    <b v="0"/>
    <s v="music/faith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1698"/>
    <x v="1"/>
    <b v="0"/>
    <n v="0"/>
    <b v="0"/>
    <s v="music/faith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1699"/>
    <x v="1"/>
    <b v="0"/>
    <n v="4"/>
    <b v="0"/>
    <s v="music/faith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1700"/>
    <x v="1"/>
    <b v="0"/>
    <n v="79"/>
    <b v="0"/>
    <s v="music/faith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1701"/>
    <x v="3"/>
    <b v="0"/>
    <n v="2"/>
    <b v="0"/>
    <s v="music/faith"/>
    <x v="1"/>
    <m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1702"/>
    <x v="0"/>
    <b v="0"/>
    <n v="1"/>
    <b v="0"/>
    <s v="music/faith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1703"/>
    <x v="0"/>
    <b v="0"/>
    <n v="2"/>
    <b v="0"/>
    <s v="music/faith"/>
    <x v="1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1704"/>
    <x v="0"/>
    <b v="0"/>
    <n v="11"/>
    <b v="0"/>
    <s v="music/faith"/>
    <x v="1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1705"/>
    <x v="0"/>
    <b v="0"/>
    <n v="0"/>
    <b v="0"/>
    <s v="music/faith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1706"/>
    <x v="0"/>
    <b v="0"/>
    <n v="0"/>
    <b v="0"/>
    <s v="music/faith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1707"/>
    <x v="2"/>
    <b v="0"/>
    <n v="9"/>
    <b v="0"/>
    <s v="music/faith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1708"/>
    <x v="2"/>
    <b v="0"/>
    <n v="0"/>
    <b v="0"/>
    <s v="music/faith"/>
    <x v="1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1709"/>
    <x v="3"/>
    <b v="0"/>
    <n v="4"/>
    <b v="0"/>
    <s v="music/faith"/>
    <x v="1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1710"/>
    <x v="0"/>
    <b v="0"/>
    <n v="1"/>
    <b v="0"/>
    <s v="music/faith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1711"/>
    <x v="3"/>
    <b v="0"/>
    <n v="2"/>
    <b v="0"/>
    <s v="music/faith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1712"/>
    <x v="0"/>
    <b v="0"/>
    <n v="0"/>
    <b v="0"/>
    <s v="music/faith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1713"/>
    <x v="3"/>
    <b v="0"/>
    <n v="1"/>
    <b v="0"/>
    <s v="music/faith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1714"/>
    <x v="0"/>
    <b v="0"/>
    <n v="17"/>
    <b v="0"/>
    <s v="music/faith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1715"/>
    <x v="0"/>
    <b v="0"/>
    <n v="2"/>
    <b v="0"/>
    <s v="music/faith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1716"/>
    <x v="2"/>
    <b v="0"/>
    <n v="3"/>
    <b v="0"/>
    <s v="music/faith"/>
    <x v="1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1717"/>
    <x v="2"/>
    <b v="0"/>
    <n v="41"/>
    <b v="0"/>
    <s v="music/faith"/>
    <x v="1"/>
    <m/>
  </r>
  <r>
    <n v="1718"/>
    <s v="The Prodigal Son"/>
    <s v="A melody for the galaxy."/>
    <n v="35000"/>
    <n v="75"/>
    <x v="2"/>
    <s v="US"/>
    <s v="USD"/>
    <n v="1463201940"/>
    <x v="1718"/>
    <x v="1718"/>
    <x v="2"/>
    <b v="0"/>
    <n v="2"/>
    <b v="0"/>
    <s v="music/faith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1719"/>
    <x v="3"/>
    <b v="0"/>
    <n v="3"/>
    <b v="0"/>
    <s v="music/faith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1720"/>
    <x v="3"/>
    <b v="0"/>
    <n v="8"/>
    <b v="0"/>
    <s v="music/faith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1721"/>
    <x v="0"/>
    <b v="0"/>
    <n v="0"/>
    <b v="0"/>
    <s v="music/faith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1722"/>
    <x v="2"/>
    <b v="0"/>
    <n v="1"/>
    <b v="0"/>
    <s v="music/faith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1723"/>
    <x v="0"/>
    <b v="0"/>
    <n v="3"/>
    <b v="0"/>
    <s v="music/faith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1724"/>
    <x v="3"/>
    <b v="0"/>
    <n v="4"/>
    <b v="0"/>
    <s v="music/faith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1725"/>
    <x v="3"/>
    <b v="0"/>
    <n v="9"/>
    <b v="0"/>
    <s v="music/faith"/>
    <x v="1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1726"/>
    <x v="3"/>
    <b v="0"/>
    <n v="16"/>
    <b v="0"/>
    <s v="music/faith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1727"/>
    <x v="0"/>
    <b v="0"/>
    <n v="1"/>
    <b v="0"/>
    <s v="music/faith"/>
    <x v="1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1728"/>
    <x v="0"/>
    <b v="0"/>
    <n v="7"/>
    <b v="0"/>
    <s v="music/faith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1729"/>
    <x v="2"/>
    <b v="0"/>
    <n v="0"/>
    <b v="0"/>
    <s v="music/faith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1730"/>
    <x v="0"/>
    <b v="0"/>
    <n v="0"/>
    <b v="0"/>
    <s v="music/faith"/>
    <x v="1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1731"/>
    <x v="0"/>
    <b v="0"/>
    <n v="0"/>
    <b v="0"/>
    <s v="music/faith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1732"/>
    <x v="0"/>
    <b v="0"/>
    <n v="0"/>
    <b v="0"/>
    <s v="music/faith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1733"/>
    <x v="2"/>
    <b v="0"/>
    <n v="0"/>
    <b v="0"/>
    <s v="music/faith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1734"/>
    <x v="0"/>
    <b v="0"/>
    <n v="1"/>
    <b v="0"/>
    <s v="music/faith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1735"/>
    <x v="2"/>
    <b v="0"/>
    <n v="2"/>
    <b v="0"/>
    <s v="music/faith"/>
    <x v="1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1736"/>
    <x v="0"/>
    <b v="0"/>
    <n v="1"/>
    <b v="0"/>
    <s v="music/faith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1737"/>
    <x v="0"/>
    <b v="0"/>
    <n v="15"/>
    <b v="0"/>
    <s v="music/faith"/>
    <x v="1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1738"/>
    <x v="3"/>
    <b v="0"/>
    <n v="1"/>
    <b v="0"/>
    <s v="music/faith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1739"/>
    <x v="2"/>
    <b v="0"/>
    <n v="1"/>
    <b v="0"/>
    <s v="music/faith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1740"/>
    <x v="0"/>
    <b v="0"/>
    <n v="0"/>
    <b v="0"/>
    <s v="music/faith"/>
    <x v="1"/>
    <m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1741"/>
    <x v="0"/>
    <b v="0"/>
    <n v="52"/>
    <b v="1"/>
    <s v="photography/photobooks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1742"/>
    <x v="2"/>
    <b v="0"/>
    <n v="34"/>
    <b v="1"/>
    <s v="photography/photobooks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1743"/>
    <x v="2"/>
    <b v="0"/>
    <n v="67"/>
    <b v="1"/>
    <s v="photography/photobooks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1744"/>
    <x v="0"/>
    <b v="0"/>
    <n v="70"/>
    <b v="1"/>
    <s v="photography/photobooks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1745"/>
    <x v="2"/>
    <b v="0"/>
    <n v="89"/>
    <b v="1"/>
    <s v="photography/photobooks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1746"/>
    <x v="2"/>
    <b v="0"/>
    <n v="107"/>
    <b v="1"/>
    <s v="photography/photobooks"/>
    <x v="1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1747"/>
    <x v="0"/>
    <b v="0"/>
    <n v="159"/>
    <b v="1"/>
    <s v="photography/photobooks"/>
    <x v="1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1748"/>
    <x v="0"/>
    <b v="0"/>
    <n v="181"/>
    <b v="1"/>
    <s v="photography/photobooks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1749"/>
    <x v="1"/>
    <b v="0"/>
    <n v="131"/>
    <b v="1"/>
    <s v="photography/photobooks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1750"/>
    <x v="2"/>
    <b v="0"/>
    <n v="125"/>
    <b v="1"/>
    <s v="photography/photobooks"/>
    <x v="1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1751"/>
    <x v="0"/>
    <b v="0"/>
    <n v="61"/>
    <b v="1"/>
    <s v="photography/photobooks"/>
    <x v="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1752"/>
    <x v="2"/>
    <b v="0"/>
    <n v="90"/>
    <b v="1"/>
    <s v="photography/photobooks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1753"/>
    <x v="2"/>
    <b v="0"/>
    <n v="35"/>
    <b v="1"/>
    <s v="photography/photobooks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1754"/>
    <x v="0"/>
    <b v="0"/>
    <n v="90"/>
    <b v="1"/>
    <s v="photography/photobooks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1755"/>
    <x v="0"/>
    <b v="0"/>
    <n v="4"/>
    <b v="1"/>
    <s v="photography/photobooks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1756"/>
    <x v="2"/>
    <b v="0"/>
    <n v="120"/>
    <b v="1"/>
    <s v="photography/photobooks"/>
    <x v="1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1757"/>
    <x v="2"/>
    <b v="0"/>
    <n v="14"/>
    <b v="1"/>
    <s v="photography/photobooks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1758"/>
    <x v="2"/>
    <b v="0"/>
    <n v="27"/>
    <b v="1"/>
    <s v="photography/photobooks"/>
    <x v="1"/>
    <m/>
  </r>
  <r>
    <n v="1759"/>
    <s v="Death Valley"/>
    <s v="Death Valley will be the first photo book of Andi State"/>
    <n v="5000"/>
    <n v="5330"/>
    <x v="0"/>
    <s v="US"/>
    <s v="USD"/>
    <n v="1427309629"/>
    <x v="1759"/>
    <x v="1759"/>
    <x v="0"/>
    <b v="0"/>
    <n v="49"/>
    <b v="1"/>
    <s v="photography/photobooks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1760"/>
    <x v="2"/>
    <b v="0"/>
    <n v="102"/>
    <b v="1"/>
    <s v="photography/photobooks"/>
    <x v="1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1761"/>
    <x v="0"/>
    <b v="0"/>
    <n v="3"/>
    <b v="1"/>
    <s v="photography/photobooks"/>
    <x v="1"/>
    <m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1762"/>
    <x v="2"/>
    <b v="0"/>
    <n v="25"/>
    <b v="1"/>
    <s v="photography/photobooks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1763"/>
    <x v="2"/>
    <b v="0"/>
    <n v="118"/>
    <b v="1"/>
    <s v="photography/photobooks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764"/>
    <x v="3"/>
    <b v="1"/>
    <n v="39"/>
    <b v="0"/>
    <s v="photography/photobooks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765"/>
    <x v="3"/>
    <b v="1"/>
    <n v="103"/>
    <b v="0"/>
    <s v="photography/photobooks"/>
    <x v="1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766"/>
    <x v="3"/>
    <b v="1"/>
    <n v="0"/>
    <b v="0"/>
    <s v="photography/photobooks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767"/>
    <x v="3"/>
    <b v="1"/>
    <n v="39"/>
    <b v="0"/>
    <s v="photography/photobooks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768"/>
    <x v="3"/>
    <b v="1"/>
    <n v="15"/>
    <b v="0"/>
    <s v="photography/photobooks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769"/>
    <x v="3"/>
    <b v="1"/>
    <n v="22"/>
    <b v="0"/>
    <s v="photography/photobooks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770"/>
    <x v="3"/>
    <b v="1"/>
    <n v="92"/>
    <b v="0"/>
    <s v="photography/photobooks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771"/>
    <x v="3"/>
    <b v="1"/>
    <n v="25"/>
    <b v="0"/>
    <s v="photography/photobooks"/>
    <x v="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772"/>
    <x v="3"/>
    <b v="1"/>
    <n v="19"/>
    <b v="0"/>
    <s v="photography/photobooks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773"/>
    <x v="3"/>
    <b v="1"/>
    <n v="19"/>
    <b v="0"/>
    <s v="photography/photobooks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774"/>
    <x v="3"/>
    <b v="1"/>
    <n v="13"/>
    <b v="0"/>
    <s v="photography/photobooks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775"/>
    <x v="3"/>
    <b v="1"/>
    <n v="124"/>
    <b v="0"/>
    <s v="photography/photobooks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776"/>
    <x v="3"/>
    <b v="1"/>
    <n v="4"/>
    <b v="0"/>
    <s v="photography/photobooks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777"/>
    <x v="0"/>
    <b v="1"/>
    <n v="10"/>
    <b v="0"/>
    <s v="photography/photobooks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778"/>
    <x v="0"/>
    <b v="1"/>
    <n v="15"/>
    <b v="0"/>
    <s v="photography/photobooks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779"/>
    <x v="2"/>
    <b v="1"/>
    <n v="38"/>
    <b v="0"/>
    <s v="photography/photobooks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780"/>
    <x v="2"/>
    <b v="1"/>
    <n v="152"/>
    <b v="0"/>
    <s v="photography/photobooks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781"/>
    <x v="2"/>
    <b v="1"/>
    <n v="24"/>
    <b v="0"/>
    <s v="photography/photobooks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782"/>
    <x v="2"/>
    <b v="1"/>
    <n v="76"/>
    <b v="0"/>
    <s v="photography/photobooks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783"/>
    <x v="0"/>
    <b v="1"/>
    <n v="185"/>
    <b v="0"/>
    <s v="photography/photobooks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784"/>
    <x v="3"/>
    <b v="1"/>
    <n v="33"/>
    <b v="0"/>
    <s v="photography/photobooks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785"/>
    <x v="3"/>
    <b v="1"/>
    <n v="108"/>
    <b v="0"/>
    <s v="photography/photobooks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786"/>
    <x v="3"/>
    <b v="1"/>
    <n v="29"/>
    <b v="0"/>
    <s v="photography/photobooks"/>
    <x v="1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787"/>
    <x v="0"/>
    <b v="1"/>
    <n v="24"/>
    <b v="0"/>
    <s v="photography/photobooks"/>
    <x v="1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788"/>
    <x v="3"/>
    <b v="1"/>
    <n v="4"/>
    <b v="0"/>
    <s v="photography/photobooks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789"/>
    <x v="3"/>
    <b v="1"/>
    <n v="4"/>
    <b v="0"/>
    <s v="photography/photobooks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790"/>
    <x v="0"/>
    <b v="1"/>
    <n v="15"/>
    <b v="0"/>
    <s v="photography/photobooks"/>
    <x v="1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791"/>
    <x v="3"/>
    <b v="1"/>
    <n v="4"/>
    <b v="0"/>
    <s v="photography/photobooks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792"/>
    <x v="0"/>
    <b v="1"/>
    <n v="139"/>
    <b v="0"/>
    <s v="photography/photobooks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793"/>
    <x v="3"/>
    <b v="1"/>
    <n v="2"/>
    <b v="0"/>
    <s v="photography/photobooks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794"/>
    <x v="0"/>
    <b v="1"/>
    <n v="18"/>
    <b v="0"/>
    <s v="photography/photobooks"/>
    <x v="1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795"/>
    <x v="2"/>
    <b v="1"/>
    <n v="81"/>
    <b v="0"/>
    <s v="photography/photobooks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796"/>
    <x v="2"/>
    <b v="1"/>
    <n v="86"/>
    <b v="0"/>
    <s v="photography/photobooks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797"/>
    <x v="2"/>
    <b v="1"/>
    <n v="140"/>
    <b v="0"/>
    <s v="photography/photobooks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798"/>
    <x v="0"/>
    <b v="1"/>
    <n v="37"/>
    <b v="0"/>
    <s v="photography/photobooks"/>
    <x v="1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799"/>
    <x v="3"/>
    <b v="1"/>
    <n v="6"/>
    <b v="0"/>
    <s v="photography/photobooks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800"/>
    <x v="2"/>
    <b v="1"/>
    <n v="113"/>
    <b v="0"/>
    <s v="photography/photobooks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801"/>
    <x v="0"/>
    <b v="1"/>
    <n v="37"/>
    <b v="0"/>
    <s v="photography/photobooks"/>
    <x v="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802"/>
    <x v="0"/>
    <b v="1"/>
    <n v="18"/>
    <b v="0"/>
    <s v="photography/photobooks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803"/>
    <x v="0"/>
    <b v="1"/>
    <n v="75"/>
    <b v="0"/>
    <s v="photography/photobooks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804"/>
    <x v="0"/>
    <b v="1"/>
    <n v="52"/>
    <b v="0"/>
    <s v="photography/photobooks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805"/>
    <x v="0"/>
    <b v="1"/>
    <n v="122"/>
    <b v="0"/>
    <s v="photography/photobooks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806"/>
    <x v="3"/>
    <b v="1"/>
    <n v="8"/>
    <b v="0"/>
    <s v="photography/photobooks"/>
    <x v="1"/>
    <m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807"/>
    <x v="3"/>
    <b v="1"/>
    <n v="8"/>
    <b v="0"/>
    <s v="photography/photobooks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808"/>
    <x v="1"/>
    <b v="1"/>
    <n v="96"/>
    <b v="0"/>
    <s v="photography/photobooks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809"/>
    <x v="0"/>
    <b v="1"/>
    <n v="9"/>
    <b v="0"/>
    <s v="photography/photobooks"/>
    <x v="1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1810"/>
    <x v="3"/>
    <b v="0"/>
    <n v="2"/>
    <b v="0"/>
    <s v="photography/photobooks"/>
    <x v="1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1811"/>
    <x v="3"/>
    <b v="0"/>
    <n v="26"/>
    <b v="0"/>
    <s v="photography/photobooks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1812"/>
    <x v="2"/>
    <b v="0"/>
    <n v="23"/>
    <b v="0"/>
    <s v="photography/photobooks"/>
    <x v="1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1813"/>
    <x v="3"/>
    <b v="0"/>
    <n v="0"/>
    <b v="0"/>
    <s v="photography/photobooks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1814"/>
    <x v="0"/>
    <b v="0"/>
    <n v="140"/>
    <b v="0"/>
    <s v="photography/photobooks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1815"/>
    <x v="0"/>
    <b v="0"/>
    <n v="0"/>
    <b v="0"/>
    <s v="photography/photobooks"/>
    <x v="1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1816"/>
    <x v="2"/>
    <b v="0"/>
    <n v="6"/>
    <b v="0"/>
    <s v="photography/photobooks"/>
    <x v="1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1817"/>
    <x v="2"/>
    <b v="0"/>
    <n v="100"/>
    <b v="0"/>
    <s v="photography/photobooks"/>
    <x v="1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1818"/>
    <x v="0"/>
    <b v="0"/>
    <n v="0"/>
    <b v="0"/>
    <s v="photography/photobooks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1819"/>
    <x v="3"/>
    <b v="0"/>
    <n v="4"/>
    <b v="0"/>
    <s v="photography/photobooks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1820"/>
    <x v="0"/>
    <b v="0"/>
    <n v="8"/>
    <b v="0"/>
    <s v="photography/photobooks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1821"/>
    <x v="5"/>
    <b v="0"/>
    <n v="57"/>
    <b v="1"/>
    <s v="music/rock"/>
    <x v="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1822"/>
    <x v="4"/>
    <b v="0"/>
    <n v="11"/>
    <b v="1"/>
    <s v="music/rock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1823"/>
    <x v="5"/>
    <b v="0"/>
    <n v="33"/>
    <b v="1"/>
    <s v="music/rock"/>
    <x v="1"/>
    <m/>
  </r>
  <r>
    <n v="1824"/>
    <s v="Tin Man's Broken Wisdom Fund"/>
    <s v="cd fund raiser"/>
    <n v="3000"/>
    <n v="3002"/>
    <x v="0"/>
    <s v="US"/>
    <s v="USD"/>
    <n v="1389146880"/>
    <x v="1824"/>
    <x v="1824"/>
    <x v="4"/>
    <b v="0"/>
    <n v="40"/>
    <b v="1"/>
    <s v="music/rock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1825"/>
    <x v="4"/>
    <b v="0"/>
    <n v="50"/>
    <b v="1"/>
    <s v="music/rock"/>
    <x v="1"/>
    <m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1826"/>
    <x v="3"/>
    <b v="0"/>
    <n v="38"/>
    <b v="1"/>
    <s v="music/rock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1827"/>
    <x v="6"/>
    <b v="0"/>
    <n v="96"/>
    <b v="1"/>
    <s v="music/rock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1828"/>
    <x v="3"/>
    <b v="0"/>
    <n v="48"/>
    <b v="1"/>
    <s v="music/rock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1829"/>
    <x v="7"/>
    <b v="0"/>
    <n v="33"/>
    <b v="1"/>
    <s v="music/rock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1830"/>
    <x v="3"/>
    <b v="0"/>
    <n v="226"/>
    <b v="1"/>
    <s v="music/rock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1831"/>
    <x v="5"/>
    <b v="0"/>
    <n v="14"/>
    <b v="1"/>
    <s v="music/rock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1832"/>
    <x v="6"/>
    <b v="0"/>
    <n v="20"/>
    <b v="1"/>
    <s v="music/rock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1833"/>
    <x v="4"/>
    <b v="0"/>
    <n v="25"/>
    <b v="1"/>
    <s v="music/rock"/>
    <x v="1"/>
    <m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1834"/>
    <x v="3"/>
    <b v="0"/>
    <n v="90"/>
    <b v="1"/>
    <s v="music/rock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1835"/>
    <x v="2"/>
    <b v="0"/>
    <n v="11"/>
    <b v="1"/>
    <s v="music/rock"/>
    <x v="1"/>
    <m/>
  </r>
  <r>
    <n v="1836"/>
    <s v="KICKSTART OUR &lt;+3"/>
    <s v="Help fund our 2013 Sound &amp; Lighting Touring rig!"/>
    <n v="5000"/>
    <n v="10017"/>
    <x v="0"/>
    <s v="US"/>
    <s v="USD"/>
    <n v="1361129129"/>
    <x v="1836"/>
    <x v="1836"/>
    <x v="4"/>
    <b v="0"/>
    <n v="55"/>
    <b v="1"/>
    <s v="music/rock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1837"/>
    <x v="5"/>
    <b v="0"/>
    <n v="30"/>
    <b v="1"/>
    <s v="music/rock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1838"/>
    <x v="6"/>
    <b v="0"/>
    <n v="28"/>
    <b v="1"/>
    <s v="music/rock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1839"/>
    <x v="2"/>
    <b v="0"/>
    <n v="45"/>
    <b v="1"/>
    <s v="music/rock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1840"/>
    <x v="4"/>
    <b v="0"/>
    <n v="13"/>
    <b v="1"/>
    <s v="music/rock"/>
    <x v="1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1841"/>
    <x v="3"/>
    <b v="0"/>
    <n v="40"/>
    <b v="1"/>
    <s v="music/rock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1842"/>
    <x v="0"/>
    <b v="0"/>
    <n v="21"/>
    <b v="1"/>
    <s v="music/rock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1843"/>
    <x v="6"/>
    <b v="0"/>
    <n v="134"/>
    <b v="1"/>
    <s v="music/rock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1844"/>
    <x v="6"/>
    <b v="0"/>
    <n v="20"/>
    <b v="1"/>
    <s v="music/rock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1845"/>
    <x v="2"/>
    <b v="0"/>
    <n v="19"/>
    <b v="1"/>
    <s v="music/rock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1846"/>
    <x v="5"/>
    <b v="0"/>
    <n v="209"/>
    <b v="1"/>
    <s v="music/rock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1847"/>
    <x v="0"/>
    <b v="0"/>
    <n v="38"/>
    <b v="1"/>
    <s v="music/rock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1848"/>
    <x v="6"/>
    <b v="0"/>
    <n v="24"/>
    <b v="1"/>
    <s v="music/rock"/>
    <x v="1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1849"/>
    <x v="5"/>
    <b v="0"/>
    <n v="8"/>
    <b v="1"/>
    <s v="music/rock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1850"/>
    <x v="3"/>
    <b v="0"/>
    <n v="179"/>
    <b v="1"/>
    <s v="music/rock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1851"/>
    <x v="3"/>
    <b v="0"/>
    <n v="26"/>
    <b v="1"/>
    <s v="music/rock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1852"/>
    <x v="0"/>
    <b v="0"/>
    <n v="131"/>
    <b v="1"/>
    <s v="music/rock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1853"/>
    <x v="5"/>
    <b v="0"/>
    <n v="14"/>
    <b v="1"/>
    <s v="music/rock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1854"/>
    <x v="4"/>
    <b v="0"/>
    <n v="174"/>
    <b v="1"/>
    <s v="music/rock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1855"/>
    <x v="4"/>
    <b v="0"/>
    <n v="191"/>
    <b v="1"/>
    <s v="music/rock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1856"/>
    <x v="3"/>
    <b v="0"/>
    <n v="38"/>
    <b v="1"/>
    <s v="music/rock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1857"/>
    <x v="3"/>
    <b v="0"/>
    <n v="22"/>
    <b v="1"/>
    <s v="music/rock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1858"/>
    <x v="6"/>
    <b v="0"/>
    <n v="149"/>
    <b v="1"/>
    <s v="music/rock"/>
    <x v="1"/>
    <m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1859"/>
    <x v="6"/>
    <b v="0"/>
    <n v="56"/>
    <b v="1"/>
    <s v="music/rock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1860"/>
    <x v="3"/>
    <b v="0"/>
    <n v="19"/>
    <b v="1"/>
    <s v="music/rock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1861"/>
    <x v="3"/>
    <b v="0"/>
    <n v="0"/>
    <b v="0"/>
    <s v="games/mobile games"/>
    <x v="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1862"/>
    <x v="1"/>
    <b v="0"/>
    <n v="16"/>
    <b v="0"/>
    <s v="games/mobile games"/>
    <x v="1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1863"/>
    <x v="3"/>
    <b v="0"/>
    <n v="2"/>
    <b v="0"/>
    <s v="games/mobile games"/>
    <x v="1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1864"/>
    <x v="3"/>
    <b v="0"/>
    <n v="48"/>
    <b v="0"/>
    <s v="games/mobile games"/>
    <x v="1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1865"/>
    <x v="2"/>
    <b v="0"/>
    <n v="2"/>
    <b v="0"/>
    <s v="games/mobile games"/>
    <x v="1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1866"/>
    <x v="1"/>
    <b v="0"/>
    <n v="2"/>
    <b v="0"/>
    <s v="games/mobile games"/>
    <x v="1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1867"/>
    <x v="2"/>
    <b v="0"/>
    <n v="1"/>
    <b v="0"/>
    <s v="games/mobile games"/>
    <x v="1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1868"/>
    <x v="0"/>
    <b v="0"/>
    <n v="17"/>
    <b v="0"/>
    <s v="games/mobile games"/>
    <x v="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1869"/>
    <x v="2"/>
    <b v="0"/>
    <n v="0"/>
    <b v="0"/>
    <s v="games/mobile games"/>
    <x v="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1870"/>
    <x v="2"/>
    <b v="0"/>
    <n v="11"/>
    <b v="0"/>
    <s v="games/mobile games"/>
    <x v="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1871"/>
    <x v="3"/>
    <b v="0"/>
    <n v="95"/>
    <b v="0"/>
    <s v="games/mobile games"/>
    <x v="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1872"/>
    <x v="0"/>
    <b v="0"/>
    <n v="13"/>
    <b v="0"/>
    <s v="games/mobile games"/>
    <x v="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1873"/>
    <x v="0"/>
    <b v="0"/>
    <n v="2"/>
    <b v="0"/>
    <s v="games/mobile games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1874"/>
    <x v="2"/>
    <b v="0"/>
    <n v="2"/>
    <b v="0"/>
    <s v="games/mobile games"/>
    <x v="1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1875"/>
    <x v="2"/>
    <b v="0"/>
    <n v="3"/>
    <b v="0"/>
    <s v="games/mobile games"/>
    <x v="1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1876"/>
    <x v="3"/>
    <b v="0"/>
    <n v="0"/>
    <b v="0"/>
    <s v="games/mobile games"/>
    <x v="1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1877"/>
    <x v="0"/>
    <b v="0"/>
    <n v="0"/>
    <b v="0"/>
    <s v="games/mobile games"/>
    <x v="1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1878"/>
    <x v="3"/>
    <b v="0"/>
    <n v="0"/>
    <b v="0"/>
    <s v="games/mobile games"/>
    <x v="1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1879"/>
    <x v="2"/>
    <b v="0"/>
    <n v="2"/>
    <b v="0"/>
    <s v="games/mobile games"/>
    <x v="1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1880"/>
    <x v="2"/>
    <b v="0"/>
    <n v="24"/>
    <b v="0"/>
    <s v="games/mobile games"/>
    <x v="1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1881"/>
    <x v="0"/>
    <b v="0"/>
    <n v="70"/>
    <b v="1"/>
    <s v="music/indie rock"/>
    <x v="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1882"/>
    <x v="5"/>
    <b v="0"/>
    <n v="81"/>
    <b v="1"/>
    <s v="music/indie rock"/>
    <x v="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1883"/>
    <x v="5"/>
    <b v="0"/>
    <n v="32"/>
    <b v="1"/>
    <s v="music/indie rock"/>
    <x v="1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1884"/>
    <x v="5"/>
    <b v="0"/>
    <n v="26"/>
    <b v="1"/>
    <s v="music/indie rock"/>
    <x v="1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1885"/>
    <x v="5"/>
    <b v="0"/>
    <n v="105"/>
    <b v="1"/>
    <s v="music/indie rock"/>
    <x v="1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1886"/>
    <x v="3"/>
    <b v="0"/>
    <n v="29"/>
    <b v="1"/>
    <s v="music/indie rock"/>
    <x v="1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1887"/>
    <x v="0"/>
    <b v="0"/>
    <n v="8"/>
    <b v="1"/>
    <s v="music/indie rock"/>
    <x v="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1888"/>
    <x v="7"/>
    <b v="0"/>
    <n v="89"/>
    <b v="1"/>
    <s v="music/indie rock"/>
    <x v="1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1889"/>
    <x v="4"/>
    <b v="0"/>
    <n v="44"/>
    <b v="1"/>
    <s v="music/indie rock"/>
    <x v="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1890"/>
    <x v="5"/>
    <b v="0"/>
    <n v="246"/>
    <b v="1"/>
    <s v="music/indie rock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1891"/>
    <x v="7"/>
    <b v="0"/>
    <n v="120"/>
    <b v="1"/>
    <s v="music/indie rock"/>
    <x v="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1892"/>
    <x v="6"/>
    <b v="0"/>
    <n v="26"/>
    <b v="1"/>
    <s v="music/indie rock"/>
    <x v="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1893"/>
    <x v="6"/>
    <b v="0"/>
    <n v="45"/>
    <b v="1"/>
    <s v="music/indie rock"/>
    <x v="1"/>
    <m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1894"/>
    <x v="5"/>
    <b v="0"/>
    <n v="20"/>
    <b v="1"/>
    <s v="music/indie rock"/>
    <x v="1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1895"/>
    <x v="0"/>
    <b v="0"/>
    <n v="47"/>
    <b v="1"/>
    <s v="music/indie rock"/>
    <x v="1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1896"/>
    <x v="5"/>
    <b v="0"/>
    <n v="13"/>
    <b v="1"/>
    <s v="music/indie rock"/>
    <x v="1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1897"/>
    <x v="3"/>
    <b v="0"/>
    <n v="183"/>
    <b v="1"/>
    <s v="music/indie rock"/>
    <x v="1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1898"/>
    <x v="0"/>
    <b v="0"/>
    <n v="21"/>
    <b v="1"/>
    <s v="music/indie rock"/>
    <x v="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1899"/>
    <x v="0"/>
    <b v="0"/>
    <n v="42"/>
    <b v="1"/>
    <s v="music/indie rock"/>
    <x v="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1900"/>
    <x v="5"/>
    <b v="0"/>
    <n v="54"/>
    <b v="1"/>
    <s v="music/indie rock"/>
    <x v="1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1901"/>
    <x v="0"/>
    <b v="0"/>
    <n v="25"/>
    <b v="0"/>
    <s v="technology/gadgets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1902"/>
    <x v="0"/>
    <b v="0"/>
    <n v="3"/>
    <b v="0"/>
    <s v="technology/gadgets"/>
    <x v="1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1903"/>
    <x v="2"/>
    <b v="0"/>
    <n v="41"/>
    <b v="0"/>
    <s v="technology/gadgets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1904"/>
    <x v="0"/>
    <b v="0"/>
    <n v="2"/>
    <b v="0"/>
    <s v="technology/gadgets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1905"/>
    <x v="3"/>
    <b v="0"/>
    <n v="4"/>
    <b v="0"/>
    <s v="technology/gadgets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1906"/>
    <x v="2"/>
    <b v="0"/>
    <n v="99"/>
    <b v="0"/>
    <s v="technology/gadgets"/>
    <x v="1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1907"/>
    <x v="3"/>
    <b v="0"/>
    <n v="4"/>
    <b v="0"/>
    <s v="technology/gadgets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1908"/>
    <x v="2"/>
    <b v="0"/>
    <n v="4"/>
    <b v="0"/>
    <s v="technology/gadgets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1909"/>
    <x v="3"/>
    <b v="0"/>
    <n v="38"/>
    <b v="0"/>
    <s v="technology/gadgets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1910"/>
    <x v="0"/>
    <b v="0"/>
    <n v="285"/>
    <b v="0"/>
    <s v="technology/gadgets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1911"/>
    <x v="3"/>
    <b v="0"/>
    <n v="1"/>
    <b v="0"/>
    <s v="technology/gadgets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1912"/>
    <x v="0"/>
    <b v="0"/>
    <n v="42"/>
    <b v="0"/>
    <s v="technology/gadgets"/>
    <x v="1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1913"/>
    <x v="3"/>
    <b v="0"/>
    <n v="26"/>
    <b v="0"/>
    <s v="technology/gadgets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1914"/>
    <x v="3"/>
    <b v="0"/>
    <n v="2"/>
    <b v="0"/>
    <s v="technology/gadgets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1915"/>
    <x v="3"/>
    <b v="0"/>
    <n v="4"/>
    <b v="0"/>
    <s v="technology/gadgets"/>
    <x v="1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1916"/>
    <x v="2"/>
    <b v="0"/>
    <n v="6"/>
    <b v="0"/>
    <s v="technology/gadgets"/>
    <x v="1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1917"/>
    <x v="1"/>
    <b v="0"/>
    <n v="70"/>
    <b v="0"/>
    <s v="technology/gadgets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1918"/>
    <x v="3"/>
    <b v="0"/>
    <n v="9"/>
    <b v="0"/>
    <s v="technology/gadgets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1919"/>
    <x v="0"/>
    <b v="0"/>
    <n v="8"/>
    <b v="0"/>
    <s v="technology/gadgets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1920"/>
    <x v="0"/>
    <b v="0"/>
    <n v="105"/>
    <b v="0"/>
    <s v="technology/gadgets"/>
    <x v="1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1921"/>
    <x v="5"/>
    <b v="0"/>
    <n v="38"/>
    <b v="1"/>
    <s v="music/indie rock"/>
    <x v="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1922"/>
    <x v="4"/>
    <b v="0"/>
    <n v="64"/>
    <b v="1"/>
    <s v="music/indie rock"/>
    <x v="1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1923"/>
    <x v="6"/>
    <b v="0"/>
    <n v="13"/>
    <b v="1"/>
    <s v="music/indie rock"/>
    <x v="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1924"/>
    <x v="4"/>
    <b v="0"/>
    <n v="33"/>
    <b v="1"/>
    <s v="music/indie rock"/>
    <x v="1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1925"/>
    <x v="4"/>
    <b v="0"/>
    <n v="52"/>
    <b v="1"/>
    <s v="music/indie rock"/>
    <x v="1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1926"/>
    <x v="7"/>
    <b v="0"/>
    <n v="107"/>
    <b v="1"/>
    <s v="music/indie rock"/>
    <x v="1"/>
    <m/>
  </r>
  <r>
    <n v="1927"/>
    <s v="GBS Detroit Presents Hampshire"/>
    <s v="Hampshire is headed to GBS Detroit."/>
    <n v="600"/>
    <n v="620"/>
    <x v="0"/>
    <s v="US"/>
    <s v="USD"/>
    <n v="1331182740"/>
    <x v="1927"/>
    <x v="1927"/>
    <x v="5"/>
    <b v="0"/>
    <n v="11"/>
    <b v="1"/>
    <s v="music/indie rock"/>
    <x v="1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1928"/>
    <x v="4"/>
    <b v="0"/>
    <n v="34"/>
    <b v="1"/>
    <s v="music/indie rock"/>
    <x v="1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1929"/>
    <x v="6"/>
    <b v="0"/>
    <n v="75"/>
    <b v="1"/>
    <s v="music/indie rock"/>
    <x v="1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1930"/>
    <x v="4"/>
    <b v="0"/>
    <n v="26"/>
    <b v="1"/>
    <s v="music/indie rock"/>
    <x v="1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1931"/>
    <x v="5"/>
    <b v="0"/>
    <n v="50"/>
    <b v="1"/>
    <s v="music/indie rock"/>
    <x v="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1932"/>
    <x v="5"/>
    <b v="0"/>
    <n v="80"/>
    <b v="1"/>
    <s v="music/indie rock"/>
    <x v="1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1933"/>
    <x v="3"/>
    <b v="0"/>
    <n v="110"/>
    <b v="1"/>
    <s v="music/indie rock"/>
    <x v="1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1934"/>
    <x v="6"/>
    <b v="0"/>
    <n v="77"/>
    <b v="1"/>
    <s v="music/indie rock"/>
    <x v="1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1935"/>
    <x v="3"/>
    <b v="0"/>
    <n v="50"/>
    <b v="1"/>
    <s v="music/indie rock"/>
    <x v="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1936"/>
    <x v="6"/>
    <b v="0"/>
    <n v="145"/>
    <b v="1"/>
    <s v="music/indie rock"/>
    <x v="1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1937"/>
    <x v="5"/>
    <b v="0"/>
    <n v="29"/>
    <b v="1"/>
    <s v="music/indie rock"/>
    <x v="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1938"/>
    <x v="4"/>
    <b v="0"/>
    <n v="114"/>
    <b v="1"/>
    <s v="music/indie rock"/>
    <x v="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1939"/>
    <x v="4"/>
    <b v="0"/>
    <n v="96"/>
    <b v="1"/>
    <s v="music/indie rock"/>
    <x v="1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1940"/>
    <x v="6"/>
    <b v="0"/>
    <n v="31"/>
    <b v="1"/>
    <s v="music/indie rock"/>
    <x v="1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941"/>
    <x v="3"/>
    <b v="1"/>
    <n v="4883"/>
    <b v="1"/>
    <s v="technology/hardware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942"/>
    <x v="6"/>
    <b v="1"/>
    <n v="95"/>
    <b v="1"/>
    <s v="technology/hardware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943"/>
    <x v="2"/>
    <b v="1"/>
    <n v="2478"/>
    <b v="1"/>
    <s v="technology/hardware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944"/>
    <x v="3"/>
    <b v="1"/>
    <n v="1789"/>
    <b v="1"/>
    <s v="technology/hardware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945"/>
    <x v="0"/>
    <b v="1"/>
    <n v="680"/>
    <b v="1"/>
    <s v="technology/hardware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946"/>
    <x v="3"/>
    <b v="1"/>
    <n v="70"/>
    <b v="1"/>
    <s v="technology/hardware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947"/>
    <x v="8"/>
    <b v="1"/>
    <n v="23"/>
    <b v="1"/>
    <s v="technology/hardware"/>
    <x v="1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948"/>
    <x v="2"/>
    <b v="1"/>
    <n v="4245"/>
    <b v="1"/>
    <s v="technology/hardware"/>
    <x v="1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949"/>
    <x v="3"/>
    <b v="1"/>
    <n v="943"/>
    <b v="1"/>
    <s v="technology/hardware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950"/>
    <x v="6"/>
    <b v="1"/>
    <n v="1876"/>
    <b v="1"/>
    <s v="technology/hardware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951"/>
    <x v="2"/>
    <b v="1"/>
    <n v="834"/>
    <b v="1"/>
    <s v="technology/hardware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952"/>
    <x v="4"/>
    <b v="1"/>
    <n v="682"/>
    <b v="1"/>
    <s v="technology/hardware"/>
    <x v="1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953"/>
    <x v="5"/>
    <b v="1"/>
    <n v="147"/>
    <b v="1"/>
    <s v="technology/hardware"/>
    <x v="1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954"/>
    <x v="2"/>
    <b v="1"/>
    <n v="415"/>
    <b v="1"/>
    <s v="technology/hardware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955"/>
    <x v="5"/>
    <b v="1"/>
    <n v="290"/>
    <b v="1"/>
    <s v="technology/hardware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956"/>
    <x v="0"/>
    <b v="1"/>
    <n v="365"/>
    <b v="1"/>
    <s v="technology/hardware"/>
    <x v="1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957"/>
    <x v="5"/>
    <b v="1"/>
    <n v="660"/>
    <b v="1"/>
    <s v="technology/hardware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958"/>
    <x v="4"/>
    <b v="1"/>
    <n v="1356"/>
    <b v="1"/>
    <s v="technology/hardware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959"/>
    <x v="3"/>
    <b v="1"/>
    <n v="424"/>
    <b v="1"/>
    <s v="technology/hardware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960"/>
    <x v="3"/>
    <b v="1"/>
    <n v="33"/>
    <b v="1"/>
    <s v="technology/hardware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961"/>
    <x v="5"/>
    <b v="1"/>
    <n v="1633"/>
    <b v="1"/>
    <s v="technology/hardware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962"/>
    <x v="3"/>
    <b v="1"/>
    <n v="306"/>
    <b v="1"/>
    <s v="technology/hardware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963"/>
    <x v="3"/>
    <b v="1"/>
    <n v="205"/>
    <b v="1"/>
    <s v="technology/hardware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964"/>
    <x v="2"/>
    <b v="1"/>
    <n v="1281"/>
    <b v="1"/>
    <s v="technology/hardware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965"/>
    <x v="6"/>
    <b v="1"/>
    <n v="103"/>
    <b v="1"/>
    <s v="technology/hardware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966"/>
    <x v="3"/>
    <b v="1"/>
    <n v="1513"/>
    <b v="1"/>
    <s v="technology/hardware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967"/>
    <x v="3"/>
    <b v="1"/>
    <n v="405"/>
    <b v="1"/>
    <s v="technology/hardware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968"/>
    <x v="2"/>
    <b v="1"/>
    <n v="510"/>
    <b v="1"/>
    <s v="technology/hardware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969"/>
    <x v="2"/>
    <b v="1"/>
    <n v="1887"/>
    <b v="1"/>
    <s v="technology/hardware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970"/>
    <x v="4"/>
    <b v="1"/>
    <n v="701"/>
    <b v="1"/>
    <s v="technology/hardware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971"/>
    <x v="4"/>
    <b v="1"/>
    <n v="3863"/>
    <b v="1"/>
    <s v="technology/hardware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972"/>
    <x v="5"/>
    <b v="1"/>
    <n v="238"/>
    <b v="1"/>
    <s v="technology/hardware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973"/>
    <x v="2"/>
    <b v="1"/>
    <n v="2051"/>
    <b v="1"/>
    <s v="technology/hardware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974"/>
    <x v="4"/>
    <b v="1"/>
    <n v="402"/>
    <b v="1"/>
    <s v="technology/hardware"/>
    <x v="1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975"/>
    <x v="4"/>
    <b v="1"/>
    <n v="253"/>
    <b v="1"/>
    <s v="technology/hardware"/>
    <x v="1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976"/>
    <x v="4"/>
    <b v="1"/>
    <n v="473"/>
    <b v="1"/>
    <s v="technology/hardware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977"/>
    <x v="0"/>
    <b v="1"/>
    <n v="821"/>
    <b v="1"/>
    <s v="technology/hardware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978"/>
    <x v="5"/>
    <b v="1"/>
    <n v="388"/>
    <b v="1"/>
    <s v="technology/hardware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979"/>
    <x v="0"/>
    <b v="1"/>
    <n v="813"/>
    <b v="1"/>
    <s v="technology/hardware"/>
    <x v="1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980"/>
    <x v="2"/>
    <b v="1"/>
    <n v="1945"/>
    <b v="1"/>
    <s v="technology/hardware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1981"/>
    <x v="3"/>
    <b v="0"/>
    <n v="12"/>
    <b v="0"/>
    <s v="photography/people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1982"/>
    <x v="2"/>
    <b v="0"/>
    <n v="0"/>
    <b v="0"/>
    <s v="photography/people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1983"/>
    <x v="2"/>
    <b v="0"/>
    <n v="16"/>
    <b v="0"/>
    <s v="photography/people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1984"/>
    <x v="3"/>
    <b v="0"/>
    <n v="7"/>
    <b v="0"/>
    <s v="photography/people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1985"/>
    <x v="2"/>
    <b v="0"/>
    <n v="4"/>
    <b v="0"/>
    <s v="photography/people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1986"/>
    <x v="2"/>
    <b v="0"/>
    <n v="1"/>
    <b v="0"/>
    <s v="photography/people"/>
    <x v="1"/>
    <m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1987"/>
    <x v="0"/>
    <b v="0"/>
    <n v="28"/>
    <b v="0"/>
    <s v="photography/people"/>
    <x v="1"/>
    <m/>
  </r>
  <r>
    <n v="1988"/>
    <s v="Phillip Michael Photography"/>
    <s v="Expressing art in an image!"/>
    <n v="6000"/>
    <n v="25"/>
    <x v="2"/>
    <s v="US"/>
    <s v="USD"/>
    <n v="1440094742"/>
    <x v="1988"/>
    <x v="1988"/>
    <x v="0"/>
    <b v="0"/>
    <n v="1"/>
    <b v="0"/>
    <s v="photography/people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1989"/>
    <x v="2"/>
    <b v="0"/>
    <n v="1"/>
    <b v="0"/>
    <s v="photography/people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1990"/>
    <x v="2"/>
    <b v="0"/>
    <n v="5"/>
    <b v="0"/>
    <s v="photography/people"/>
    <x v="1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1991"/>
    <x v="0"/>
    <b v="0"/>
    <n v="3"/>
    <b v="0"/>
    <s v="photography/people"/>
    <x v="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1992"/>
    <x v="0"/>
    <b v="0"/>
    <n v="2"/>
    <b v="0"/>
    <s v="photography/people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1993"/>
    <x v="0"/>
    <b v="0"/>
    <n v="0"/>
    <b v="0"/>
    <s v="photography/people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1994"/>
    <x v="2"/>
    <b v="0"/>
    <n v="0"/>
    <b v="0"/>
    <s v="photography/people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1995"/>
    <x v="0"/>
    <b v="0"/>
    <n v="3"/>
    <b v="0"/>
    <s v="photography/people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1996"/>
    <x v="3"/>
    <b v="0"/>
    <n v="0"/>
    <b v="0"/>
    <s v="photography/people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1997"/>
    <x v="3"/>
    <b v="0"/>
    <n v="0"/>
    <b v="0"/>
    <s v="photography/people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1998"/>
    <x v="3"/>
    <b v="0"/>
    <n v="3"/>
    <b v="0"/>
    <s v="photography/people"/>
    <x v="1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1999"/>
    <x v="3"/>
    <b v="0"/>
    <n v="7"/>
    <b v="0"/>
    <s v="photography/people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2000"/>
    <x v="0"/>
    <b v="0"/>
    <n v="25"/>
    <b v="0"/>
    <s v="photography/people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2001"/>
    <x v="0"/>
    <b v="1"/>
    <n v="1637"/>
    <b v="1"/>
    <s v="technology/hardware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2002"/>
    <x v="2"/>
    <b v="1"/>
    <n v="1375"/>
    <b v="1"/>
    <s v="technology/hardware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2003"/>
    <x v="7"/>
    <b v="1"/>
    <n v="17"/>
    <b v="1"/>
    <s v="technology/hardware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2004"/>
    <x v="3"/>
    <b v="1"/>
    <n v="354"/>
    <b v="1"/>
    <s v="technology/hardware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2005"/>
    <x v="4"/>
    <b v="1"/>
    <n v="191"/>
    <b v="1"/>
    <s v="technology/hardware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2006"/>
    <x v="3"/>
    <b v="1"/>
    <n v="303"/>
    <b v="1"/>
    <s v="technology/hardware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2007"/>
    <x v="7"/>
    <b v="1"/>
    <n v="137"/>
    <b v="1"/>
    <s v="technology/hardware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2008"/>
    <x v="6"/>
    <b v="1"/>
    <n v="41"/>
    <b v="1"/>
    <s v="technology/hardware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2009"/>
    <x v="2"/>
    <b v="1"/>
    <n v="398"/>
    <b v="1"/>
    <s v="technology/hardware"/>
    <x v="1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2010"/>
    <x v="2"/>
    <b v="1"/>
    <n v="1737"/>
    <b v="1"/>
    <s v="technology/hardware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2011"/>
    <x v="0"/>
    <b v="1"/>
    <n v="971"/>
    <b v="1"/>
    <s v="technology/hardware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2012"/>
    <x v="0"/>
    <b v="1"/>
    <n v="183"/>
    <b v="1"/>
    <s v="technology/hardware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2013"/>
    <x v="2"/>
    <b v="1"/>
    <n v="4562"/>
    <b v="1"/>
    <s v="technology/hardware"/>
    <x v="1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2014"/>
    <x v="4"/>
    <b v="1"/>
    <n v="26457"/>
    <b v="1"/>
    <s v="technology/hardware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2015"/>
    <x v="6"/>
    <b v="1"/>
    <n v="162"/>
    <b v="1"/>
    <s v="technology/hardware"/>
    <x v="1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2016"/>
    <x v="4"/>
    <b v="1"/>
    <n v="479"/>
    <b v="1"/>
    <s v="technology/hardware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2017"/>
    <x v="5"/>
    <b v="1"/>
    <n v="426"/>
    <b v="1"/>
    <s v="technology/hardware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2018"/>
    <x v="0"/>
    <b v="1"/>
    <n v="450"/>
    <b v="1"/>
    <s v="technology/hardware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2019"/>
    <x v="2"/>
    <b v="1"/>
    <n v="1780"/>
    <b v="1"/>
    <s v="technology/hardware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2020"/>
    <x v="3"/>
    <b v="1"/>
    <n v="122"/>
    <b v="1"/>
    <s v="technology/hardware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2021"/>
    <x v="3"/>
    <b v="1"/>
    <n v="95"/>
    <b v="1"/>
    <s v="technology/hardware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2022"/>
    <x v="2"/>
    <b v="1"/>
    <n v="325"/>
    <b v="1"/>
    <s v="technology/hardware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2023"/>
    <x v="0"/>
    <b v="1"/>
    <n v="353"/>
    <b v="1"/>
    <s v="technology/hardware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2024"/>
    <x v="5"/>
    <b v="1"/>
    <n v="105"/>
    <b v="1"/>
    <s v="technology/hardware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2025"/>
    <x v="0"/>
    <b v="1"/>
    <n v="729"/>
    <b v="1"/>
    <s v="technology/hardware"/>
    <x v="1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2026"/>
    <x v="3"/>
    <b v="1"/>
    <n v="454"/>
    <b v="1"/>
    <s v="technology/hardware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2027"/>
    <x v="0"/>
    <b v="1"/>
    <n v="539"/>
    <b v="1"/>
    <s v="technology/hardware"/>
    <x v="1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2028"/>
    <x v="7"/>
    <b v="1"/>
    <n v="79"/>
    <b v="1"/>
    <s v="technology/hardware"/>
    <x v="1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2029"/>
    <x v="3"/>
    <b v="1"/>
    <n v="94"/>
    <b v="1"/>
    <s v="technology/hardware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2030"/>
    <x v="5"/>
    <b v="1"/>
    <n v="625"/>
    <b v="1"/>
    <s v="technology/hardware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2031"/>
    <x v="3"/>
    <b v="1"/>
    <n v="508"/>
    <b v="1"/>
    <s v="technology/hardware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2032"/>
    <x v="2"/>
    <b v="1"/>
    <n v="531"/>
    <b v="1"/>
    <s v="technology/hardware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2033"/>
    <x v="3"/>
    <b v="1"/>
    <n v="158"/>
    <b v="1"/>
    <s v="technology/hardware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2034"/>
    <x v="0"/>
    <b v="1"/>
    <n v="508"/>
    <b v="1"/>
    <s v="technology/hardware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2035"/>
    <x v="0"/>
    <b v="1"/>
    <n v="644"/>
    <b v="1"/>
    <s v="technology/hardware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2036"/>
    <x v="3"/>
    <b v="1"/>
    <n v="848"/>
    <b v="1"/>
    <s v="technology/hardware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2037"/>
    <x v="4"/>
    <b v="1"/>
    <n v="429"/>
    <b v="1"/>
    <s v="technology/hardware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2038"/>
    <x v="4"/>
    <b v="1"/>
    <n v="204"/>
    <b v="1"/>
    <s v="technology/hardware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2039"/>
    <x v="2"/>
    <b v="1"/>
    <n v="379"/>
    <b v="1"/>
    <s v="technology/hardware"/>
    <x v="1"/>
    <m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2040"/>
    <x v="4"/>
    <b v="1"/>
    <n v="271"/>
    <b v="1"/>
    <s v="technology/hardware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2041"/>
    <x v="2"/>
    <b v="0"/>
    <n v="120"/>
    <b v="1"/>
    <s v="technology/hardware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2042"/>
    <x v="0"/>
    <b v="0"/>
    <n v="140"/>
    <b v="1"/>
    <s v="technology/hardware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2043"/>
    <x v="2"/>
    <b v="0"/>
    <n v="193"/>
    <b v="1"/>
    <s v="technology/hardware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2044"/>
    <x v="0"/>
    <b v="0"/>
    <n v="180"/>
    <b v="1"/>
    <s v="technology/hardware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2045"/>
    <x v="5"/>
    <b v="0"/>
    <n v="263"/>
    <b v="1"/>
    <s v="technology/hardware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2046"/>
    <x v="4"/>
    <b v="0"/>
    <n v="217"/>
    <b v="1"/>
    <s v="technology/hardware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2047"/>
    <x v="0"/>
    <b v="0"/>
    <n v="443"/>
    <b v="1"/>
    <s v="technology/hardware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2048"/>
    <x v="4"/>
    <b v="0"/>
    <n v="1373"/>
    <b v="1"/>
    <s v="technology/hardware"/>
    <x v="1"/>
    <m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2049"/>
    <x v="4"/>
    <b v="0"/>
    <n v="742"/>
    <b v="1"/>
    <s v="technology/hardware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2050"/>
    <x v="0"/>
    <b v="0"/>
    <n v="170"/>
    <b v="1"/>
    <s v="technology/hardware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2051"/>
    <x v="4"/>
    <b v="0"/>
    <n v="242"/>
    <b v="1"/>
    <s v="technology/hardware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2052"/>
    <x v="2"/>
    <b v="0"/>
    <n v="541"/>
    <b v="1"/>
    <s v="technology/hardware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2053"/>
    <x v="0"/>
    <b v="0"/>
    <n v="121"/>
    <b v="1"/>
    <s v="technology/hardware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2054"/>
    <x v="3"/>
    <b v="0"/>
    <n v="621"/>
    <b v="1"/>
    <s v="technology/hardware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2055"/>
    <x v="3"/>
    <b v="0"/>
    <n v="101"/>
    <b v="1"/>
    <s v="technology/hardware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2056"/>
    <x v="4"/>
    <b v="0"/>
    <n v="554"/>
    <b v="1"/>
    <s v="technology/hardware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2057"/>
    <x v="2"/>
    <b v="0"/>
    <n v="666"/>
    <b v="1"/>
    <s v="technology/hardware"/>
    <x v="1"/>
    <m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2058"/>
    <x v="0"/>
    <b v="0"/>
    <n v="410"/>
    <b v="1"/>
    <s v="technology/hardware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2059"/>
    <x v="0"/>
    <b v="0"/>
    <n v="375"/>
    <b v="1"/>
    <s v="technology/hardware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2060"/>
    <x v="3"/>
    <b v="0"/>
    <n v="1364"/>
    <b v="1"/>
    <s v="technology/hardware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2061"/>
    <x v="2"/>
    <b v="0"/>
    <n v="35"/>
    <b v="1"/>
    <s v="technology/hardware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2062"/>
    <x v="2"/>
    <b v="0"/>
    <n v="203"/>
    <b v="1"/>
    <s v="technology/hardware"/>
    <x v="1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2063"/>
    <x v="2"/>
    <b v="0"/>
    <n v="49"/>
    <b v="1"/>
    <s v="technology/hardware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2064"/>
    <x v="4"/>
    <b v="0"/>
    <n v="5812"/>
    <b v="1"/>
    <s v="technology/hardware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2065"/>
    <x v="4"/>
    <b v="0"/>
    <n v="1556"/>
    <b v="1"/>
    <s v="technology/hardware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2066"/>
    <x v="3"/>
    <b v="0"/>
    <n v="65"/>
    <b v="1"/>
    <s v="technology/hardware"/>
    <x v="1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2067"/>
    <x v="0"/>
    <b v="0"/>
    <n v="10"/>
    <b v="1"/>
    <s v="technology/hardware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2068"/>
    <x v="2"/>
    <b v="0"/>
    <n v="76"/>
    <b v="1"/>
    <s v="technology/hardware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2069"/>
    <x v="0"/>
    <b v="0"/>
    <n v="263"/>
    <b v="1"/>
    <s v="technology/hardware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2070"/>
    <x v="2"/>
    <b v="0"/>
    <n v="1530"/>
    <b v="1"/>
    <s v="technology/hardware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2071"/>
    <x v="2"/>
    <b v="0"/>
    <n v="278"/>
    <b v="1"/>
    <s v="technology/hardware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2072"/>
    <x v="2"/>
    <b v="0"/>
    <n v="350"/>
    <b v="1"/>
    <s v="technology/hardware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2073"/>
    <x v="0"/>
    <b v="0"/>
    <n v="470"/>
    <b v="1"/>
    <s v="technology/hardware"/>
    <x v="1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2074"/>
    <x v="2"/>
    <b v="0"/>
    <n v="3"/>
    <b v="1"/>
    <s v="technology/hardware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2075"/>
    <x v="4"/>
    <b v="0"/>
    <n v="8200"/>
    <b v="1"/>
    <s v="technology/hardware"/>
    <x v="1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2076"/>
    <x v="3"/>
    <b v="0"/>
    <n v="8359"/>
    <b v="1"/>
    <s v="technology/hardware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2077"/>
    <x v="0"/>
    <b v="0"/>
    <n v="188"/>
    <b v="1"/>
    <s v="technology/hardware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2078"/>
    <x v="2"/>
    <b v="0"/>
    <n v="48"/>
    <b v="1"/>
    <s v="technology/hardware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2079"/>
    <x v="0"/>
    <b v="0"/>
    <n v="607"/>
    <b v="1"/>
    <s v="technology/hardware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2080"/>
    <x v="0"/>
    <b v="0"/>
    <n v="50"/>
    <b v="1"/>
    <s v="technology/hardware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2081"/>
    <x v="5"/>
    <b v="0"/>
    <n v="55"/>
    <b v="1"/>
    <s v="music/indie rock"/>
    <x v="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2082"/>
    <x v="6"/>
    <b v="0"/>
    <n v="38"/>
    <b v="1"/>
    <s v="music/indie rock"/>
    <x v="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2083"/>
    <x v="5"/>
    <b v="0"/>
    <n v="25"/>
    <b v="1"/>
    <s v="music/indie rock"/>
    <x v="1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2084"/>
    <x v="3"/>
    <b v="0"/>
    <n v="46"/>
    <b v="1"/>
    <s v="music/indie rock"/>
    <x v="1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2085"/>
    <x v="5"/>
    <b v="0"/>
    <n v="83"/>
    <b v="1"/>
    <s v="music/indie rock"/>
    <x v="1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2086"/>
    <x v="6"/>
    <b v="0"/>
    <n v="35"/>
    <b v="1"/>
    <s v="music/indie rock"/>
    <x v="1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2087"/>
    <x v="6"/>
    <b v="0"/>
    <n v="25"/>
    <b v="1"/>
    <s v="music/indie rock"/>
    <x v="1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2088"/>
    <x v="7"/>
    <b v="0"/>
    <n v="75"/>
    <b v="1"/>
    <s v="music/indie rock"/>
    <x v="1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2089"/>
    <x v="4"/>
    <b v="0"/>
    <n v="62"/>
    <b v="1"/>
    <s v="music/indie rock"/>
    <x v="1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2090"/>
    <x v="4"/>
    <b v="0"/>
    <n v="160"/>
    <b v="1"/>
    <s v="music/indie rock"/>
    <x v="1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2091"/>
    <x v="6"/>
    <b v="0"/>
    <n v="246"/>
    <b v="1"/>
    <s v="music/indie rock"/>
    <x v="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2092"/>
    <x v="6"/>
    <b v="0"/>
    <n v="55"/>
    <b v="1"/>
    <s v="music/indie rock"/>
    <x v="1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2093"/>
    <x v="5"/>
    <b v="0"/>
    <n v="23"/>
    <b v="1"/>
    <s v="music/indie rock"/>
    <x v="1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2094"/>
    <x v="5"/>
    <b v="0"/>
    <n v="72"/>
    <b v="1"/>
    <s v="music/indie rock"/>
    <x v="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2095"/>
    <x v="6"/>
    <b v="0"/>
    <n v="22"/>
    <b v="1"/>
    <s v="music/indie rock"/>
    <x v="1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2096"/>
    <x v="5"/>
    <b v="0"/>
    <n v="14"/>
    <b v="1"/>
    <s v="music/indie rock"/>
    <x v="1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2097"/>
    <x v="6"/>
    <b v="0"/>
    <n v="38"/>
    <b v="1"/>
    <s v="music/indie rock"/>
    <x v="1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2098"/>
    <x v="5"/>
    <b v="0"/>
    <n v="32"/>
    <b v="1"/>
    <s v="music/indie rock"/>
    <x v="1"/>
    <m/>
  </r>
  <r>
    <n v="2099"/>
    <s v="Roosevelt Died."/>
    <s v="Our tour van died, we need help!"/>
    <n v="3000"/>
    <n v="3971"/>
    <x v="0"/>
    <s v="US"/>
    <s v="USD"/>
    <n v="1435808400"/>
    <x v="2099"/>
    <x v="2099"/>
    <x v="0"/>
    <b v="0"/>
    <n v="63"/>
    <b v="1"/>
    <s v="music/indie rock"/>
    <x v="1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2100"/>
    <x v="5"/>
    <b v="0"/>
    <n v="27"/>
    <b v="1"/>
    <s v="music/indie rock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2101"/>
    <x v="6"/>
    <b v="0"/>
    <n v="44"/>
    <b v="1"/>
    <s v="music/indie rock"/>
    <x v="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2102"/>
    <x v="6"/>
    <b v="0"/>
    <n v="38"/>
    <b v="1"/>
    <s v="music/indie rock"/>
    <x v="1"/>
    <m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2103"/>
    <x v="5"/>
    <b v="0"/>
    <n v="115"/>
    <b v="1"/>
    <s v="music/indie rock"/>
    <x v="1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2104"/>
    <x v="4"/>
    <b v="0"/>
    <n v="37"/>
    <b v="1"/>
    <s v="music/indie rock"/>
    <x v="1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2105"/>
    <x v="3"/>
    <b v="0"/>
    <n v="99"/>
    <b v="1"/>
    <s v="music/indie rock"/>
    <x v="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2106"/>
    <x v="5"/>
    <b v="0"/>
    <n v="44"/>
    <b v="1"/>
    <s v="music/indie rock"/>
    <x v="1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2107"/>
    <x v="3"/>
    <b v="0"/>
    <n v="58"/>
    <b v="1"/>
    <s v="music/indie rock"/>
    <x v="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2108"/>
    <x v="5"/>
    <b v="0"/>
    <n v="191"/>
    <b v="1"/>
    <s v="music/indie rock"/>
    <x v="1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2109"/>
    <x v="0"/>
    <b v="0"/>
    <n v="40"/>
    <b v="1"/>
    <s v="music/indie rock"/>
    <x v="1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2110"/>
    <x v="3"/>
    <b v="0"/>
    <n v="38"/>
    <b v="1"/>
    <s v="music/indie rock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2111"/>
    <x v="6"/>
    <b v="0"/>
    <n v="39"/>
    <b v="1"/>
    <s v="music/indie rock"/>
    <x v="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2112"/>
    <x v="4"/>
    <b v="0"/>
    <n v="11"/>
    <b v="1"/>
    <s v="music/indie rock"/>
    <x v="1"/>
    <m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2113"/>
    <x v="3"/>
    <b v="0"/>
    <n v="107"/>
    <b v="1"/>
    <s v="music/indie rock"/>
    <x v="1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2114"/>
    <x v="7"/>
    <b v="0"/>
    <n v="147"/>
    <b v="1"/>
    <s v="music/indie rock"/>
    <x v="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2115"/>
    <x v="6"/>
    <b v="0"/>
    <n v="36"/>
    <b v="1"/>
    <s v="music/indie rock"/>
    <x v="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2116"/>
    <x v="5"/>
    <b v="0"/>
    <n v="92"/>
    <b v="1"/>
    <s v="music/indie rock"/>
    <x v="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2117"/>
    <x v="0"/>
    <b v="0"/>
    <n v="35"/>
    <b v="1"/>
    <s v="music/indie rock"/>
    <x v="1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2118"/>
    <x v="6"/>
    <b v="0"/>
    <n v="17"/>
    <b v="1"/>
    <s v="music/indie rock"/>
    <x v="1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2119"/>
    <x v="5"/>
    <b v="0"/>
    <n v="22"/>
    <b v="1"/>
    <s v="music/indie rock"/>
    <x v="1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2120"/>
    <x v="4"/>
    <b v="0"/>
    <n v="69"/>
    <b v="1"/>
    <s v="music/indie rock"/>
    <x v="1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2121"/>
    <x v="2"/>
    <b v="0"/>
    <n v="10"/>
    <b v="0"/>
    <s v="games/video games"/>
    <x v="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2122"/>
    <x v="2"/>
    <b v="0"/>
    <n v="3"/>
    <b v="0"/>
    <s v="games/video games"/>
    <x v="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2123"/>
    <x v="7"/>
    <b v="0"/>
    <n v="5"/>
    <b v="0"/>
    <s v="games/video games"/>
    <x v="1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2124"/>
    <x v="7"/>
    <b v="0"/>
    <n v="5"/>
    <b v="0"/>
    <s v="games/video games"/>
    <x v="1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2125"/>
    <x v="0"/>
    <b v="0"/>
    <n v="27"/>
    <b v="0"/>
    <s v="games/video games"/>
    <x v="1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2126"/>
    <x v="3"/>
    <b v="0"/>
    <n v="2"/>
    <b v="0"/>
    <s v="games/video games"/>
    <x v="1"/>
    <m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2127"/>
    <x v="0"/>
    <b v="0"/>
    <n v="236"/>
    <b v="0"/>
    <s v="games/video games"/>
    <x v="1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2128"/>
    <x v="3"/>
    <b v="0"/>
    <n v="1"/>
    <b v="0"/>
    <s v="games/video games"/>
    <x v="1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2129"/>
    <x v="2"/>
    <b v="0"/>
    <n v="12"/>
    <b v="0"/>
    <s v="games/video games"/>
    <x v="1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2130"/>
    <x v="3"/>
    <b v="0"/>
    <n v="4"/>
    <b v="0"/>
    <s v="games/video games"/>
    <x v="1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2131"/>
    <x v="0"/>
    <b v="0"/>
    <n v="3"/>
    <b v="0"/>
    <s v="games/video games"/>
    <x v="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2132"/>
    <x v="3"/>
    <b v="0"/>
    <n v="99"/>
    <b v="0"/>
    <s v="games/video games"/>
    <x v="1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2133"/>
    <x v="6"/>
    <b v="0"/>
    <n v="3"/>
    <b v="0"/>
    <s v="games/video games"/>
    <x v="1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2134"/>
    <x v="4"/>
    <b v="0"/>
    <n v="3"/>
    <b v="0"/>
    <s v="games/video games"/>
    <x v="1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2135"/>
    <x v="5"/>
    <b v="0"/>
    <n v="22"/>
    <b v="0"/>
    <s v="games/video games"/>
    <x v="1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2136"/>
    <x v="4"/>
    <b v="0"/>
    <n v="4"/>
    <b v="0"/>
    <s v="games/video games"/>
    <x v="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2137"/>
    <x v="3"/>
    <b v="0"/>
    <n v="534"/>
    <b v="0"/>
    <s v="games/video games"/>
    <x v="1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2138"/>
    <x v="4"/>
    <b v="0"/>
    <n v="12"/>
    <b v="0"/>
    <s v="games/video games"/>
    <x v="1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2139"/>
    <x v="2"/>
    <b v="0"/>
    <n v="56"/>
    <b v="0"/>
    <s v="games/video games"/>
    <x v="1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2140"/>
    <x v="5"/>
    <b v="0"/>
    <n v="11"/>
    <b v="0"/>
    <s v="games/video games"/>
    <x v="1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2141"/>
    <x v="3"/>
    <b v="0"/>
    <n v="0"/>
    <b v="0"/>
    <s v="games/video games"/>
    <x v="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2142"/>
    <x v="0"/>
    <b v="0"/>
    <n v="12"/>
    <b v="0"/>
    <s v="games/video games"/>
    <x v="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2143"/>
    <x v="7"/>
    <b v="0"/>
    <n v="5"/>
    <b v="0"/>
    <s v="games/video games"/>
    <x v="1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2144"/>
    <x v="4"/>
    <b v="0"/>
    <n v="24"/>
    <b v="0"/>
    <s v="games/video games"/>
    <x v="1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2145"/>
    <x v="4"/>
    <b v="0"/>
    <n v="89"/>
    <b v="0"/>
    <s v="games/video games"/>
    <x v="1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2146"/>
    <x v="2"/>
    <b v="0"/>
    <n v="1"/>
    <b v="0"/>
    <s v="games/video games"/>
    <x v="1"/>
    <m/>
  </r>
  <r>
    <n v="2147"/>
    <s v="Johnny Rocketfingers 3"/>
    <s v="A Point and Click Adventure on Steroids."/>
    <n v="390000"/>
    <n v="2716"/>
    <x v="2"/>
    <s v="US"/>
    <s v="USD"/>
    <n v="1416125148"/>
    <x v="2147"/>
    <x v="2147"/>
    <x v="3"/>
    <b v="0"/>
    <n v="55"/>
    <b v="0"/>
    <s v="games/video games"/>
    <x v="1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2148"/>
    <x v="0"/>
    <b v="0"/>
    <n v="2"/>
    <b v="0"/>
    <s v="games/video games"/>
    <x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2149"/>
    <x v="7"/>
    <b v="0"/>
    <n v="0"/>
    <b v="0"/>
    <s v="games/video games"/>
    <x v="1"/>
    <m/>
  </r>
  <r>
    <n v="2150"/>
    <s v="The Unknown Door"/>
    <s v="A pixel styled open world detective game."/>
    <n v="50000"/>
    <n v="405"/>
    <x v="2"/>
    <s v="NO"/>
    <s v="NOK"/>
    <n v="1468392599"/>
    <x v="2150"/>
    <x v="2150"/>
    <x v="2"/>
    <b v="0"/>
    <n v="4"/>
    <b v="0"/>
    <s v="games/video games"/>
    <x v="1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2151"/>
    <x v="2"/>
    <b v="0"/>
    <n v="6"/>
    <b v="0"/>
    <s v="games/video games"/>
    <x v="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2152"/>
    <x v="3"/>
    <b v="0"/>
    <n v="4"/>
    <b v="0"/>
    <s v="games/video games"/>
    <x v="1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2153"/>
    <x v="3"/>
    <b v="0"/>
    <n v="4"/>
    <b v="0"/>
    <s v="games/video games"/>
    <x v="1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2154"/>
    <x v="3"/>
    <b v="0"/>
    <n v="2"/>
    <b v="0"/>
    <s v="games/video games"/>
    <x v="1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2155"/>
    <x v="2"/>
    <b v="0"/>
    <n v="5"/>
    <b v="0"/>
    <s v="games/video games"/>
    <x v="1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2156"/>
    <x v="4"/>
    <b v="0"/>
    <n v="83"/>
    <b v="0"/>
    <s v="games/video games"/>
    <x v="1"/>
    <m/>
  </r>
  <r>
    <n v="2157"/>
    <s v="Nin"/>
    <s v="Gamers and 90's fans unite in this small tale of epic proportions!"/>
    <n v="75000"/>
    <n v="21144"/>
    <x v="2"/>
    <s v="US"/>
    <s v="USD"/>
    <n v="1482479940"/>
    <x v="2157"/>
    <x v="2157"/>
    <x v="2"/>
    <b v="0"/>
    <n v="57"/>
    <b v="0"/>
    <s v="games/video games"/>
    <x v="1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2158"/>
    <x v="5"/>
    <b v="0"/>
    <n v="311"/>
    <b v="0"/>
    <s v="games/video games"/>
    <x v="1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2159"/>
    <x v="6"/>
    <b v="0"/>
    <n v="2"/>
    <b v="0"/>
    <s v="games/video games"/>
    <x v="1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2160"/>
    <x v="5"/>
    <b v="0"/>
    <n v="16"/>
    <b v="0"/>
    <s v="games/video games"/>
    <x v="1"/>
    <m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2161"/>
    <x v="0"/>
    <b v="0"/>
    <n v="13"/>
    <b v="1"/>
    <s v="music/rock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2162"/>
    <x v="3"/>
    <b v="0"/>
    <n v="58"/>
    <b v="1"/>
    <s v="music/rock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2163"/>
    <x v="0"/>
    <b v="0"/>
    <n v="44"/>
    <b v="1"/>
    <s v="music/rock"/>
    <x v="1"/>
    <m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2164"/>
    <x v="2"/>
    <b v="0"/>
    <n v="83"/>
    <b v="1"/>
    <s v="music/rock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2165"/>
    <x v="2"/>
    <b v="0"/>
    <n v="117"/>
    <b v="1"/>
    <s v="music/rock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2166"/>
    <x v="3"/>
    <b v="0"/>
    <n v="32"/>
    <b v="1"/>
    <s v="music/rock"/>
    <x v="1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2167"/>
    <x v="5"/>
    <b v="0"/>
    <n v="8"/>
    <b v="1"/>
    <s v="music/rock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2168"/>
    <x v="1"/>
    <b v="0"/>
    <n v="340"/>
    <b v="1"/>
    <s v="music/rock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2169"/>
    <x v="1"/>
    <b v="0"/>
    <n v="7"/>
    <b v="1"/>
    <s v="music/rock"/>
    <x v="1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2170"/>
    <x v="0"/>
    <b v="0"/>
    <n v="19"/>
    <b v="1"/>
    <s v="music/rock"/>
    <x v="1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2171"/>
    <x v="0"/>
    <b v="0"/>
    <n v="47"/>
    <b v="1"/>
    <s v="music/rock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2172"/>
    <x v="0"/>
    <b v="0"/>
    <n v="13"/>
    <b v="1"/>
    <s v="music/rock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2173"/>
    <x v="4"/>
    <b v="0"/>
    <n v="90"/>
    <b v="1"/>
    <s v="music/rock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2174"/>
    <x v="2"/>
    <b v="0"/>
    <n v="63"/>
    <b v="1"/>
    <s v="music/rock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2175"/>
    <x v="2"/>
    <b v="0"/>
    <n v="26"/>
    <b v="1"/>
    <s v="music/rock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2176"/>
    <x v="0"/>
    <b v="0"/>
    <n v="71"/>
    <b v="1"/>
    <s v="music/rock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2177"/>
    <x v="2"/>
    <b v="0"/>
    <n v="38"/>
    <b v="1"/>
    <s v="music/rock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2178"/>
    <x v="2"/>
    <b v="0"/>
    <n v="859"/>
    <b v="1"/>
    <s v="music/rock"/>
    <x v="1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2179"/>
    <x v="0"/>
    <b v="0"/>
    <n v="21"/>
    <b v="1"/>
    <s v="music/rock"/>
    <x v="1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2180"/>
    <x v="0"/>
    <b v="0"/>
    <n v="78"/>
    <b v="1"/>
    <s v="music/rock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2181"/>
    <x v="1"/>
    <b v="0"/>
    <n v="53"/>
    <b v="1"/>
    <s v="games/tabletop games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2182"/>
    <x v="3"/>
    <b v="0"/>
    <n v="356"/>
    <b v="1"/>
    <s v="games/tabletop games"/>
    <x v="1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2183"/>
    <x v="1"/>
    <b v="0"/>
    <n v="279"/>
    <b v="1"/>
    <s v="games/tabletop games"/>
    <x v="1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2184"/>
    <x v="2"/>
    <b v="1"/>
    <n v="266"/>
    <b v="1"/>
    <s v="games/tabletop games"/>
    <x v="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2185"/>
    <x v="4"/>
    <b v="0"/>
    <n v="623"/>
    <b v="1"/>
    <s v="games/tabletop games"/>
    <x v="1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2186"/>
    <x v="2"/>
    <b v="0"/>
    <n v="392"/>
    <b v="1"/>
    <s v="games/tabletop games"/>
    <x v="1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2187"/>
    <x v="0"/>
    <b v="1"/>
    <n v="3562"/>
    <b v="1"/>
    <s v="games/tabletop games"/>
    <x v="1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2188"/>
    <x v="2"/>
    <b v="0"/>
    <n v="514"/>
    <b v="1"/>
    <s v="games/tabletop games"/>
    <x v="1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2189"/>
    <x v="2"/>
    <b v="0"/>
    <n v="88"/>
    <b v="1"/>
    <s v="games/tabletop games"/>
    <x v="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2190"/>
    <x v="2"/>
    <b v="0"/>
    <n v="537"/>
    <b v="1"/>
    <s v="games/tabletop games"/>
    <x v="1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2191"/>
    <x v="1"/>
    <b v="0"/>
    <n v="25"/>
    <b v="1"/>
    <s v="games/tabletop games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2192"/>
    <x v="2"/>
    <b v="0"/>
    <n v="3238"/>
    <b v="1"/>
    <s v="games/tabletop games"/>
    <x v="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2193"/>
    <x v="2"/>
    <b v="0"/>
    <n v="897"/>
    <b v="1"/>
    <s v="games/tabletop games"/>
    <x v="1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2194"/>
    <x v="2"/>
    <b v="0"/>
    <n v="878"/>
    <b v="1"/>
    <s v="games/tabletop games"/>
    <x v="1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2195"/>
    <x v="0"/>
    <b v="0"/>
    <n v="115"/>
    <b v="1"/>
    <s v="games/tabletop games"/>
    <x v="1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2196"/>
    <x v="2"/>
    <b v="0"/>
    <n v="234"/>
    <b v="1"/>
    <s v="games/tabletop games"/>
    <x v="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2197"/>
    <x v="0"/>
    <b v="0"/>
    <n v="4330"/>
    <b v="1"/>
    <s v="games/tabletop games"/>
    <x v="1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2198"/>
    <x v="0"/>
    <b v="0"/>
    <n v="651"/>
    <b v="1"/>
    <s v="games/tabletop games"/>
    <x v="1"/>
    <m/>
  </r>
  <r>
    <n v="2199"/>
    <s v="Decadolo. Flip it!"/>
    <s v="A new strategic board game designed to flip out your opponent."/>
    <n v="9000"/>
    <n v="13228"/>
    <x v="0"/>
    <s v="IE"/>
    <s v="EUR"/>
    <n v="1444903198"/>
    <x v="2199"/>
    <x v="2199"/>
    <x v="0"/>
    <b v="1"/>
    <n v="251"/>
    <b v="1"/>
    <s v="games/tabletop games"/>
    <x v="1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2200"/>
    <x v="0"/>
    <b v="0"/>
    <n v="263"/>
    <b v="1"/>
    <s v="games/tabletop games"/>
    <x v="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2201"/>
    <x v="4"/>
    <b v="0"/>
    <n v="28"/>
    <b v="1"/>
    <s v="music/electronic music"/>
    <x v="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2202"/>
    <x v="5"/>
    <b v="0"/>
    <n v="721"/>
    <b v="1"/>
    <s v="music/electronic music"/>
    <x v="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2203"/>
    <x v="0"/>
    <b v="0"/>
    <n v="50"/>
    <b v="1"/>
    <s v="music/electronic music"/>
    <x v="1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2204"/>
    <x v="4"/>
    <b v="0"/>
    <n v="73"/>
    <b v="1"/>
    <s v="music/electronic music"/>
    <x v="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2205"/>
    <x v="5"/>
    <b v="0"/>
    <n v="27"/>
    <b v="1"/>
    <s v="music/electronic music"/>
    <x v="1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2206"/>
    <x v="5"/>
    <b v="0"/>
    <n v="34"/>
    <b v="1"/>
    <s v="music/electronic music"/>
    <x v="1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2207"/>
    <x v="4"/>
    <b v="0"/>
    <n v="7"/>
    <b v="1"/>
    <s v="music/electronic music"/>
    <x v="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2208"/>
    <x v="5"/>
    <b v="0"/>
    <n v="24"/>
    <b v="1"/>
    <s v="music/electronic music"/>
    <x v="1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2209"/>
    <x v="3"/>
    <b v="0"/>
    <n v="15"/>
    <b v="1"/>
    <s v="music/electronic music"/>
    <x v="1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2210"/>
    <x v="5"/>
    <b v="0"/>
    <n v="72"/>
    <b v="1"/>
    <s v="music/electronic music"/>
    <x v="1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2211"/>
    <x v="3"/>
    <b v="0"/>
    <n v="120"/>
    <b v="1"/>
    <s v="music/electronic music"/>
    <x v="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2212"/>
    <x v="4"/>
    <b v="0"/>
    <n v="123"/>
    <b v="1"/>
    <s v="music/electronic music"/>
    <x v="1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2213"/>
    <x v="0"/>
    <b v="0"/>
    <n v="1"/>
    <b v="1"/>
    <s v="music/electronic music"/>
    <x v="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2214"/>
    <x v="3"/>
    <b v="0"/>
    <n v="24"/>
    <b v="1"/>
    <s v="music/electronic music"/>
    <x v="1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2215"/>
    <x v="5"/>
    <b v="0"/>
    <n v="33"/>
    <b v="1"/>
    <s v="music/electronic music"/>
    <x v="1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2216"/>
    <x v="0"/>
    <b v="0"/>
    <n v="14"/>
    <b v="1"/>
    <s v="music/electronic music"/>
    <x v="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2217"/>
    <x v="0"/>
    <b v="0"/>
    <n v="9"/>
    <b v="1"/>
    <s v="music/electronic music"/>
    <x v="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2218"/>
    <x v="5"/>
    <b v="0"/>
    <n v="76"/>
    <b v="1"/>
    <s v="music/electronic music"/>
    <x v="1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2219"/>
    <x v="0"/>
    <b v="0"/>
    <n v="19"/>
    <b v="1"/>
    <s v="music/electronic music"/>
    <x v="1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2220"/>
    <x v="4"/>
    <b v="0"/>
    <n v="69"/>
    <b v="1"/>
    <s v="music/electronic music"/>
    <x v="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2221"/>
    <x v="2"/>
    <b v="0"/>
    <n v="218"/>
    <b v="1"/>
    <s v="games/tabletop games"/>
    <x v="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2222"/>
    <x v="6"/>
    <b v="0"/>
    <n v="30"/>
    <b v="1"/>
    <s v="games/tabletop games"/>
    <x v="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2223"/>
    <x v="0"/>
    <b v="0"/>
    <n v="100"/>
    <b v="1"/>
    <s v="games/tabletop games"/>
    <x v="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2224"/>
    <x v="2"/>
    <b v="0"/>
    <n v="296"/>
    <b v="1"/>
    <s v="games/tabletop games"/>
    <x v="1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2225"/>
    <x v="3"/>
    <b v="0"/>
    <n v="1204"/>
    <b v="1"/>
    <s v="games/tabletop games"/>
    <x v="1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2226"/>
    <x v="2"/>
    <b v="0"/>
    <n v="321"/>
    <b v="1"/>
    <s v="games/tabletop games"/>
    <x v="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2227"/>
    <x v="4"/>
    <b v="0"/>
    <n v="301"/>
    <b v="1"/>
    <s v="games/tabletop games"/>
    <x v="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2228"/>
    <x v="0"/>
    <b v="0"/>
    <n v="144"/>
    <b v="1"/>
    <s v="games/tabletop games"/>
    <x v="1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2229"/>
    <x v="4"/>
    <b v="0"/>
    <n v="539"/>
    <b v="1"/>
    <s v="games/tabletop games"/>
    <x v="1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2230"/>
    <x v="3"/>
    <b v="0"/>
    <n v="498"/>
    <b v="1"/>
    <s v="games/tabletop games"/>
    <x v="1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2231"/>
    <x v="4"/>
    <b v="0"/>
    <n v="1113"/>
    <b v="1"/>
    <s v="games/tabletop games"/>
    <x v="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2232"/>
    <x v="3"/>
    <b v="0"/>
    <n v="988"/>
    <b v="1"/>
    <s v="games/tabletop games"/>
    <x v="1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2233"/>
    <x v="0"/>
    <b v="0"/>
    <n v="391"/>
    <b v="1"/>
    <s v="games/tabletop games"/>
    <x v="1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2234"/>
    <x v="2"/>
    <b v="0"/>
    <n v="28"/>
    <b v="1"/>
    <s v="games/tabletop games"/>
    <x v="1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2235"/>
    <x v="0"/>
    <b v="0"/>
    <n v="147"/>
    <b v="1"/>
    <s v="games/tabletop games"/>
    <x v="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2236"/>
    <x v="2"/>
    <b v="0"/>
    <n v="680"/>
    <b v="1"/>
    <s v="games/tabletop games"/>
    <x v="1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2237"/>
    <x v="3"/>
    <b v="0"/>
    <n v="983"/>
    <b v="1"/>
    <s v="games/tabletop games"/>
    <x v="1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2238"/>
    <x v="1"/>
    <b v="0"/>
    <n v="79"/>
    <b v="1"/>
    <s v="games/tabletop games"/>
    <x v="1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2239"/>
    <x v="4"/>
    <b v="0"/>
    <n v="426"/>
    <b v="1"/>
    <s v="games/tabletop games"/>
    <x v="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2240"/>
    <x v="2"/>
    <b v="0"/>
    <n v="96"/>
    <b v="1"/>
    <s v="games/tabletop games"/>
    <x v="1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2241"/>
    <x v="1"/>
    <b v="0"/>
    <n v="163"/>
    <b v="1"/>
    <s v="games/tabletop games"/>
    <x v="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2242"/>
    <x v="4"/>
    <b v="0"/>
    <n v="2525"/>
    <b v="1"/>
    <s v="games/tabletop games"/>
    <x v="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2243"/>
    <x v="1"/>
    <b v="0"/>
    <n v="2035"/>
    <b v="1"/>
    <s v="games/tabletop games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2244"/>
    <x v="2"/>
    <b v="0"/>
    <n v="290"/>
    <b v="1"/>
    <s v="games/tabletop games"/>
    <x v="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2245"/>
    <x v="3"/>
    <b v="0"/>
    <n v="1980"/>
    <b v="1"/>
    <s v="games/tabletop games"/>
    <x v="1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2246"/>
    <x v="0"/>
    <b v="0"/>
    <n v="57"/>
    <b v="1"/>
    <s v="games/tabletop games"/>
    <x v="1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2247"/>
    <x v="0"/>
    <b v="0"/>
    <n v="380"/>
    <b v="1"/>
    <s v="games/tabletop games"/>
    <x v="1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2248"/>
    <x v="2"/>
    <b v="0"/>
    <n v="128"/>
    <b v="1"/>
    <s v="games/tabletop games"/>
    <x v="1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2249"/>
    <x v="4"/>
    <b v="0"/>
    <n v="180"/>
    <b v="1"/>
    <s v="games/tabletop games"/>
    <x v="1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2250"/>
    <x v="2"/>
    <b v="0"/>
    <n v="571"/>
    <b v="1"/>
    <s v="games/tabletop games"/>
    <x v="1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2251"/>
    <x v="3"/>
    <b v="0"/>
    <n v="480"/>
    <b v="1"/>
    <s v="games/tabletop games"/>
    <x v="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2252"/>
    <x v="2"/>
    <b v="0"/>
    <n v="249"/>
    <b v="1"/>
    <s v="games/tabletop games"/>
    <x v="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2253"/>
    <x v="0"/>
    <b v="0"/>
    <n v="84"/>
    <b v="1"/>
    <s v="games/tabletop games"/>
    <x v="1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2254"/>
    <x v="1"/>
    <b v="0"/>
    <n v="197"/>
    <b v="1"/>
    <s v="games/tabletop games"/>
    <x v="1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2255"/>
    <x v="2"/>
    <b v="0"/>
    <n v="271"/>
    <b v="1"/>
    <s v="games/tabletop games"/>
    <x v="1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2256"/>
    <x v="2"/>
    <b v="0"/>
    <n v="50"/>
    <b v="1"/>
    <s v="games/tabletop games"/>
    <x v="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2257"/>
    <x v="2"/>
    <b v="0"/>
    <n v="169"/>
    <b v="1"/>
    <s v="games/tabletop games"/>
    <x v="1"/>
    <m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2258"/>
    <x v="0"/>
    <b v="0"/>
    <n v="205"/>
    <b v="1"/>
    <s v="games/tabletop games"/>
    <x v="1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2259"/>
    <x v="2"/>
    <b v="0"/>
    <n v="206"/>
    <b v="1"/>
    <s v="games/tabletop games"/>
    <x v="1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2260"/>
    <x v="3"/>
    <b v="0"/>
    <n v="84"/>
    <b v="1"/>
    <s v="games/tabletop games"/>
    <x v="1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2261"/>
    <x v="1"/>
    <b v="0"/>
    <n v="210"/>
    <b v="1"/>
    <s v="games/tabletop games"/>
    <x v="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2262"/>
    <x v="3"/>
    <b v="0"/>
    <n v="181"/>
    <b v="1"/>
    <s v="games/tabletop games"/>
    <x v="1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2263"/>
    <x v="0"/>
    <b v="0"/>
    <n v="60"/>
    <b v="1"/>
    <s v="games/tabletop games"/>
    <x v="1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2264"/>
    <x v="2"/>
    <b v="0"/>
    <n v="445"/>
    <b v="1"/>
    <s v="games/tabletop games"/>
    <x v="1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2265"/>
    <x v="2"/>
    <b v="0"/>
    <n v="17"/>
    <b v="1"/>
    <s v="games/tabletop games"/>
    <x v="1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2266"/>
    <x v="2"/>
    <b v="0"/>
    <n v="194"/>
    <b v="1"/>
    <s v="games/tabletop games"/>
    <x v="1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2267"/>
    <x v="3"/>
    <b v="0"/>
    <n v="404"/>
    <b v="1"/>
    <s v="games/tabletop games"/>
    <x v="1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2268"/>
    <x v="1"/>
    <b v="0"/>
    <n v="194"/>
    <b v="1"/>
    <s v="games/tabletop games"/>
    <x v="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2269"/>
    <x v="1"/>
    <b v="0"/>
    <n v="902"/>
    <b v="1"/>
    <s v="games/tabletop games"/>
    <x v="1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2270"/>
    <x v="2"/>
    <b v="0"/>
    <n v="1670"/>
    <b v="1"/>
    <s v="games/tabletop games"/>
    <x v="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2271"/>
    <x v="2"/>
    <b v="0"/>
    <n v="1328"/>
    <b v="1"/>
    <s v="games/tabletop games"/>
    <x v="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2272"/>
    <x v="0"/>
    <b v="0"/>
    <n v="944"/>
    <b v="1"/>
    <s v="games/tabletop games"/>
    <x v="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2273"/>
    <x v="1"/>
    <b v="0"/>
    <n v="147"/>
    <b v="1"/>
    <s v="games/tabletop games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2274"/>
    <x v="3"/>
    <b v="0"/>
    <n v="99"/>
    <b v="1"/>
    <s v="games/tabletop games"/>
    <x v="1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2275"/>
    <x v="3"/>
    <b v="0"/>
    <n v="79"/>
    <b v="1"/>
    <s v="games/tabletop games"/>
    <x v="1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2276"/>
    <x v="4"/>
    <b v="0"/>
    <n v="75"/>
    <b v="1"/>
    <s v="games/tabletop games"/>
    <x v="1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2277"/>
    <x v="5"/>
    <b v="0"/>
    <n v="207"/>
    <b v="1"/>
    <s v="games/tabletop games"/>
    <x v="1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2278"/>
    <x v="0"/>
    <b v="0"/>
    <n v="102"/>
    <b v="1"/>
    <s v="games/tabletop games"/>
    <x v="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2279"/>
    <x v="0"/>
    <b v="0"/>
    <n v="32"/>
    <b v="1"/>
    <s v="games/tabletop games"/>
    <x v="1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2280"/>
    <x v="0"/>
    <b v="0"/>
    <n v="480"/>
    <b v="1"/>
    <s v="games/tabletop games"/>
    <x v="1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2281"/>
    <x v="6"/>
    <b v="0"/>
    <n v="11"/>
    <b v="1"/>
    <s v="music/rock"/>
    <x v="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2282"/>
    <x v="0"/>
    <b v="0"/>
    <n v="12"/>
    <b v="1"/>
    <s v="music/rock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2283"/>
    <x v="5"/>
    <b v="0"/>
    <n v="48"/>
    <b v="1"/>
    <s v="music/rock"/>
    <x v="1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2284"/>
    <x v="6"/>
    <b v="0"/>
    <n v="59"/>
    <b v="1"/>
    <s v="music/rock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2285"/>
    <x v="5"/>
    <b v="0"/>
    <n v="79"/>
    <b v="1"/>
    <s v="music/rock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2286"/>
    <x v="4"/>
    <b v="0"/>
    <n v="14"/>
    <b v="1"/>
    <s v="music/rock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2287"/>
    <x v="3"/>
    <b v="0"/>
    <n v="106"/>
    <b v="1"/>
    <s v="music/rock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2288"/>
    <x v="5"/>
    <b v="0"/>
    <n v="25"/>
    <b v="1"/>
    <s v="music/rock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2289"/>
    <x v="4"/>
    <b v="0"/>
    <n v="25"/>
    <b v="1"/>
    <s v="music/rock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2290"/>
    <x v="8"/>
    <b v="0"/>
    <n v="29"/>
    <b v="1"/>
    <s v="music/rock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2291"/>
    <x v="5"/>
    <b v="0"/>
    <n v="43"/>
    <b v="1"/>
    <s v="music/rock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2292"/>
    <x v="5"/>
    <b v="0"/>
    <n v="46"/>
    <b v="1"/>
    <s v="music/rock"/>
    <x v="1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2293"/>
    <x v="5"/>
    <b v="0"/>
    <n v="27"/>
    <b v="1"/>
    <s v="music/rock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2294"/>
    <x v="5"/>
    <b v="0"/>
    <n v="112"/>
    <b v="1"/>
    <s v="music/rock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2295"/>
    <x v="5"/>
    <b v="0"/>
    <n v="34"/>
    <b v="1"/>
    <s v="music/rock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2296"/>
    <x v="5"/>
    <b v="0"/>
    <n v="145"/>
    <b v="1"/>
    <s v="music/rock"/>
    <x v="1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2297"/>
    <x v="5"/>
    <b v="0"/>
    <n v="19"/>
    <b v="1"/>
    <s v="music/rock"/>
    <x v="1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2298"/>
    <x v="3"/>
    <b v="0"/>
    <n v="288"/>
    <b v="1"/>
    <s v="music/rock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2299"/>
    <x v="6"/>
    <b v="0"/>
    <n v="14"/>
    <b v="1"/>
    <s v="music/rock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2300"/>
    <x v="5"/>
    <b v="0"/>
    <n v="7"/>
    <b v="1"/>
    <s v="music/rock"/>
    <x v="1"/>
    <m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2301"/>
    <x v="4"/>
    <b v="1"/>
    <n v="211"/>
    <b v="1"/>
    <s v="music/indie rock"/>
    <x v="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2302"/>
    <x v="4"/>
    <b v="1"/>
    <n v="85"/>
    <b v="1"/>
    <s v="music/indie rock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2303"/>
    <x v="6"/>
    <b v="1"/>
    <n v="103"/>
    <b v="1"/>
    <s v="music/indie rock"/>
    <x v="1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2304"/>
    <x v="7"/>
    <b v="1"/>
    <n v="113"/>
    <b v="1"/>
    <s v="music/indie rock"/>
    <x v="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2305"/>
    <x v="3"/>
    <b v="1"/>
    <n v="167"/>
    <b v="1"/>
    <s v="music/indie rock"/>
    <x v="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2306"/>
    <x v="5"/>
    <b v="1"/>
    <n v="73"/>
    <b v="1"/>
    <s v="music/indie rock"/>
    <x v="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2307"/>
    <x v="5"/>
    <b v="1"/>
    <n v="75"/>
    <b v="1"/>
    <s v="music/indie rock"/>
    <x v="1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2308"/>
    <x v="3"/>
    <b v="1"/>
    <n v="614"/>
    <b v="1"/>
    <s v="music/indie rock"/>
    <x v="1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2309"/>
    <x v="4"/>
    <b v="1"/>
    <n v="107"/>
    <b v="1"/>
    <s v="music/indie rock"/>
    <x v="1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2310"/>
    <x v="4"/>
    <b v="1"/>
    <n v="1224"/>
    <b v="1"/>
    <s v="music/indie rock"/>
    <x v="1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2311"/>
    <x v="3"/>
    <b v="1"/>
    <n v="104"/>
    <b v="1"/>
    <s v="music/indie rock"/>
    <x v="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2312"/>
    <x v="3"/>
    <b v="1"/>
    <n v="79"/>
    <b v="1"/>
    <s v="music/indie rock"/>
    <x v="1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2313"/>
    <x v="5"/>
    <b v="1"/>
    <n v="157"/>
    <b v="1"/>
    <s v="music/indie rock"/>
    <x v="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2314"/>
    <x v="5"/>
    <b v="1"/>
    <n v="50"/>
    <b v="1"/>
    <s v="music/indie rock"/>
    <x v="1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2315"/>
    <x v="5"/>
    <b v="1"/>
    <n v="64"/>
    <b v="1"/>
    <s v="music/indie rock"/>
    <x v="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2316"/>
    <x v="8"/>
    <b v="1"/>
    <n v="200"/>
    <b v="1"/>
    <s v="music/indie rock"/>
    <x v="1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2317"/>
    <x v="7"/>
    <b v="1"/>
    <n v="22"/>
    <b v="1"/>
    <s v="music/indie rock"/>
    <x v="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2318"/>
    <x v="8"/>
    <b v="1"/>
    <n v="163"/>
    <b v="1"/>
    <s v="music/indie rock"/>
    <x v="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2319"/>
    <x v="4"/>
    <b v="1"/>
    <n v="77"/>
    <b v="1"/>
    <s v="music/indie rock"/>
    <x v="1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2320"/>
    <x v="3"/>
    <b v="1"/>
    <n v="89"/>
    <b v="1"/>
    <s v="music/indie rock"/>
    <x v="1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2321"/>
    <x v="1"/>
    <b v="0"/>
    <n v="64"/>
    <b v="0"/>
    <s v="food/small batch"/>
    <x v="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2322"/>
    <x v="1"/>
    <b v="0"/>
    <n v="4"/>
    <b v="0"/>
    <s v="food/small batch"/>
    <x v="1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2323"/>
    <x v="1"/>
    <b v="0"/>
    <n v="4"/>
    <b v="0"/>
    <s v="food/small batch"/>
    <x v="1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2324"/>
    <x v="1"/>
    <b v="0"/>
    <n v="61"/>
    <b v="0"/>
    <s v="food/small batch"/>
    <x v="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2325"/>
    <x v="1"/>
    <b v="0"/>
    <n v="7"/>
    <b v="0"/>
    <s v="food/small batch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2326"/>
    <x v="1"/>
    <b v="0"/>
    <n v="1"/>
    <b v="0"/>
    <s v="food/small batch"/>
    <x v="1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2327"/>
    <x v="3"/>
    <b v="1"/>
    <n v="3355"/>
    <b v="1"/>
    <s v="food/small batch"/>
    <x v="1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2328"/>
    <x v="0"/>
    <b v="1"/>
    <n v="537"/>
    <b v="1"/>
    <s v="food/small batch"/>
    <x v="1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2329"/>
    <x v="3"/>
    <b v="1"/>
    <n v="125"/>
    <b v="1"/>
    <s v="food/small batch"/>
    <x v="1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2330"/>
    <x v="0"/>
    <b v="1"/>
    <n v="163"/>
    <b v="1"/>
    <s v="food/small batch"/>
    <x v="1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2331"/>
    <x v="3"/>
    <b v="1"/>
    <n v="283"/>
    <b v="1"/>
    <s v="food/small batch"/>
    <x v="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2332"/>
    <x v="0"/>
    <b v="1"/>
    <n v="352"/>
    <b v="1"/>
    <s v="food/small batch"/>
    <x v="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2333"/>
    <x v="3"/>
    <b v="1"/>
    <n v="94"/>
    <b v="1"/>
    <s v="food/small batch"/>
    <x v="1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2334"/>
    <x v="3"/>
    <b v="1"/>
    <n v="67"/>
    <b v="1"/>
    <s v="food/small batch"/>
    <x v="1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2335"/>
    <x v="3"/>
    <b v="1"/>
    <n v="221"/>
    <b v="1"/>
    <s v="food/small batch"/>
    <x v="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2336"/>
    <x v="3"/>
    <b v="1"/>
    <n v="2165"/>
    <b v="1"/>
    <s v="food/small batch"/>
    <x v="1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2337"/>
    <x v="3"/>
    <b v="1"/>
    <n v="179"/>
    <b v="1"/>
    <s v="food/small batch"/>
    <x v="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2338"/>
    <x v="3"/>
    <b v="1"/>
    <n v="123"/>
    <b v="1"/>
    <s v="food/small batch"/>
    <x v="1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2339"/>
    <x v="2"/>
    <b v="1"/>
    <n v="1104"/>
    <b v="1"/>
    <s v="food/small batch"/>
    <x v="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2340"/>
    <x v="2"/>
    <b v="1"/>
    <n v="403"/>
    <b v="1"/>
    <s v="food/small batch"/>
    <x v="1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2341"/>
    <x v="0"/>
    <b v="0"/>
    <n v="0"/>
    <b v="0"/>
    <s v="technology/web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2342"/>
    <x v="3"/>
    <b v="0"/>
    <n v="0"/>
    <b v="0"/>
    <s v="technology/web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2343"/>
    <x v="0"/>
    <b v="0"/>
    <n v="1"/>
    <b v="0"/>
    <s v="technology/web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2344"/>
    <x v="2"/>
    <b v="0"/>
    <n v="1"/>
    <b v="0"/>
    <s v="technology/web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2345"/>
    <x v="0"/>
    <b v="0"/>
    <n v="0"/>
    <b v="0"/>
    <s v="technology/web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2346"/>
    <x v="2"/>
    <b v="0"/>
    <n v="3"/>
    <b v="0"/>
    <s v="technology/web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2347"/>
    <x v="2"/>
    <b v="0"/>
    <n v="1"/>
    <b v="0"/>
    <s v="technology/web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2348"/>
    <x v="0"/>
    <b v="0"/>
    <n v="5"/>
    <b v="0"/>
    <s v="technology/web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2349"/>
    <x v="0"/>
    <b v="0"/>
    <n v="0"/>
    <b v="0"/>
    <s v="technology/web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2350"/>
    <x v="2"/>
    <b v="0"/>
    <n v="0"/>
    <b v="0"/>
    <s v="technology/web"/>
    <x v="1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2351"/>
    <x v="0"/>
    <b v="0"/>
    <n v="7"/>
    <b v="0"/>
    <s v="technology/web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2352"/>
    <x v="0"/>
    <b v="0"/>
    <n v="0"/>
    <b v="0"/>
    <s v="technology/web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2353"/>
    <x v="0"/>
    <b v="0"/>
    <n v="0"/>
    <b v="0"/>
    <s v="technology/web"/>
    <x v="1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2354"/>
    <x v="3"/>
    <b v="0"/>
    <n v="1"/>
    <b v="0"/>
    <s v="technology/web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2355"/>
    <x v="0"/>
    <b v="0"/>
    <n v="2"/>
    <b v="0"/>
    <s v="technology/web"/>
    <x v="1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2356"/>
    <x v="0"/>
    <b v="0"/>
    <n v="0"/>
    <b v="0"/>
    <s v="technology/web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2357"/>
    <x v="0"/>
    <b v="0"/>
    <n v="0"/>
    <b v="0"/>
    <s v="technology/web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2358"/>
    <x v="3"/>
    <b v="0"/>
    <n v="0"/>
    <b v="0"/>
    <s v="technology/web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2359"/>
    <x v="0"/>
    <b v="0"/>
    <n v="3"/>
    <b v="0"/>
    <s v="technology/web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2360"/>
    <x v="2"/>
    <b v="0"/>
    <n v="1"/>
    <b v="0"/>
    <s v="technology/web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2361"/>
    <x v="2"/>
    <b v="0"/>
    <n v="0"/>
    <b v="0"/>
    <s v="technology/web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2362"/>
    <x v="3"/>
    <b v="0"/>
    <n v="2"/>
    <b v="0"/>
    <s v="technology/web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2363"/>
    <x v="0"/>
    <b v="0"/>
    <n v="0"/>
    <b v="0"/>
    <s v="technology/web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2364"/>
    <x v="0"/>
    <b v="0"/>
    <n v="0"/>
    <b v="0"/>
    <s v="technology/web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2365"/>
    <x v="0"/>
    <b v="0"/>
    <n v="0"/>
    <b v="0"/>
    <s v="technology/web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2366"/>
    <x v="0"/>
    <b v="0"/>
    <n v="27"/>
    <b v="0"/>
    <s v="technology/web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2367"/>
    <x v="2"/>
    <b v="0"/>
    <n v="14"/>
    <b v="0"/>
    <s v="technology/web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2368"/>
    <x v="0"/>
    <b v="0"/>
    <n v="2"/>
    <b v="0"/>
    <s v="technology/web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2369"/>
    <x v="2"/>
    <b v="0"/>
    <n v="0"/>
    <b v="0"/>
    <s v="technology/web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2370"/>
    <x v="3"/>
    <b v="0"/>
    <n v="4"/>
    <b v="0"/>
    <s v="technology/web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2371"/>
    <x v="0"/>
    <b v="0"/>
    <n v="0"/>
    <b v="0"/>
    <s v="technology/web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2372"/>
    <x v="0"/>
    <b v="0"/>
    <n v="6"/>
    <b v="0"/>
    <s v="technology/web"/>
    <x v="1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2373"/>
    <x v="0"/>
    <b v="0"/>
    <n v="1"/>
    <b v="0"/>
    <s v="technology/web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2374"/>
    <x v="0"/>
    <b v="0"/>
    <n v="1"/>
    <b v="0"/>
    <s v="technology/web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2375"/>
    <x v="2"/>
    <b v="0"/>
    <n v="0"/>
    <b v="0"/>
    <s v="technology/web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2376"/>
    <x v="0"/>
    <b v="0"/>
    <n v="4"/>
    <b v="0"/>
    <s v="technology/web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2377"/>
    <x v="2"/>
    <b v="0"/>
    <n v="0"/>
    <b v="0"/>
    <s v="technology/web"/>
    <x v="1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2378"/>
    <x v="0"/>
    <b v="0"/>
    <n v="0"/>
    <b v="0"/>
    <s v="technology/web"/>
    <x v="1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2379"/>
    <x v="0"/>
    <b v="0"/>
    <n v="0"/>
    <b v="0"/>
    <s v="technology/web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2380"/>
    <x v="0"/>
    <b v="0"/>
    <n v="3"/>
    <b v="0"/>
    <s v="technology/web"/>
    <x v="1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2381"/>
    <x v="0"/>
    <b v="0"/>
    <n v="7"/>
    <b v="0"/>
    <s v="technology/web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2382"/>
    <x v="0"/>
    <b v="0"/>
    <n v="2"/>
    <b v="0"/>
    <s v="technology/web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2383"/>
    <x v="0"/>
    <b v="0"/>
    <n v="3"/>
    <b v="0"/>
    <s v="technology/web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2384"/>
    <x v="3"/>
    <b v="0"/>
    <n v="8"/>
    <b v="0"/>
    <s v="technology/web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2385"/>
    <x v="0"/>
    <b v="0"/>
    <n v="7"/>
    <b v="0"/>
    <s v="technology/web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2386"/>
    <x v="3"/>
    <b v="0"/>
    <n v="0"/>
    <b v="0"/>
    <s v="technology/web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2387"/>
    <x v="2"/>
    <b v="0"/>
    <n v="3"/>
    <b v="0"/>
    <s v="technology/web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2388"/>
    <x v="3"/>
    <b v="0"/>
    <n v="8"/>
    <b v="0"/>
    <s v="technology/web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2389"/>
    <x v="0"/>
    <b v="0"/>
    <n v="1"/>
    <b v="0"/>
    <s v="technology/web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2390"/>
    <x v="3"/>
    <b v="0"/>
    <n v="0"/>
    <b v="0"/>
    <s v="technology/web"/>
    <x v="1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2391"/>
    <x v="0"/>
    <b v="0"/>
    <n v="1"/>
    <b v="0"/>
    <s v="technology/web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2392"/>
    <x v="0"/>
    <b v="0"/>
    <n v="0"/>
    <b v="0"/>
    <s v="technology/web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2393"/>
    <x v="0"/>
    <b v="0"/>
    <n v="1"/>
    <b v="0"/>
    <s v="technology/web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2394"/>
    <x v="0"/>
    <b v="0"/>
    <n v="2"/>
    <b v="0"/>
    <s v="technology/web"/>
    <x v="1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2395"/>
    <x v="2"/>
    <b v="0"/>
    <n v="0"/>
    <b v="0"/>
    <s v="technology/web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2396"/>
    <x v="0"/>
    <b v="0"/>
    <n v="1"/>
    <b v="0"/>
    <s v="technology/web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2397"/>
    <x v="3"/>
    <b v="0"/>
    <n v="0"/>
    <b v="0"/>
    <s v="technology/web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2398"/>
    <x v="0"/>
    <b v="0"/>
    <n v="0"/>
    <b v="0"/>
    <s v="technology/web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2399"/>
    <x v="3"/>
    <b v="0"/>
    <n v="0"/>
    <b v="0"/>
    <s v="technology/web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2400"/>
    <x v="2"/>
    <b v="0"/>
    <n v="0"/>
    <b v="0"/>
    <s v="technology/web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2401"/>
    <x v="2"/>
    <b v="0"/>
    <n v="9"/>
    <b v="0"/>
    <s v="food/food trucks"/>
    <x v="1"/>
    <m/>
  </r>
  <r>
    <n v="2402"/>
    <s v="Cupcake Truck Unite"/>
    <s v="Small town, delicious treats, and a mobile truck"/>
    <n v="12000"/>
    <n v="52"/>
    <x v="2"/>
    <s v="US"/>
    <s v="USD"/>
    <n v="1431533931"/>
    <x v="2402"/>
    <x v="2402"/>
    <x v="0"/>
    <b v="0"/>
    <n v="1"/>
    <b v="0"/>
    <s v="food/food trucks"/>
    <x v="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2403"/>
    <x v="2"/>
    <b v="0"/>
    <n v="12"/>
    <b v="0"/>
    <s v="food/food trucks"/>
    <x v="1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2404"/>
    <x v="0"/>
    <b v="0"/>
    <n v="0"/>
    <b v="0"/>
    <s v="food/food trucks"/>
    <x v="1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2405"/>
    <x v="2"/>
    <b v="0"/>
    <n v="20"/>
    <b v="0"/>
    <s v="food/food trucks"/>
    <x v="1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2406"/>
    <x v="3"/>
    <b v="0"/>
    <n v="16"/>
    <b v="0"/>
    <s v="food/food trucks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2407"/>
    <x v="0"/>
    <b v="0"/>
    <n v="33"/>
    <b v="0"/>
    <s v="food/food trucks"/>
    <x v="1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2408"/>
    <x v="3"/>
    <b v="0"/>
    <n v="2"/>
    <b v="0"/>
    <s v="food/food trucks"/>
    <x v="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2409"/>
    <x v="0"/>
    <b v="0"/>
    <n v="6"/>
    <b v="0"/>
    <s v="food/food trucks"/>
    <x v="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2410"/>
    <x v="0"/>
    <b v="0"/>
    <n v="0"/>
    <b v="0"/>
    <s v="food/food trucks"/>
    <x v="1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2411"/>
    <x v="0"/>
    <b v="0"/>
    <n v="3"/>
    <b v="0"/>
    <s v="food/food trucks"/>
    <x v="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2412"/>
    <x v="2"/>
    <b v="0"/>
    <n v="0"/>
    <b v="0"/>
    <s v="food/food trucks"/>
    <x v="1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2413"/>
    <x v="3"/>
    <b v="0"/>
    <n v="3"/>
    <b v="0"/>
    <s v="food/food trucks"/>
    <x v="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2414"/>
    <x v="0"/>
    <b v="0"/>
    <n v="13"/>
    <b v="0"/>
    <s v="food/food trucks"/>
    <x v="1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2415"/>
    <x v="2"/>
    <b v="0"/>
    <n v="6"/>
    <b v="0"/>
    <s v="food/food trucks"/>
    <x v="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2416"/>
    <x v="0"/>
    <b v="0"/>
    <n v="1"/>
    <b v="0"/>
    <s v="food/food trucks"/>
    <x v="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2417"/>
    <x v="3"/>
    <b v="0"/>
    <n v="0"/>
    <b v="0"/>
    <s v="food/food trucks"/>
    <x v="1"/>
    <m/>
  </r>
  <r>
    <n v="2418"/>
    <s v="Mexican food truck"/>
    <s v="I want to start my food truck business."/>
    <n v="25000"/>
    <n v="5"/>
    <x v="2"/>
    <s v="US"/>
    <s v="USD"/>
    <n v="1427225644"/>
    <x v="2418"/>
    <x v="2418"/>
    <x v="0"/>
    <b v="0"/>
    <n v="5"/>
    <b v="0"/>
    <s v="food/food trucks"/>
    <x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2419"/>
    <x v="3"/>
    <b v="0"/>
    <n v="0"/>
    <b v="0"/>
    <s v="food/food trucks"/>
    <x v="1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2420"/>
    <x v="3"/>
    <b v="0"/>
    <n v="36"/>
    <b v="0"/>
    <s v="food/food trucks"/>
    <x v="1"/>
    <m/>
  </r>
  <r>
    <n v="2421"/>
    <s v="hot dog cart"/>
    <s v="help me start Merrill's first hot dog cart in this empty lot"/>
    <n v="6000"/>
    <n v="1"/>
    <x v="2"/>
    <s v="US"/>
    <s v="USD"/>
    <n v="1424536196"/>
    <x v="2421"/>
    <x v="2421"/>
    <x v="0"/>
    <b v="0"/>
    <n v="1"/>
    <b v="0"/>
    <s v="food/food trucks"/>
    <x v="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2422"/>
    <x v="0"/>
    <b v="0"/>
    <n v="1"/>
    <b v="0"/>
    <s v="food/food trucks"/>
    <x v="1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2423"/>
    <x v="3"/>
    <b v="0"/>
    <n v="1"/>
    <b v="0"/>
    <s v="food/food trucks"/>
    <x v="1"/>
    <m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2424"/>
    <x v="3"/>
    <b v="0"/>
    <n v="9"/>
    <b v="0"/>
    <s v="food/food trucks"/>
    <x v="1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2425"/>
    <x v="2"/>
    <b v="0"/>
    <n v="1"/>
    <b v="0"/>
    <s v="food/food trucks"/>
    <x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2426"/>
    <x v="0"/>
    <b v="0"/>
    <n v="0"/>
    <b v="0"/>
    <s v="food/food trucks"/>
    <x v="1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2427"/>
    <x v="2"/>
    <b v="0"/>
    <n v="1"/>
    <b v="0"/>
    <s v="food/food trucks"/>
    <x v="1"/>
    <m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2428"/>
    <x v="0"/>
    <b v="0"/>
    <n v="1"/>
    <b v="0"/>
    <s v="food/food trucks"/>
    <x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2429"/>
    <x v="2"/>
    <b v="0"/>
    <n v="4"/>
    <b v="0"/>
    <s v="food/food trucks"/>
    <x v="1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2430"/>
    <x v="2"/>
    <b v="0"/>
    <n v="2"/>
    <b v="0"/>
    <s v="food/food trucks"/>
    <x v="1"/>
    <m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2431"/>
    <x v="2"/>
    <b v="0"/>
    <n v="2"/>
    <b v="0"/>
    <s v="food/food trucks"/>
    <x v="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2432"/>
    <x v="0"/>
    <b v="0"/>
    <n v="2"/>
    <b v="0"/>
    <s v="food/food trucks"/>
    <x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2433"/>
    <x v="2"/>
    <b v="0"/>
    <n v="0"/>
    <b v="0"/>
    <s v="food/food trucks"/>
    <x v="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2434"/>
    <x v="0"/>
    <b v="0"/>
    <n v="2"/>
    <b v="0"/>
    <s v="food/food trucks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2435"/>
    <x v="0"/>
    <b v="0"/>
    <n v="4"/>
    <b v="0"/>
    <s v="food/food trucks"/>
    <x v="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2436"/>
    <x v="0"/>
    <b v="0"/>
    <n v="2"/>
    <b v="0"/>
    <s v="food/food trucks"/>
    <x v="1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2437"/>
    <x v="0"/>
    <b v="0"/>
    <n v="0"/>
    <b v="0"/>
    <s v="food/food trucks"/>
    <x v="1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2438"/>
    <x v="0"/>
    <b v="0"/>
    <n v="1"/>
    <b v="0"/>
    <s v="food/food trucks"/>
    <x v="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2439"/>
    <x v="0"/>
    <b v="0"/>
    <n v="0"/>
    <b v="0"/>
    <s v="food/food trucks"/>
    <x v="1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2440"/>
    <x v="2"/>
    <b v="0"/>
    <n v="2"/>
    <b v="0"/>
    <s v="food/food trucks"/>
    <x v="1"/>
    <m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2441"/>
    <x v="0"/>
    <b v="0"/>
    <n v="109"/>
    <b v="1"/>
    <s v="food/small batch"/>
    <x v="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2442"/>
    <x v="0"/>
    <b v="0"/>
    <n v="372"/>
    <b v="1"/>
    <s v="food/small batch"/>
    <x v="1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2443"/>
    <x v="3"/>
    <b v="0"/>
    <n v="311"/>
    <b v="1"/>
    <s v="food/small batch"/>
    <x v="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2444"/>
    <x v="2"/>
    <b v="0"/>
    <n v="61"/>
    <b v="1"/>
    <s v="food/small batch"/>
    <x v="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2445"/>
    <x v="0"/>
    <b v="0"/>
    <n v="115"/>
    <b v="1"/>
    <s v="food/small batch"/>
    <x v="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2446"/>
    <x v="2"/>
    <b v="0"/>
    <n v="111"/>
    <b v="1"/>
    <s v="food/small batch"/>
    <x v="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2447"/>
    <x v="2"/>
    <b v="0"/>
    <n v="337"/>
    <b v="1"/>
    <s v="food/small batch"/>
    <x v="1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2448"/>
    <x v="2"/>
    <b v="0"/>
    <n v="9"/>
    <b v="1"/>
    <s v="food/small batch"/>
    <x v="1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2449"/>
    <x v="3"/>
    <b v="0"/>
    <n v="120"/>
    <b v="1"/>
    <s v="food/small batch"/>
    <x v="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2450"/>
    <x v="3"/>
    <b v="0"/>
    <n v="102"/>
    <b v="1"/>
    <s v="food/small batch"/>
    <x v="1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2451"/>
    <x v="1"/>
    <b v="0"/>
    <n v="186"/>
    <b v="1"/>
    <s v="food/small batch"/>
    <x v="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2452"/>
    <x v="0"/>
    <b v="0"/>
    <n v="15"/>
    <b v="1"/>
    <s v="food/small batch"/>
    <x v="1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2453"/>
    <x v="1"/>
    <b v="0"/>
    <n v="67"/>
    <b v="1"/>
    <s v="food/small batch"/>
    <x v="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2454"/>
    <x v="1"/>
    <b v="0"/>
    <n v="130"/>
    <b v="1"/>
    <s v="food/small batch"/>
    <x v="1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2455"/>
    <x v="2"/>
    <b v="0"/>
    <n v="16"/>
    <b v="1"/>
    <s v="food/small batch"/>
    <x v="1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2456"/>
    <x v="1"/>
    <b v="0"/>
    <n v="67"/>
    <b v="1"/>
    <s v="food/small batch"/>
    <x v="1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2457"/>
    <x v="2"/>
    <b v="0"/>
    <n v="124"/>
    <b v="1"/>
    <s v="food/small batch"/>
    <x v="1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2458"/>
    <x v="2"/>
    <b v="0"/>
    <n v="80"/>
    <b v="1"/>
    <s v="food/small batch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2459"/>
    <x v="2"/>
    <b v="0"/>
    <n v="282"/>
    <b v="1"/>
    <s v="food/small batch"/>
    <x v="1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2460"/>
    <x v="2"/>
    <b v="0"/>
    <n v="68"/>
    <b v="1"/>
    <s v="food/small batch"/>
    <x v="1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2461"/>
    <x v="6"/>
    <b v="0"/>
    <n v="86"/>
    <b v="1"/>
    <s v="music/indie rock"/>
    <x v="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2462"/>
    <x v="5"/>
    <b v="0"/>
    <n v="115"/>
    <b v="1"/>
    <s v="music/indie rock"/>
    <x v="1"/>
    <m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2463"/>
    <x v="4"/>
    <b v="0"/>
    <n v="75"/>
    <b v="1"/>
    <s v="music/indie rock"/>
    <x v="1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2464"/>
    <x v="0"/>
    <b v="0"/>
    <n v="43"/>
    <b v="1"/>
    <s v="music/indie rock"/>
    <x v="1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2465"/>
    <x v="5"/>
    <b v="0"/>
    <n v="48"/>
    <b v="1"/>
    <s v="music/indie rock"/>
    <x v="1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2466"/>
    <x v="4"/>
    <b v="0"/>
    <n v="52"/>
    <b v="1"/>
    <s v="music/indie rock"/>
    <x v="1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2467"/>
    <x v="5"/>
    <b v="0"/>
    <n v="43"/>
    <b v="1"/>
    <s v="music/indie rock"/>
    <x v="1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2468"/>
    <x v="5"/>
    <b v="0"/>
    <n v="58"/>
    <b v="1"/>
    <s v="music/indie rock"/>
    <x v="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2469"/>
    <x v="6"/>
    <b v="0"/>
    <n v="47"/>
    <b v="1"/>
    <s v="music/indie rock"/>
    <x v="1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2470"/>
    <x v="5"/>
    <b v="0"/>
    <n v="36"/>
    <b v="1"/>
    <s v="music/indie rock"/>
    <x v="1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2471"/>
    <x v="6"/>
    <b v="0"/>
    <n v="17"/>
    <b v="1"/>
    <s v="music/indie rock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2472"/>
    <x v="7"/>
    <b v="0"/>
    <n v="104"/>
    <b v="1"/>
    <s v="music/indie rock"/>
    <x v="1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2473"/>
    <x v="5"/>
    <b v="0"/>
    <n v="47"/>
    <b v="1"/>
    <s v="music/indie rock"/>
    <x v="1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2474"/>
    <x v="7"/>
    <b v="0"/>
    <n v="38"/>
    <b v="1"/>
    <s v="music/indie rock"/>
    <x v="1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2475"/>
    <x v="7"/>
    <b v="0"/>
    <n v="81"/>
    <b v="1"/>
    <s v="music/indie rock"/>
    <x v="1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2476"/>
    <x v="3"/>
    <b v="0"/>
    <n v="55"/>
    <b v="1"/>
    <s v="music/indie rock"/>
    <x v="1"/>
    <m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2477"/>
    <x v="5"/>
    <b v="0"/>
    <n v="41"/>
    <b v="1"/>
    <s v="music/indie rock"/>
    <x v="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2478"/>
    <x v="5"/>
    <b v="0"/>
    <n v="79"/>
    <b v="1"/>
    <s v="music/indie rock"/>
    <x v="1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2479"/>
    <x v="5"/>
    <b v="0"/>
    <n v="16"/>
    <b v="1"/>
    <s v="music/indie rock"/>
    <x v="1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2480"/>
    <x v="0"/>
    <b v="0"/>
    <n v="8"/>
    <b v="1"/>
    <s v="music/indie rock"/>
    <x v="1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2481"/>
    <x v="5"/>
    <b v="0"/>
    <n v="95"/>
    <b v="1"/>
    <s v="music/indie rock"/>
    <x v="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2482"/>
    <x v="6"/>
    <b v="0"/>
    <n v="25"/>
    <b v="1"/>
    <s v="music/indie rock"/>
    <x v="1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2483"/>
    <x v="5"/>
    <b v="0"/>
    <n v="19"/>
    <b v="1"/>
    <s v="music/indie rock"/>
    <x v="1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2484"/>
    <x v="6"/>
    <b v="0"/>
    <n v="90"/>
    <b v="1"/>
    <s v="music/indie rock"/>
    <x v="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2485"/>
    <x v="6"/>
    <b v="0"/>
    <n v="41"/>
    <b v="1"/>
    <s v="music/indie rock"/>
    <x v="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2486"/>
    <x v="5"/>
    <b v="0"/>
    <n v="30"/>
    <b v="1"/>
    <s v="music/indie rock"/>
    <x v="1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2487"/>
    <x v="5"/>
    <b v="0"/>
    <n v="38"/>
    <b v="1"/>
    <s v="music/indie rock"/>
    <x v="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2488"/>
    <x v="6"/>
    <b v="0"/>
    <n v="65"/>
    <b v="1"/>
    <s v="music/indie rock"/>
    <x v="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2489"/>
    <x v="4"/>
    <b v="0"/>
    <n v="75"/>
    <b v="1"/>
    <s v="music/indie rock"/>
    <x v="1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2490"/>
    <x v="5"/>
    <b v="0"/>
    <n v="16"/>
    <b v="1"/>
    <s v="music/indie rock"/>
    <x v="1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2491"/>
    <x v="7"/>
    <b v="0"/>
    <n v="10"/>
    <b v="1"/>
    <s v="music/indie rock"/>
    <x v="1"/>
    <m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2492"/>
    <x v="5"/>
    <b v="0"/>
    <n v="27"/>
    <b v="1"/>
    <s v="music/indie rock"/>
    <x v="1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2493"/>
    <x v="4"/>
    <b v="0"/>
    <n v="259"/>
    <b v="1"/>
    <s v="music/indie rock"/>
    <x v="1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2494"/>
    <x v="5"/>
    <b v="0"/>
    <n v="39"/>
    <b v="1"/>
    <s v="music/indie rock"/>
    <x v="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2495"/>
    <x v="5"/>
    <b v="0"/>
    <n v="42"/>
    <b v="1"/>
    <s v="music/indie rock"/>
    <x v="1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2496"/>
    <x v="4"/>
    <b v="0"/>
    <n v="10"/>
    <b v="1"/>
    <s v="music/indie rock"/>
    <x v="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2497"/>
    <x v="6"/>
    <b v="0"/>
    <n v="56"/>
    <b v="1"/>
    <s v="music/indie rock"/>
    <x v="1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2498"/>
    <x v="0"/>
    <b v="0"/>
    <n v="20"/>
    <b v="1"/>
    <s v="music/indie rock"/>
    <x v="1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2499"/>
    <x v="5"/>
    <b v="0"/>
    <n v="170"/>
    <b v="1"/>
    <s v="music/indie rock"/>
    <x v="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2500"/>
    <x v="5"/>
    <b v="0"/>
    <n v="29"/>
    <b v="1"/>
    <s v="music/indie rock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2501"/>
    <x v="0"/>
    <b v="0"/>
    <n v="7"/>
    <b v="0"/>
    <s v="food/restaurants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2502"/>
    <x v="3"/>
    <b v="0"/>
    <n v="5"/>
    <b v="0"/>
    <s v="food/restaurants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2503"/>
    <x v="2"/>
    <b v="0"/>
    <n v="0"/>
    <b v="0"/>
    <s v="food/restaurants"/>
    <x v="1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2504"/>
    <x v="3"/>
    <b v="0"/>
    <n v="0"/>
    <b v="0"/>
    <s v="food/restaurants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2505"/>
    <x v="0"/>
    <b v="0"/>
    <n v="0"/>
    <b v="0"/>
    <s v="food/restaurants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2506"/>
    <x v="0"/>
    <b v="0"/>
    <n v="2"/>
    <b v="0"/>
    <s v="food/restaurants"/>
    <x v="1"/>
    <m/>
  </r>
  <r>
    <n v="2507"/>
    <s v="Help Cafe Talavera get a New Kitchen!"/>
    <s v="Unique dishes for a unique city!."/>
    <n v="42850"/>
    <n v="0"/>
    <x v="2"/>
    <s v="US"/>
    <s v="USD"/>
    <n v="1431308704"/>
    <x v="2507"/>
    <x v="2507"/>
    <x v="0"/>
    <b v="0"/>
    <n v="0"/>
    <b v="0"/>
    <s v="food/restaurants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2508"/>
    <x v="3"/>
    <b v="0"/>
    <n v="0"/>
    <b v="0"/>
    <s v="food/restaurants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2509"/>
    <x v="0"/>
    <b v="0"/>
    <n v="28"/>
    <b v="0"/>
    <s v="food/restaurants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2510"/>
    <x v="0"/>
    <b v="0"/>
    <n v="2"/>
    <b v="0"/>
    <s v="food/restaurants"/>
    <x v="1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2511"/>
    <x v="2"/>
    <b v="0"/>
    <n v="0"/>
    <b v="0"/>
    <s v="food/restaurants"/>
    <x v="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2512"/>
    <x v="3"/>
    <b v="0"/>
    <n v="0"/>
    <b v="0"/>
    <s v="food/restaurants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2513"/>
    <x v="2"/>
    <b v="0"/>
    <n v="0"/>
    <b v="0"/>
    <s v="food/restaurants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2514"/>
    <x v="3"/>
    <b v="0"/>
    <n v="4"/>
    <b v="0"/>
    <s v="food/restaurants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2515"/>
    <x v="0"/>
    <b v="0"/>
    <n v="12"/>
    <b v="0"/>
    <s v="food/restaurants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2516"/>
    <x v="3"/>
    <b v="0"/>
    <n v="0"/>
    <b v="0"/>
    <s v="food/restaurants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2517"/>
    <x v="0"/>
    <b v="0"/>
    <n v="33"/>
    <b v="0"/>
    <s v="food/restaurants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2518"/>
    <x v="3"/>
    <b v="0"/>
    <n v="0"/>
    <b v="0"/>
    <s v="food/restaurants"/>
    <x v="1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2519"/>
    <x v="3"/>
    <b v="0"/>
    <n v="4"/>
    <b v="0"/>
    <s v="food/restaurants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2520"/>
    <x v="2"/>
    <b v="0"/>
    <n v="0"/>
    <b v="0"/>
    <s v="food/restaurants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2521"/>
    <x v="0"/>
    <b v="0"/>
    <n v="132"/>
    <b v="1"/>
    <s v="music/classical music"/>
    <x v="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2522"/>
    <x v="2"/>
    <b v="0"/>
    <n v="27"/>
    <b v="1"/>
    <s v="music/classical music"/>
    <x v="1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2523"/>
    <x v="3"/>
    <b v="0"/>
    <n v="26"/>
    <b v="1"/>
    <s v="music/classical music"/>
    <x v="1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2524"/>
    <x v="3"/>
    <b v="0"/>
    <n v="43"/>
    <b v="1"/>
    <s v="music/classical music"/>
    <x v="1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2525"/>
    <x v="5"/>
    <b v="0"/>
    <n v="80"/>
    <b v="1"/>
    <s v="music/classical music"/>
    <x v="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2526"/>
    <x v="3"/>
    <b v="0"/>
    <n v="33"/>
    <b v="1"/>
    <s v="music/classical music"/>
    <x v="1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2527"/>
    <x v="4"/>
    <b v="0"/>
    <n v="71"/>
    <b v="1"/>
    <s v="music/classical music"/>
    <x v="1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2528"/>
    <x v="0"/>
    <b v="0"/>
    <n v="81"/>
    <b v="1"/>
    <s v="music/classical music"/>
    <x v="1"/>
    <m/>
  </r>
  <r>
    <n v="2529"/>
    <s v="UrbanArias is DC's Contemporary Opera Company"/>
    <s v="Opera. Short. New."/>
    <n v="6000"/>
    <n v="6257"/>
    <x v="0"/>
    <s v="US"/>
    <s v="USD"/>
    <n v="1332636975"/>
    <x v="2529"/>
    <x v="2529"/>
    <x v="5"/>
    <b v="0"/>
    <n v="76"/>
    <b v="1"/>
    <s v="music/classical music"/>
    <x v="1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2530"/>
    <x v="0"/>
    <b v="0"/>
    <n v="48"/>
    <b v="1"/>
    <s v="music/classical music"/>
    <x v="1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2531"/>
    <x v="0"/>
    <b v="0"/>
    <n v="61"/>
    <b v="1"/>
    <s v="music/classical music"/>
    <x v="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2532"/>
    <x v="5"/>
    <b v="0"/>
    <n v="60"/>
    <b v="1"/>
    <s v="music/classical music"/>
    <x v="1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2533"/>
    <x v="4"/>
    <b v="0"/>
    <n v="136"/>
    <b v="1"/>
    <s v="music/classical music"/>
    <x v="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2534"/>
    <x v="8"/>
    <b v="0"/>
    <n v="14"/>
    <b v="1"/>
    <s v="music/classical music"/>
    <x v="1"/>
    <m/>
  </r>
  <r>
    <n v="2535"/>
    <s v="Mark Hayes Requiem Recording"/>
    <s v="Mark Hayes: Requiem Recording"/>
    <n v="20000"/>
    <n v="20755"/>
    <x v="0"/>
    <s v="US"/>
    <s v="USD"/>
    <n v="1417463945"/>
    <x v="2535"/>
    <x v="2535"/>
    <x v="3"/>
    <b v="0"/>
    <n v="78"/>
    <b v="1"/>
    <s v="music/classical music"/>
    <x v="1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2536"/>
    <x v="4"/>
    <b v="0"/>
    <n v="4"/>
    <b v="1"/>
    <s v="music/classical music"/>
    <x v="1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2537"/>
    <x v="6"/>
    <b v="0"/>
    <n v="11"/>
    <b v="1"/>
    <s v="music/classical music"/>
    <x v="1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2538"/>
    <x v="4"/>
    <b v="0"/>
    <n v="185"/>
    <b v="1"/>
    <s v="music/classical music"/>
    <x v="1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2539"/>
    <x v="3"/>
    <b v="0"/>
    <n v="59"/>
    <b v="1"/>
    <s v="music/classical music"/>
    <x v="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2540"/>
    <x v="6"/>
    <b v="0"/>
    <n v="27"/>
    <b v="1"/>
    <s v="music/classical music"/>
    <x v="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2541"/>
    <x v="4"/>
    <b v="0"/>
    <n v="63"/>
    <b v="1"/>
    <s v="music/classical music"/>
    <x v="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2542"/>
    <x v="4"/>
    <b v="0"/>
    <n v="13"/>
    <b v="1"/>
    <s v="music/classical music"/>
    <x v="1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2543"/>
    <x v="7"/>
    <b v="0"/>
    <n v="13"/>
    <b v="1"/>
    <s v="music/classical music"/>
    <x v="1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2544"/>
    <x v="5"/>
    <b v="0"/>
    <n v="57"/>
    <b v="1"/>
    <s v="music/classical music"/>
    <x v="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2545"/>
    <x v="0"/>
    <b v="0"/>
    <n v="61"/>
    <b v="1"/>
    <s v="music/classical music"/>
    <x v="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2546"/>
    <x v="4"/>
    <b v="0"/>
    <n v="65"/>
    <b v="1"/>
    <s v="music/classical music"/>
    <x v="1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2547"/>
    <x v="5"/>
    <b v="0"/>
    <n v="134"/>
    <b v="1"/>
    <s v="music/classical music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2548"/>
    <x v="2"/>
    <b v="0"/>
    <n v="37"/>
    <b v="1"/>
    <s v="music/classical music"/>
    <x v="1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2549"/>
    <x v="4"/>
    <b v="0"/>
    <n v="37"/>
    <b v="1"/>
    <s v="music/classical music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2550"/>
    <x v="0"/>
    <b v="0"/>
    <n v="150"/>
    <b v="1"/>
    <s v="music/classical music"/>
    <x v="1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2551"/>
    <x v="5"/>
    <b v="0"/>
    <n v="56"/>
    <b v="1"/>
    <s v="music/classical music"/>
    <x v="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2552"/>
    <x v="1"/>
    <b v="0"/>
    <n v="18"/>
    <b v="1"/>
    <s v="music/classical music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2553"/>
    <x v="5"/>
    <b v="0"/>
    <n v="60"/>
    <b v="1"/>
    <s v="music/classical music"/>
    <x v="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2554"/>
    <x v="0"/>
    <b v="0"/>
    <n v="67"/>
    <b v="1"/>
    <s v="music/classical music"/>
    <x v="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2555"/>
    <x v="5"/>
    <b v="0"/>
    <n v="35"/>
    <b v="1"/>
    <s v="music/classical music"/>
    <x v="1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2556"/>
    <x v="5"/>
    <b v="0"/>
    <n v="34"/>
    <b v="1"/>
    <s v="music/classical music"/>
    <x v="1"/>
    <m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2557"/>
    <x v="3"/>
    <b v="0"/>
    <n v="36"/>
    <b v="1"/>
    <s v="music/classical music"/>
    <x v="1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2558"/>
    <x v="0"/>
    <b v="0"/>
    <n v="18"/>
    <b v="1"/>
    <s v="music/classical music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2559"/>
    <x v="6"/>
    <b v="0"/>
    <n v="25"/>
    <b v="1"/>
    <s v="music/classical music"/>
    <x v="1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2560"/>
    <x v="0"/>
    <b v="0"/>
    <n v="21"/>
    <b v="1"/>
    <s v="music/classical music"/>
    <x v="1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2561"/>
    <x v="0"/>
    <b v="0"/>
    <n v="0"/>
    <b v="0"/>
    <s v="food/food trucks"/>
    <x v="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2562"/>
    <x v="2"/>
    <b v="0"/>
    <n v="3"/>
    <b v="0"/>
    <s v="food/food trucks"/>
    <x v="1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2563"/>
    <x v="0"/>
    <b v="0"/>
    <n v="0"/>
    <b v="0"/>
    <s v="food/food trucks"/>
    <x v="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2564"/>
    <x v="3"/>
    <b v="0"/>
    <n v="0"/>
    <b v="0"/>
    <s v="food/food trucks"/>
    <x v="1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2565"/>
    <x v="2"/>
    <b v="0"/>
    <n v="1"/>
    <b v="0"/>
    <s v="food/food trucks"/>
    <x v="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2566"/>
    <x v="3"/>
    <b v="0"/>
    <n v="0"/>
    <b v="0"/>
    <s v="food/food trucks"/>
    <x v="1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2567"/>
    <x v="0"/>
    <b v="0"/>
    <n v="2"/>
    <b v="0"/>
    <s v="food/food trucks"/>
    <x v="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2568"/>
    <x v="2"/>
    <b v="0"/>
    <n v="1"/>
    <b v="0"/>
    <s v="food/food trucks"/>
    <x v="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2569"/>
    <x v="0"/>
    <b v="0"/>
    <n v="2"/>
    <b v="0"/>
    <s v="food/food trucks"/>
    <x v="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2570"/>
    <x v="1"/>
    <b v="0"/>
    <n v="2"/>
    <b v="0"/>
    <s v="food/food trucks"/>
    <x v="1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2571"/>
    <x v="2"/>
    <b v="0"/>
    <n v="4"/>
    <b v="0"/>
    <s v="food/food trucks"/>
    <x v="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2572"/>
    <x v="0"/>
    <b v="0"/>
    <n v="0"/>
    <b v="0"/>
    <s v="food/food trucks"/>
    <x v="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2573"/>
    <x v="3"/>
    <b v="0"/>
    <n v="0"/>
    <b v="0"/>
    <s v="food/food trucks"/>
    <x v="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2574"/>
    <x v="2"/>
    <b v="0"/>
    <n v="0"/>
    <b v="0"/>
    <s v="food/food trucks"/>
    <x v="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2575"/>
    <x v="3"/>
    <b v="0"/>
    <n v="0"/>
    <b v="0"/>
    <s v="food/food trucks"/>
    <x v="1"/>
    <m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2576"/>
    <x v="0"/>
    <b v="0"/>
    <n v="0"/>
    <b v="0"/>
    <s v="food/food trucks"/>
    <x v="1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2577"/>
    <x v="3"/>
    <b v="0"/>
    <n v="0"/>
    <b v="0"/>
    <s v="food/food trucks"/>
    <x v="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2578"/>
    <x v="0"/>
    <b v="0"/>
    <n v="0"/>
    <b v="0"/>
    <s v="food/food trucks"/>
    <x v="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2579"/>
    <x v="3"/>
    <b v="0"/>
    <n v="12"/>
    <b v="0"/>
    <s v="food/food trucks"/>
    <x v="1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2580"/>
    <x v="0"/>
    <b v="0"/>
    <n v="2"/>
    <b v="0"/>
    <s v="food/food trucks"/>
    <x v="1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2581"/>
    <x v="0"/>
    <b v="0"/>
    <n v="11"/>
    <b v="0"/>
    <s v="food/food trucks"/>
    <x v="1"/>
    <m/>
  </r>
  <r>
    <n v="2582"/>
    <s v="Drunken Wings"/>
    <s v="The place where chicken meets liquor for the first time!"/>
    <n v="90000"/>
    <n v="1"/>
    <x v="2"/>
    <s v="US"/>
    <s v="USD"/>
    <n v="1477784634"/>
    <x v="2582"/>
    <x v="2582"/>
    <x v="2"/>
    <b v="0"/>
    <n v="1"/>
    <b v="0"/>
    <s v="food/food trucks"/>
    <x v="1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2583"/>
    <x v="0"/>
    <b v="0"/>
    <n v="5"/>
    <b v="0"/>
    <s v="food/food trucks"/>
    <x v="1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2584"/>
    <x v="0"/>
    <b v="0"/>
    <n v="0"/>
    <b v="0"/>
    <s v="food/food trucks"/>
    <x v="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2585"/>
    <x v="3"/>
    <b v="0"/>
    <n v="1"/>
    <b v="0"/>
    <s v="food/food trucks"/>
    <x v="1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2586"/>
    <x v="0"/>
    <b v="0"/>
    <n v="1"/>
    <b v="0"/>
    <s v="food/food trucks"/>
    <x v="1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2587"/>
    <x v="0"/>
    <b v="0"/>
    <n v="6"/>
    <b v="0"/>
    <s v="food/food trucks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2588"/>
    <x v="0"/>
    <b v="0"/>
    <n v="8"/>
    <b v="0"/>
    <s v="food/food trucks"/>
    <x v="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2589"/>
    <x v="2"/>
    <b v="0"/>
    <n v="1"/>
    <b v="0"/>
    <s v="food/food trucks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2590"/>
    <x v="2"/>
    <b v="0"/>
    <n v="0"/>
    <b v="0"/>
    <s v="food/food trucks"/>
    <x v="1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2591"/>
    <x v="2"/>
    <b v="0"/>
    <n v="2"/>
    <b v="0"/>
    <s v="food/food trucks"/>
    <x v="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2592"/>
    <x v="3"/>
    <b v="0"/>
    <n v="1"/>
    <b v="0"/>
    <s v="food/food trucks"/>
    <x v="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2593"/>
    <x v="0"/>
    <b v="0"/>
    <n v="0"/>
    <b v="0"/>
    <s v="food/food trucks"/>
    <x v="1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2594"/>
    <x v="3"/>
    <b v="0"/>
    <n v="1"/>
    <b v="0"/>
    <s v="food/food trucks"/>
    <x v="1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2595"/>
    <x v="1"/>
    <b v="0"/>
    <n v="19"/>
    <b v="0"/>
    <s v="food/food trucks"/>
    <x v="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2596"/>
    <x v="3"/>
    <b v="0"/>
    <n v="27"/>
    <b v="0"/>
    <s v="food/food trucks"/>
    <x v="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2597"/>
    <x v="2"/>
    <b v="0"/>
    <n v="7"/>
    <b v="0"/>
    <s v="food/food trucks"/>
    <x v="1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2598"/>
    <x v="0"/>
    <b v="0"/>
    <n v="14"/>
    <b v="0"/>
    <s v="food/food trucks"/>
    <x v="1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2599"/>
    <x v="3"/>
    <b v="0"/>
    <n v="5"/>
    <b v="0"/>
    <s v="food/food trucks"/>
    <x v="1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2600"/>
    <x v="2"/>
    <b v="0"/>
    <n v="30"/>
    <b v="0"/>
    <s v="food/food trucks"/>
    <x v="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2601"/>
    <x v="5"/>
    <b v="1"/>
    <n v="151"/>
    <b v="1"/>
    <s v="technology/space exploration"/>
    <x v="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2602"/>
    <x v="3"/>
    <b v="1"/>
    <n v="489"/>
    <b v="1"/>
    <s v="technology/space exploration"/>
    <x v="1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2603"/>
    <x v="4"/>
    <b v="1"/>
    <n v="50"/>
    <b v="1"/>
    <s v="technology/space exploration"/>
    <x v="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2604"/>
    <x v="5"/>
    <b v="1"/>
    <n v="321"/>
    <b v="1"/>
    <s v="technology/space exploration"/>
    <x v="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2605"/>
    <x v="2"/>
    <b v="1"/>
    <n v="1762"/>
    <b v="1"/>
    <s v="technology/space exploration"/>
    <x v="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2606"/>
    <x v="3"/>
    <b v="1"/>
    <n v="385"/>
    <b v="1"/>
    <s v="technology/space exploration"/>
    <x v="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2607"/>
    <x v="0"/>
    <b v="1"/>
    <n v="398"/>
    <b v="1"/>
    <s v="technology/space exploration"/>
    <x v="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2608"/>
    <x v="1"/>
    <b v="1"/>
    <n v="304"/>
    <b v="1"/>
    <s v="technology/space exploration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2609"/>
    <x v="5"/>
    <b v="1"/>
    <n v="676"/>
    <b v="1"/>
    <s v="technology/space exploration"/>
    <x v="1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2610"/>
    <x v="2"/>
    <b v="1"/>
    <n v="577"/>
    <b v="1"/>
    <s v="technology/space exploration"/>
    <x v="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2611"/>
    <x v="2"/>
    <b v="1"/>
    <n v="3663"/>
    <b v="1"/>
    <s v="technology/space exploration"/>
    <x v="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2612"/>
    <x v="3"/>
    <b v="1"/>
    <n v="294"/>
    <b v="1"/>
    <s v="technology/space exploration"/>
    <x v="1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2613"/>
    <x v="5"/>
    <b v="1"/>
    <n v="28"/>
    <b v="1"/>
    <s v="technology/space exploration"/>
    <x v="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2614"/>
    <x v="3"/>
    <b v="1"/>
    <n v="100"/>
    <b v="1"/>
    <s v="technology/space exploration"/>
    <x v="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2615"/>
    <x v="2"/>
    <b v="0"/>
    <n v="72"/>
    <b v="1"/>
    <s v="technology/space exploration"/>
    <x v="1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2616"/>
    <x v="0"/>
    <b v="1"/>
    <n v="238"/>
    <b v="1"/>
    <s v="technology/space exploration"/>
    <x v="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2617"/>
    <x v="3"/>
    <b v="1"/>
    <n v="159"/>
    <b v="1"/>
    <s v="technology/space exploration"/>
    <x v="1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2618"/>
    <x v="0"/>
    <b v="1"/>
    <n v="77"/>
    <b v="1"/>
    <s v="technology/space exploration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2619"/>
    <x v="0"/>
    <b v="1"/>
    <n v="53"/>
    <b v="1"/>
    <s v="technology/space exploration"/>
    <x v="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2620"/>
    <x v="0"/>
    <b v="1"/>
    <n v="1251"/>
    <b v="1"/>
    <s v="technology/space exploration"/>
    <x v="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2621"/>
    <x v="0"/>
    <b v="1"/>
    <n v="465"/>
    <b v="1"/>
    <s v="technology/space exploration"/>
    <x v="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2622"/>
    <x v="2"/>
    <b v="0"/>
    <n v="74"/>
    <b v="1"/>
    <s v="technology/space exploration"/>
    <x v="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2623"/>
    <x v="2"/>
    <b v="0"/>
    <n v="62"/>
    <b v="1"/>
    <s v="technology/space exploration"/>
    <x v="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2624"/>
    <x v="5"/>
    <b v="0"/>
    <n v="3468"/>
    <b v="1"/>
    <s v="technology/space exploration"/>
    <x v="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2625"/>
    <x v="2"/>
    <b v="0"/>
    <n v="52"/>
    <b v="1"/>
    <s v="technology/space exploration"/>
    <x v="1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2626"/>
    <x v="0"/>
    <b v="0"/>
    <n v="50"/>
    <b v="1"/>
    <s v="technology/space exploration"/>
    <x v="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2627"/>
    <x v="0"/>
    <b v="0"/>
    <n v="45"/>
    <b v="1"/>
    <s v="technology/space exploration"/>
    <x v="1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2628"/>
    <x v="3"/>
    <b v="0"/>
    <n v="21"/>
    <b v="1"/>
    <s v="technology/space exploration"/>
    <x v="1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2629"/>
    <x v="0"/>
    <b v="0"/>
    <n v="100"/>
    <b v="1"/>
    <s v="technology/space exploration"/>
    <x v="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2630"/>
    <x v="2"/>
    <b v="0"/>
    <n v="81"/>
    <b v="1"/>
    <s v="technology/space exploration"/>
    <x v="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2631"/>
    <x v="0"/>
    <b v="0"/>
    <n v="286"/>
    <b v="1"/>
    <s v="technology/space exploration"/>
    <x v="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2632"/>
    <x v="2"/>
    <b v="0"/>
    <n v="42"/>
    <b v="1"/>
    <s v="technology/space exploration"/>
    <x v="1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2633"/>
    <x v="3"/>
    <b v="0"/>
    <n v="199"/>
    <b v="1"/>
    <s v="technology/space exploration"/>
    <x v="1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2634"/>
    <x v="2"/>
    <b v="0"/>
    <n v="25"/>
    <b v="1"/>
    <s v="technology/space exploration"/>
    <x v="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2635"/>
    <x v="0"/>
    <b v="0"/>
    <n v="84"/>
    <b v="1"/>
    <s v="technology/space exploration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2636"/>
    <x v="2"/>
    <b v="0"/>
    <n v="50"/>
    <b v="1"/>
    <s v="technology/space exploration"/>
    <x v="1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2637"/>
    <x v="2"/>
    <b v="0"/>
    <n v="26"/>
    <b v="1"/>
    <s v="technology/space exploration"/>
    <x v="1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2638"/>
    <x v="3"/>
    <b v="0"/>
    <n v="14"/>
    <b v="1"/>
    <s v="technology/space exploration"/>
    <x v="1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2639"/>
    <x v="0"/>
    <b v="0"/>
    <n v="49"/>
    <b v="1"/>
    <s v="technology/space exploration"/>
    <x v="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2640"/>
    <x v="0"/>
    <b v="0"/>
    <n v="69"/>
    <b v="1"/>
    <s v="technology/space exploration"/>
    <x v="1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2641"/>
    <x v="3"/>
    <b v="0"/>
    <n v="1"/>
    <b v="0"/>
    <s v="technology/space exploration"/>
    <x v="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2642"/>
    <x v="2"/>
    <b v="0"/>
    <n v="0"/>
    <b v="0"/>
    <s v="technology/space exploration"/>
    <x v="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2643"/>
    <x v="2"/>
    <b v="1"/>
    <n v="1501"/>
    <b v="0"/>
    <s v="technology/space exploration"/>
    <x v="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2644"/>
    <x v="1"/>
    <b v="1"/>
    <n v="52"/>
    <b v="0"/>
    <s v="technology/space exploration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2645"/>
    <x v="3"/>
    <b v="1"/>
    <n v="23"/>
    <b v="0"/>
    <s v="technology/space exploration"/>
    <x v="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2646"/>
    <x v="0"/>
    <b v="1"/>
    <n v="535"/>
    <b v="0"/>
    <s v="technology/space exploration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2647"/>
    <x v="0"/>
    <b v="0"/>
    <n v="3"/>
    <b v="0"/>
    <s v="technology/space exploration"/>
    <x v="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2648"/>
    <x v="2"/>
    <b v="0"/>
    <n v="6"/>
    <b v="0"/>
    <s v="technology/space exploration"/>
    <x v="1"/>
    <m/>
  </r>
  <r>
    <n v="2649"/>
    <s v="The Mission - Please Check Back Soon (Canceled)"/>
    <s v="They have launched a Kickstarter."/>
    <n v="125000"/>
    <n v="124"/>
    <x v="1"/>
    <s v="US"/>
    <s v="USD"/>
    <n v="1454370941"/>
    <x v="2649"/>
    <x v="2649"/>
    <x v="0"/>
    <b v="0"/>
    <n v="3"/>
    <b v="0"/>
    <s v="technology/space exploration"/>
    <x v="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2650"/>
    <x v="2"/>
    <b v="0"/>
    <n v="5"/>
    <b v="0"/>
    <s v="technology/space exploration"/>
    <x v="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2651"/>
    <x v="0"/>
    <b v="0"/>
    <n v="17"/>
    <b v="0"/>
    <s v="technology/space exploration"/>
    <x v="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2652"/>
    <x v="3"/>
    <b v="0"/>
    <n v="11"/>
    <b v="0"/>
    <s v="technology/space exploration"/>
    <x v="1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2653"/>
    <x v="3"/>
    <b v="0"/>
    <n v="70"/>
    <b v="0"/>
    <s v="technology/space exploration"/>
    <x v="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2654"/>
    <x v="0"/>
    <b v="0"/>
    <n v="6"/>
    <b v="0"/>
    <s v="technology/space exploration"/>
    <x v="1"/>
    <m/>
  </r>
  <r>
    <n v="2655"/>
    <s v="Balloons (Canceled)"/>
    <s v="Thank you for your support!"/>
    <n v="15000"/>
    <n v="3155"/>
    <x v="1"/>
    <s v="US"/>
    <s v="USD"/>
    <n v="1455048000"/>
    <x v="2655"/>
    <x v="2655"/>
    <x v="2"/>
    <b v="0"/>
    <n v="43"/>
    <b v="0"/>
    <s v="technology/space exploration"/>
    <x v="1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2656"/>
    <x v="1"/>
    <b v="0"/>
    <n v="152"/>
    <b v="0"/>
    <s v="technology/space exploration"/>
    <x v="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2657"/>
    <x v="2"/>
    <b v="0"/>
    <n v="59"/>
    <b v="0"/>
    <s v="technology/space exploration"/>
    <x v="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2658"/>
    <x v="2"/>
    <b v="0"/>
    <n v="4"/>
    <b v="0"/>
    <s v="technology/space exploration"/>
    <x v="1"/>
    <m/>
  </r>
  <r>
    <n v="2659"/>
    <s v="test (Canceled)"/>
    <s v="test"/>
    <n v="49000"/>
    <n v="1333"/>
    <x v="1"/>
    <s v="US"/>
    <s v="USD"/>
    <n v="1429321210"/>
    <x v="2659"/>
    <x v="2659"/>
    <x v="0"/>
    <b v="0"/>
    <n v="10"/>
    <b v="0"/>
    <s v="technology/space exploration"/>
    <x v="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2660"/>
    <x v="0"/>
    <b v="0"/>
    <n v="5"/>
    <b v="0"/>
    <s v="technology/space exploration"/>
    <x v="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2661"/>
    <x v="4"/>
    <b v="0"/>
    <n v="60"/>
    <b v="1"/>
    <s v="technology/makerspaces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2662"/>
    <x v="0"/>
    <b v="0"/>
    <n v="80"/>
    <b v="1"/>
    <s v="technology/makerspaces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2663"/>
    <x v="0"/>
    <b v="0"/>
    <n v="56"/>
    <b v="1"/>
    <s v="technology/makerspaces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2664"/>
    <x v="0"/>
    <b v="0"/>
    <n v="104"/>
    <b v="1"/>
    <s v="technology/makerspaces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2665"/>
    <x v="0"/>
    <b v="0"/>
    <n v="46"/>
    <b v="1"/>
    <s v="technology/makerspaces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2666"/>
    <x v="0"/>
    <b v="0"/>
    <n v="206"/>
    <b v="1"/>
    <s v="technology/makerspaces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2667"/>
    <x v="2"/>
    <b v="0"/>
    <n v="18"/>
    <b v="1"/>
    <s v="technology/makerspaces"/>
    <x v="1"/>
    <m/>
  </r>
  <r>
    <n v="2668"/>
    <s v="UOttawa Makermobile"/>
    <s v="Creativity on the go! |_x000a_CrÃ©ativitÃ© en mouvement !"/>
    <n v="1000"/>
    <n v="1707"/>
    <x v="0"/>
    <s v="CA"/>
    <s v="CAD"/>
    <n v="1447079520"/>
    <x v="2668"/>
    <x v="2668"/>
    <x v="0"/>
    <b v="0"/>
    <n v="28"/>
    <b v="1"/>
    <s v="technology/makerspaces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2669"/>
    <x v="0"/>
    <b v="0"/>
    <n v="11"/>
    <b v="1"/>
    <s v="technology/makerspaces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2670"/>
    <x v="3"/>
    <b v="1"/>
    <n v="60"/>
    <b v="0"/>
    <s v="technology/makerspaces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2671"/>
    <x v="3"/>
    <b v="1"/>
    <n v="84"/>
    <b v="0"/>
    <s v="technology/makerspaces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2672"/>
    <x v="0"/>
    <b v="1"/>
    <n v="47"/>
    <b v="0"/>
    <s v="technology/makerspaces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2673"/>
    <x v="3"/>
    <b v="1"/>
    <n v="66"/>
    <b v="0"/>
    <s v="technology/makerspaces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2674"/>
    <x v="2"/>
    <b v="1"/>
    <n v="171"/>
    <b v="0"/>
    <s v="technology/makerspaces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2675"/>
    <x v="3"/>
    <b v="1"/>
    <n v="29"/>
    <b v="0"/>
    <s v="technology/makerspaces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2676"/>
    <x v="2"/>
    <b v="0"/>
    <n v="9"/>
    <b v="0"/>
    <s v="technology/makerspaces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2677"/>
    <x v="3"/>
    <b v="0"/>
    <n v="27"/>
    <b v="0"/>
    <s v="technology/makerspaces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2678"/>
    <x v="0"/>
    <b v="0"/>
    <n v="2"/>
    <b v="0"/>
    <s v="technology/makerspaces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2679"/>
    <x v="0"/>
    <b v="0"/>
    <n v="3"/>
    <b v="0"/>
    <s v="technology/makerspaces"/>
    <x v="1"/>
    <m/>
  </r>
  <r>
    <n v="2680"/>
    <s v="iHeart Pillow"/>
    <s v="iHeartPillow, Connecting loved ones"/>
    <n v="32000"/>
    <n v="276"/>
    <x v="2"/>
    <s v="ES"/>
    <s v="EUR"/>
    <n v="1459915491"/>
    <x v="2680"/>
    <x v="2680"/>
    <x v="2"/>
    <b v="0"/>
    <n v="4"/>
    <b v="0"/>
    <s v="technology/makerspaces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2681"/>
    <x v="3"/>
    <b v="0"/>
    <n v="2"/>
    <b v="0"/>
    <s v="food/food trucks"/>
    <x v="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2682"/>
    <x v="3"/>
    <b v="0"/>
    <n v="20"/>
    <b v="0"/>
    <s v="food/food trucks"/>
    <x v="1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2683"/>
    <x v="0"/>
    <b v="0"/>
    <n v="3"/>
    <b v="0"/>
    <s v="food/food trucks"/>
    <x v="1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2684"/>
    <x v="3"/>
    <b v="0"/>
    <n v="4"/>
    <b v="0"/>
    <s v="food/food trucks"/>
    <x v="1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2685"/>
    <x v="0"/>
    <b v="0"/>
    <n v="1"/>
    <b v="0"/>
    <s v="food/food trucks"/>
    <x v="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2686"/>
    <x v="3"/>
    <b v="0"/>
    <n v="0"/>
    <b v="0"/>
    <s v="food/food trucks"/>
    <x v="1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2687"/>
    <x v="0"/>
    <b v="0"/>
    <n v="0"/>
    <b v="0"/>
    <s v="food/food trucks"/>
    <x v="1"/>
    <m/>
  </r>
  <r>
    <n v="2688"/>
    <s v="Mac N Cheez Food Truck"/>
    <s v="The amazing gourmet Mac N Cheez Food Truck Campaigne!"/>
    <n v="50000"/>
    <n v="74"/>
    <x v="2"/>
    <s v="US"/>
    <s v="USD"/>
    <n v="1424746800"/>
    <x v="2688"/>
    <x v="2688"/>
    <x v="0"/>
    <b v="0"/>
    <n v="14"/>
    <b v="0"/>
    <s v="food/food trucks"/>
    <x v="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2689"/>
    <x v="2"/>
    <b v="0"/>
    <n v="1"/>
    <b v="0"/>
    <s v="food/food trucks"/>
    <x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2690"/>
    <x v="0"/>
    <b v="0"/>
    <n v="118"/>
    <b v="0"/>
    <s v="food/food trucks"/>
    <x v="1"/>
    <m/>
  </r>
  <r>
    <n v="2691"/>
    <s v="Cook"/>
    <s v="A Great New local Food Truck serving up ethnic fusion inspired eats in Ottawa."/>
    <n v="65000"/>
    <n v="35"/>
    <x v="2"/>
    <s v="CA"/>
    <s v="CAD"/>
    <n v="1431278557"/>
    <x v="2691"/>
    <x v="2691"/>
    <x v="0"/>
    <b v="0"/>
    <n v="2"/>
    <b v="0"/>
    <s v="food/food trucks"/>
    <x v="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2692"/>
    <x v="0"/>
    <b v="0"/>
    <n v="1"/>
    <b v="0"/>
    <s v="food/food trucks"/>
    <x v="1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2693"/>
    <x v="3"/>
    <b v="0"/>
    <n v="3"/>
    <b v="0"/>
    <s v="food/food trucks"/>
    <x v="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2694"/>
    <x v="3"/>
    <b v="0"/>
    <n v="1"/>
    <b v="0"/>
    <s v="food/food trucks"/>
    <x v="1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2695"/>
    <x v="0"/>
    <b v="0"/>
    <n v="3"/>
    <b v="0"/>
    <s v="food/food trucks"/>
    <x v="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2696"/>
    <x v="3"/>
    <b v="0"/>
    <n v="38"/>
    <b v="0"/>
    <s v="food/food trucks"/>
    <x v="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2697"/>
    <x v="0"/>
    <b v="0"/>
    <n v="52"/>
    <b v="0"/>
    <s v="food/food trucks"/>
    <x v="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2698"/>
    <x v="3"/>
    <b v="0"/>
    <n v="2"/>
    <b v="0"/>
    <s v="food/food trucks"/>
    <x v="1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2699"/>
    <x v="3"/>
    <b v="0"/>
    <n v="0"/>
    <b v="0"/>
    <s v="food/food trucks"/>
    <x v="1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2700"/>
    <x v="3"/>
    <b v="0"/>
    <n v="4"/>
    <b v="0"/>
    <s v="food/food trucks"/>
    <x v="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2701"/>
    <x v="1"/>
    <b v="0"/>
    <n v="46"/>
    <b v="0"/>
    <s v="theater/spaces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2702"/>
    <x v="1"/>
    <b v="1"/>
    <n v="26"/>
    <b v="0"/>
    <s v="theater/spaces"/>
    <x v="1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2703"/>
    <x v="1"/>
    <b v="0"/>
    <n v="45"/>
    <b v="0"/>
    <s v="theater/spaces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2704"/>
    <x v="1"/>
    <b v="0"/>
    <n v="7"/>
    <b v="0"/>
    <s v="theater/spaces"/>
    <x v="1"/>
    <m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2705"/>
    <x v="1"/>
    <b v="0"/>
    <n v="8"/>
    <b v="0"/>
    <s v="theater/spaces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2706"/>
    <x v="3"/>
    <b v="1"/>
    <n v="263"/>
    <b v="1"/>
    <s v="theater/spaces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2707"/>
    <x v="4"/>
    <b v="1"/>
    <n v="394"/>
    <b v="1"/>
    <s v="theater/spaces"/>
    <x v="1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2708"/>
    <x v="2"/>
    <b v="1"/>
    <n v="1049"/>
    <b v="1"/>
    <s v="theater/spaces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2709"/>
    <x v="2"/>
    <b v="1"/>
    <n v="308"/>
    <b v="1"/>
    <s v="theater/spaces"/>
    <x v="1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2710"/>
    <x v="3"/>
    <b v="1"/>
    <n v="1088"/>
    <b v="1"/>
    <s v="theater/spaces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2711"/>
    <x v="3"/>
    <b v="1"/>
    <n v="73"/>
    <b v="1"/>
    <s v="theater/spaces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2712"/>
    <x v="4"/>
    <b v="1"/>
    <n v="143"/>
    <b v="1"/>
    <s v="theater/spaces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2713"/>
    <x v="0"/>
    <b v="1"/>
    <n v="1420"/>
    <b v="1"/>
    <s v="theater/spaces"/>
    <x v="1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2714"/>
    <x v="2"/>
    <b v="1"/>
    <n v="305"/>
    <b v="1"/>
    <s v="theater/spaces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2715"/>
    <x v="2"/>
    <b v="1"/>
    <n v="551"/>
    <b v="1"/>
    <s v="theater/spaces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2716"/>
    <x v="0"/>
    <b v="1"/>
    <n v="187"/>
    <b v="1"/>
    <s v="theater/spaces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2717"/>
    <x v="3"/>
    <b v="1"/>
    <n v="325"/>
    <b v="1"/>
    <s v="theater/spaces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2718"/>
    <x v="2"/>
    <b v="1"/>
    <n v="148"/>
    <b v="1"/>
    <s v="theater/spaces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2719"/>
    <x v="2"/>
    <b v="0"/>
    <n v="69"/>
    <b v="1"/>
    <s v="theater/spaces"/>
    <x v="1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2720"/>
    <x v="2"/>
    <b v="0"/>
    <n v="173"/>
    <b v="1"/>
    <s v="theater/spaces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2721"/>
    <x v="4"/>
    <b v="0"/>
    <n v="269"/>
    <b v="1"/>
    <s v="technology/hardware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2722"/>
    <x v="2"/>
    <b v="0"/>
    <n v="185"/>
    <b v="1"/>
    <s v="technology/hardware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2723"/>
    <x v="3"/>
    <b v="0"/>
    <n v="176"/>
    <b v="1"/>
    <s v="technology/hardware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2724"/>
    <x v="0"/>
    <b v="0"/>
    <n v="1019"/>
    <b v="1"/>
    <s v="technology/hardware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2725"/>
    <x v="1"/>
    <b v="0"/>
    <n v="113"/>
    <b v="1"/>
    <s v="technology/hardware"/>
    <x v="1"/>
    <m/>
  </r>
  <r>
    <n v="2726"/>
    <s v="Krimston TWO - Dual SIM case for iPhone"/>
    <s v="Krimston TWO: iPhone Dual SIM Case"/>
    <n v="100000"/>
    <n v="105745"/>
    <x v="0"/>
    <s v="US"/>
    <s v="USD"/>
    <n v="1461333311"/>
    <x v="2726"/>
    <x v="2726"/>
    <x v="2"/>
    <b v="0"/>
    <n v="404"/>
    <b v="1"/>
    <s v="technology/hardware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2727"/>
    <x v="0"/>
    <b v="0"/>
    <n v="707"/>
    <b v="1"/>
    <s v="technology/hardware"/>
    <x v="1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2728"/>
    <x v="0"/>
    <b v="0"/>
    <n v="392"/>
    <b v="1"/>
    <s v="technology/hardware"/>
    <x v="1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2729"/>
    <x v="0"/>
    <b v="0"/>
    <n v="23"/>
    <b v="1"/>
    <s v="technology/hardware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2730"/>
    <x v="4"/>
    <b v="0"/>
    <n v="682"/>
    <b v="1"/>
    <s v="technology/hardware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2731"/>
    <x v="3"/>
    <b v="0"/>
    <n v="37"/>
    <b v="1"/>
    <s v="technology/hardware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2732"/>
    <x v="4"/>
    <b v="0"/>
    <n v="146"/>
    <b v="1"/>
    <s v="technology/hardware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2733"/>
    <x v="0"/>
    <b v="0"/>
    <n v="119"/>
    <b v="1"/>
    <s v="technology/hardware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2734"/>
    <x v="2"/>
    <b v="0"/>
    <n v="163"/>
    <b v="1"/>
    <s v="technology/hardware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2735"/>
    <x v="4"/>
    <b v="0"/>
    <n v="339"/>
    <b v="1"/>
    <s v="technology/hardware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2736"/>
    <x v="3"/>
    <b v="0"/>
    <n v="58"/>
    <b v="1"/>
    <s v="technology/hardware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2737"/>
    <x v="4"/>
    <b v="0"/>
    <n v="456"/>
    <b v="1"/>
    <s v="technology/hardware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2738"/>
    <x v="2"/>
    <b v="0"/>
    <n v="15"/>
    <b v="1"/>
    <s v="technology/hardware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2739"/>
    <x v="3"/>
    <b v="0"/>
    <n v="191"/>
    <b v="1"/>
    <s v="technology/hardware"/>
    <x v="1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2740"/>
    <x v="0"/>
    <b v="0"/>
    <n v="17"/>
    <b v="1"/>
    <s v="technology/hardware"/>
    <x v="1"/>
    <m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2741"/>
    <x v="3"/>
    <b v="0"/>
    <n v="4"/>
    <b v="0"/>
    <s v="publishing/children's books"/>
    <x v="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2742"/>
    <x v="5"/>
    <b v="0"/>
    <n v="18"/>
    <b v="0"/>
    <s v="publishing/children's books"/>
    <x v="1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2743"/>
    <x v="2"/>
    <b v="0"/>
    <n v="0"/>
    <b v="0"/>
    <s v="publishing/children's books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2744"/>
    <x v="5"/>
    <b v="0"/>
    <n v="22"/>
    <b v="0"/>
    <s v="publishing/children's books"/>
    <x v="1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2745"/>
    <x v="5"/>
    <b v="0"/>
    <n v="49"/>
    <b v="0"/>
    <s v="publishing/children's books"/>
    <x v="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2746"/>
    <x v="3"/>
    <b v="0"/>
    <n v="19"/>
    <b v="0"/>
    <s v="publishing/children's books"/>
    <x v="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2747"/>
    <x v="5"/>
    <b v="0"/>
    <n v="4"/>
    <b v="0"/>
    <s v="publishing/children's books"/>
    <x v="1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2748"/>
    <x v="2"/>
    <b v="0"/>
    <n v="4"/>
    <b v="0"/>
    <s v="publishing/children's books"/>
    <x v="1"/>
    <m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2749"/>
    <x v="0"/>
    <b v="0"/>
    <n v="2"/>
    <b v="0"/>
    <s v="publishing/children's books"/>
    <x v="1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2750"/>
    <x v="5"/>
    <b v="0"/>
    <n v="0"/>
    <b v="0"/>
    <s v="publishing/children's books"/>
    <x v="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2751"/>
    <x v="3"/>
    <b v="0"/>
    <n v="0"/>
    <b v="0"/>
    <s v="publishing/children's books"/>
    <x v="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2752"/>
    <x v="6"/>
    <b v="0"/>
    <n v="14"/>
    <b v="0"/>
    <s v="publishing/children's books"/>
    <x v="1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2753"/>
    <x v="5"/>
    <b v="0"/>
    <n v="8"/>
    <b v="0"/>
    <s v="publishing/children's books"/>
    <x v="1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2754"/>
    <x v="3"/>
    <b v="0"/>
    <n v="0"/>
    <b v="0"/>
    <s v="publishing/children's books"/>
    <x v="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2755"/>
    <x v="0"/>
    <b v="0"/>
    <n v="15"/>
    <b v="0"/>
    <s v="publishing/children's books"/>
    <x v="1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2756"/>
    <x v="4"/>
    <b v="0"/>
    <n v="33"/>
    <b v="0"/>
    <s v="publishing/children's books"/>
    <x v="1"/>
    <m/>
  </r>
  <r>
    <n v="2757"/>
    <s v="C is for Crooked"/>
    <s v="A children's letter book that Lampoons Hillary Clinton"/>
    <n v="1500"/>
    <n v="10"/>
    <x v="2"/>
    <s v="US"/>
    <s v="USD"/>
    <n v="1470498332"/>
    <x v="2757"/>
    <x v="2757"/>
    <x v="2"/>
    <b v="0"/>
    <n v="2"/>
    <b v="0"/>
    <s v="publishing/children's books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2758"/>
    <x v="2"/>
    <b v="0"/>
    <n v="6"/>
    <b v="0"/>
    <s v="publishing/children's books"/>
    <x v="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2759"/>
    <x v="2"/>
    <b v="0"/>
    <n v="2"/>
    <b v="0"/>
    <s v="publishing/children's books"/>
    <x v="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2760"/>
    <x v="4"/>
    <b v="0"/>
    <n v="0"/>
    <b v="0"/>
    <s v="publishing/children's books"/>
    <x v="1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2761"/>
    <x v="5"/>
    <b v="0"/>
    <n v="4"/>
    <b v="0"/>
    <s v="publishing/children's books"/>
    <x v="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2762"/>
    <x v="5"/>
    <b v="0"/>
    <n v="1"/>
    <b v="0"/>
    <s v="publishing/children's books"/>
    <x v="1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2763"/>
    <x v="4"/>
    <b v="0"/>
    <n v="3"/>
    <b v="0"/>
    <s v="publishing/children's books"/>
    <x v="1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2764"/>
    <x v="5"/>
    <b v="0"/>
    <n v="4"/>
    <b v="0"/>
    <s v="publishing/children's books"/>
    <x v="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2765"/>
    <x v="5"/>
    <b v="0"/>
    <n v="0"/>
    <b v="0"/>
    <s v="publishing/children's books"/>
    <x v="1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2766"/>
    <x v="6"/>
    <b v="0"/>
    <n v="4"/>
    <b v="0"/>
    <s v="publishing/children's books"/>
    <x v="1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2767"/>
    <x v="0"/>
    <b v="0"/>
    <n v="3"/>
    <b v="0"/>
    <s v="publishing/children's books"/>
    <x v="1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2768"/>
    <x v="5"/>
    <b v="0"/>
    <n v="34"/>
    <b v="0"/>
    <s v="publishing/children's books"/>
    <x v="1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2769"/>
    <x v="3"/>
    <b v="0"/>
    <n v="2"/>
    <b v="0"/>
    <s v="publishing/children's books"/>
    <x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2770"/>
    <x v="3"/>
    <b v="0"/>
    <n v="33"/>
    <b v="0"/>
    <s v="publishing/children's books"/>
    <x v="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2771"/>
    <x v="5"/>
    <b v="0"/>
    <n v="0"/>
    <b v="0"/>
    <s v="publishing/children's books"/>
    <x v="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2772"/>
    <x v="4"/>
    <b v="0"/>
    <n v="0"/>
    <b v="0"/>
    <s v="publishing/children's books"/>
    <x v="1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2773"/>
    <x v="2"/>
    <b v="0"/>
    <n v="1"/>
    <b v="0"/>
    <s v="publishing/children's books"/>
    <x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2774"/>
    <x v="4"/>
    <b v="0"/>
    <n v="13"/>
    <b v="0"/>
    <s v="publishing/children's books"/>
    <x v="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2775"/>
    <x v="6"/>
    <b v="0"/>
    <n v="2"/>
    <b v="0"/>
    <s v="publishing/children's books"/>
    <x v="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2776"/>
    <x v="0"/>
    <b v="0"/>
    <n v="36"/>
    <b v="0"/>
    <s v="publishing/children's books"/>
    <x v="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2777"/>
    <x v="0"/>
    <b v="0"/>
    <n v="1"/>
    <b v="0"/>
    <s v="publishing/children's books"/>
    <x v="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2778"/>
    <x v="3"/>
    <b v="0"/>
    <n v="15"/>
    <b v="0"/>
    <s v="publishing/children's books"/>
    <x v="1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2779"/>
    <x v="0"/>
    <b v="0"/>
    <n v="1"/>
    <b v="0"/>
    <s v="publishing/children's books"/>
    <x v="1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2780"/>
    <x v="1"/>
    <b v="0"/>
    <n v="0"/>
    <b v="0"/>
    <s v="publishing/children's books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2781"/>
    <x v="0"/>
    <b v="0"/>
    <n v="28"/>
    <b v="1"/>
    <s v="theater/plays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2782"/>
    <x v="0"/>
    <b v="0"/>
    <n v="18"/>
    <b v="1"/>
    <s v="theater/plays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2783"/>
    <x v="0"/>
    <b v="0"/>
    <n v="61"/>
    <b v="1"/>
    <s v="theater/plays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2784"/>
    <x v="3"/>
    <b v="0"/>
    <n v="108"/>
    <b v="1"/>
    <s v="theater/plays"/>
    <x v="1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2785"/>
    <x v="2"/>
    <b v="0"/>
    <n v="142"/>
    <b v="1"/>
    <s v="theater/plays"/>
    <x v="1"/>
    <m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2786"/>
    <x v="3"/>
    <b v="0"/>
    <n v="74"/>
    <b v="1"/>
    <s v="theater/plays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2787"/>
    <x v="3"/>
    <b v="0"/>
    <n v="38"/>
    <b v="1"/>
    <s v="theater/plays"/>
    <x v="1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2788"/>
    <x v="2"/>
    <b v="0"/>
    <n v="20"/>
    <b v="1"/>
    <s v="theater/plays"/>
    <x v="1"/>
    <m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2789"/>
    <x v="0"/>
    <b v="0"/>
    <n v="24"/>
    <b v="1"/>
    <s v="theater/plays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2790"/>
    <x v="0"/>
    <b v="0"/>
    <n v="66"/>
    <b v="1"/>
    <s v="theater/plays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2791"/>
    <x v="2"/>
    <b v="0"/>
    <n v="28"/>
    <b v="1"/>
    <s v="theater/plays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2792"/>
    <x v="0"/>
    <b v="0"/>
    <n v="24"/>
    <b v="1"/>
    <s v="theater/plays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2793"/>
    <x v="0"/>
    <b v="0"/>
    <n v="73"/>
    <b v="1"/>
    <s v="theater/plays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2794"/>
    <x v="2"/>
    <b v="0"/>
    <n v="3"/>
    <b v="1"/>
    <s v="theater/plays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2795"/>
    <x v="3"/>
    <b v="0"/>
    <n v="20"/>
    <b v="1"/>
    <s v="theater/plays"/>
    <x v="1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2796"/>
    <x v="3"/>
    <b v="0"/>
    <n v="21"/>
    <b v="1"/>
    <s v="theater/plays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2797"/>
    <x v="3"/>
    <b v="0"/>
    <n v="94"/>
    <b v="1"/>
    <s v="theater/plays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2798"/>
    <x v="0"/>
    <b v="0"/>
    <n v="139"/>
    <b v="1"/>
    <s v="theater/plays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2799"/>
    <x v="2"/>
    <b v="0"/>
    <n v="130"/>
    <b v="1"/>
    <s v="theater/plays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2800"/>
    <x v="3"/>
    <b v="0"/>
    <n v="31"/>
    <b v="1"/>
    <s v="theater/plays"/>
    <x v="1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2801"/>
    <x v="3"/>
    <b v="0"/>
    <n v="13"/>
    <b v="1"/>
    <s v="theater/plays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2802"/>
    <x v="0"/>
    <b v="0"/>
    <n v="90"/>
    <b v="1"/>
    <s v="theater/plays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2803"/>
    <x v="0"/>
    <b v="0"/>
    <n v="141"/>
    <b v="1"/>
    <s v="theater/plays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2804"/>
    <x v="3"/>
    <b v="0"/>
    <n v="23"/>
    <b v="1"/>
    <s v="theater/plays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2805"/>
    <x v="0"/>
    <b v="0"/>
    <n v="18"/>
    <b v="1"/>
    <s v="theater/plays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2806"/>
    <x v="0"/>
    <b v="0"/>
    <n v="76"/>
    <b v="1"/>
    <s v="theater/plays"/>
    <x v="1"/>
    <m/>
  </r>
  <r>
    <n v="2807"/>
    <s v="The Commission Theatre Co."/>
    <s v="Bringing Shakespeare back to the Playwrights"/>
    <n v="5000"/>
    <n v="6300"/>
    <x v="0"/>
    <s v="US"/>
    <s v="USD"/>
    <n v="1435611438"/>
    <x v="2807"/>
    <x v="2807"/>
    <x v="0"/>
    <b v="0"/>
    <n v="93"/>
    <b v="1"/>
    <s v="theater/plays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2808"/>
    <x v="0"/>
    <b v="0"/>
    <n v="69"/>
    <b v="1"/>
    <s v="theater/plays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2809"/>
    <x v="2"/>
    <b v="0"/>
    <n v="21"/>
    <b v="1"/>
    <s v="theater/plays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2810"/>
    <x v="3"/>
    <b v="0"/>
    <n v="57"/>
    <b v="1"/>
    <s v="theater/plays"/>
    <x v="1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2811"/>
    <x v="0"/>
    <b v="0"/>
    <n v="108"/>
    <b v="1"/>
    <s v="theater/plays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2812"/>
    <x v="0"/>
    <b v="0"/>
    <n v="83"/>
    <b v="1"/>
    <s v="theater/plays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2813"/>
    <x v="2"/>
    <b v="0"/>
    <n v="96"/>
    <b v="1"/>
    <s v="theater/plays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2814"/>
    <x v="0"/>
    <b v="0"/>
    <n v="64"/>
    <b v="1"/>
    <s v="theater/plays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2815"/>
    <x v="2"/>
    <b v="0"/>
    <n v="14"/>
    <b v="1"/>
    <s v="theater/plays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2816"/>
    <x v="0"/>
    <b v="0"/>
    <n v="169"/>
    <b v="1"/>
    <s v="theater/plays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2817"/>
    <x v="0"/>
    <b v="0"/>
    <n v="33"/>
    <b v="1"/>
    <s v="theater/plays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2818"/>
    <x v="0"/>
    <b v="0"/>
    <n v="102"/>
    <b v="1"/>
    <s v="theater/plays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2819"/>
    <x v="0"/>
    <b v="0"/>
    <n v="104"/>
    <b v="1"/>
    <s v="theater/plays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2820"/>
    <x v="2"/>
    <b v="0"/>
    <n v="20"/>
    <b v="1"/>
    <s v="theater/plays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2821"/>
    <x v="3"/>
    <b v="0"/>
    <n v="35"/>
    <b v="1"/>
    <s v="theater/plays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2822"/>
    <x v="0"/>
    <b v="0"/>
    <n v="94"/>
    <b v="1"/>
    <s v="theater/plays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2823"/>
    <x v="0"/>
    <b v="0"/>
    <n v="14"/>
    <b v="1"/>
    <s v="theater/plays"/>
    <x v="1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2824"/>
    <x v="0"/>
    <b v="0"/>
    <n v="15"/>
    <b v="1"/>
    <s v="theater/plays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2825"/>
    <x v="0"/>
    <b v="0"/>
    <n v="51"/>
    <b v="1"/>
    <s v="theater/plays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2826"/>
    <x v="0"/>
    <b v="0"/>
    <n v="19"/>
    <b v="1"/>
    <s v="theater/plays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2827"/>
    <x v="2"/>
    <b v="0"/>
    <n v="23"/>
    <b v="1"/>
    <s v="theater/plays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2828"/>
    <x v="0"/>
    <b v="0"/>
    <n v="97"/>
    <b v="1"/>
    <s v="theater/plays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2829"/>
    <x v="2"/>
    <b v="0"/>
    <n v="76"/>
    <b v="1"/>
    <s v="theater/plays"/>
    <x v="1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2830"/>
    <x v="3"/>
    <b v="0"/>
    <n v="11"/>
    <b v="1"/>
    <s v="theater/plays"/>
    <x v="1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2831"/>
    <x v="0"/>
    <b v="0"/>
    <n v="52"/>
    <b v="1"/>
    <s v="theater/plays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2832"/>
    <x v="3"/>
    <b v="0"/>
    <n v="95"/>
    <b v="1"/>
    <s v="theater/plays"/>
    <x v="1"/>
    <m/>
  </r>
  <r>
    <n v="2833"/>
    <s v="Star Man Rocket Man"/>
    <s v="A new play about exploring outer space"/>
    <n v="2700"/>
    <n v="2923"/>
    <x v="0"/>
    <s v="US"/>
    <s v="USD"/>
    <n v="1444528800"/>
    <x v="2833"/>
    <x v="2833"/>
    <x v="0"/>
    <b v="0"/>
    <n v="35"/>
    <b v="1"/>
    <s v="theater/plays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2834"/>
    <x v="0"/>
    <b v="0"/>
    <n v="21"/>
    <b v="1"/>
    <s v="theater/plays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2835"/>
    <x v="0"/>
    <b v="0"/>
    <n v="93"/>
    <b v="1"/>
    <s v="theater/plays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2836"/>
    <x v="1"/>
    <b v="0"/>
    <n v="11"/>
    <b v="1"/>
    <s v="theater/plays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2837"/>
    <x v="0"/>
    <b v="0"/>
    <n v="21"/>
    <b v="1"/>
    <s v="theater/plays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2838"/>
    <x v="3"/>
    <b v="0"/>
    <n v="54"/>
    <b v="1"/>
    <s v="theater/plays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2839"/>
    <x v="3"/>
    <b v="0"/>
    <n v="31"/>
    <b v="1"/>
    <s v="theater/plays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2840"/>
    <x v="0"/>
    <b v="0"/>
    <n v="132"/>
    <b v="1"/>
    <s v="theater/plays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2841"/>
    <x v="0"/>
    <b v="0"/>
    <n v="1"/>
    <b v="0"/>
    <s v="theater/plays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2842"/>
    <x v="3"/>
    <b v="0"/>
    <n v="0"/>
    <b v="0"/>
    <s v="theater/plays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2843"/>
    <x v="2"/>
    <b v="0"/>
    <n v="0"/>
    <b v="0"/>
    <s v="theater/plays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2844"/>
    <x v="2"/>
    <b v="0"/>
    <n v="1"/>
    <b v="0"/>
    <s v="theater/plays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2845"/>
    <x v="0"/>
    <b v="0"/>
    <n v="39"/>
    <b v="0"/>
    <s v="theater/plays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2846"/>
    <x v="0"/>
    <b v="0"/>
    <n v="0"/>
    <b v="0"/>
    <s v="theater/plays"/>
    <x v="1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2847"/>
    <x v="2"/>
    <b v="0"/>
    <n v="0"/>
    <b v="0"/>
    <s v="theater/plays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2848"/>
    <x v="0"/>
    <b v="0"/>
    <n v="3"/>
    <b v="0"/>
    <s v="theater/plays"/>
    <x v="1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2849"/>
    <x v="2"/>
    <b v="0"/>
    <n v="1"/>
    <b v="0"/>
    <s v="theater/plays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2850"/>
    <x v="3"/>
    <b v="0"/>
    <n v="13"/>
    <b v="0"/>
    <s v="theater/plays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2851"/>
    <x v="2"/>
    <b v="0"/>
    <n v="0"/>
    <b v="0"/>
    <s v="theater/plays"/>
    <x v="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2852"/>
    <x v="3"/>
    <b v="0"/>
    <n v="6"/>
    <b v="0"/>
    <s v="theater/plays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2853"/>
    <x v="3"/>
    <b v="0"/>
    <n v="0"/>
    <b v="0"/>
    <s v="theater/plays"/>
    <x v="1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2854"/>
    <x v="0"/>
    <b v="0"/>
    <n v="14"/>
    <b v="0"/>
    <s v="theater/plays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2855"/>
    <x v="2"/>
    <b v="0"/>
    <n v="5"/>
    <b v="0"/>
    <s v="theater/plays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2856"/>
    <x v="0"/>
    <b v="0"/>
    <n v="6"/>
    <b v="0"/>
    <s v="theater/plays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2857"/>
    <x v="2"/>
    <b v="0"/>
    <n v="15"/>
    <b v="0"/>
    <s v="theater/plays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2858"/>
    <x v="3"/>
    <b v="0"/>
    <n v="0"/>
    <b v="0"/>
    <s v="theater/plays"/>
    <x v="1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2859"/>
    <x v="0"/>
    <b v="0"/>
    <n v="1"/>
    <b v="0"/>
    <s v="theater/plays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2860"/>
    <x v="2"/>
    <b v="0"/>
    <n v="9"/>
    <b v="0"/>
    <s v="theater/plays"/>
    <x v="1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2861"/>
    <x v="0"/>
    <b v="0"/>
    <n v="3"/>
    <b v="0"/>
    <s v="theater/plays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2862"/>
    <x v="3"/>
    <b v="0"/>
    <n v="3"/>
    <b v="0"/>
    <s v="theater/plays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2863"/>
    <x v="3"/>
    <b v="0"/>
    <n v="1"/>
    <b v="0"/>
    <s v="theater/plays"/>
    <x v="1"/>
    <m/>
  </r>
  <r>
    <n v="2864"/>
    <s v="'Haunting Julia' by Alan Ayckbourn"/>
    <s v="Accessible, original theatre for all!"/>
    <n v="2500"/>
    <n v="40"/>
    <x v="2"/>
    <s v="GB"/>
    <s v="GBP"/>
    <n v="1437139080"/>
    <x v="2864"/>
    <x v="2864"/>
    <x v="0"/>
    <b v="0"/>
    <n v="3"/>
    <b v="0"/>
    <s v="theater/plays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2865"/>
    <x v="3"/>
    <b v="0"/>
    <n v="0"/>
    <b v="0"/>
    <s v="theater/plays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2866"/>
    <x v="2"/>
    <b v="0"/>
    <n v="2"/>
    <b v="0"/>
    <s v="theater/plays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2867"/>
    <x v="2"/>
    <b v="0"/>
    <n v="10"/>
    <b v="0"/>
    <s v="theater/plays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2868"/>
    <x v="2"/>
    <b v="0"/>
    <n v="60"/>
    <b v="0"/>
    <s v="theater/plays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2869"/>
    <x v="2"/>
    <b v="0"/>
    <n v="5"/>
    <b v="0"/>
    <s v="theater/plays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2870"/>
    <x v="3"/>
    <b v="0"/>
    <n v="9"/>
    <b v="0"/>
    <s v="theater/plays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2871"/>
    <x v="3"/>
    <b v="0"/>
    <n v="13"/>
    <b v="0"/>
    <s v="theater/plays"/>
    <x v="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2872"/>
    <x v="0"/>
    <b v="0"/>
    <n v="0"/>
    <b v="0"/>
    <s v="theater/plays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2873"/>
    <x v="3"/>
    <b v="0"/>
    <n v="8"/>
    <b v="0"/>
    <s v="theater/plays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2874"/>
    <x v="2"/>
    <b v="0"/>
    <n v="3"/>
    <b v="0"/>
    <s v="theater/plays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2875"/>
    <x v="2"/>
    <b v="0"/>
    <n v="3"/>
    <b v="0"/>
    <s v="theater/plays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2876"/>
    <x v="0"/>
    <b v="0"/>
    <n v="0"/>
    <b v="0"/>
    <s v="theater/plays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2877"/>
    <x v="2"/>
    <b v="0"/>
    <n v="6"/>
    <b v="0"/>
    <s v="theater/plays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2878"/>
    <x v="0"/>
    <b v="0"/>
    <n v="4"/>
    <b v="0"/>
    <s v="theater/plays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2879"/>
    <x v="0"/>
    <b v="0"/>
    <n v="1"/>
    <b v="0"/>
    <s v="theater/plays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2880"/>
    <x v="0"/>
    <b v="0"/>
    <n v="29"/>
    <b v="0"/>
    <s v="theater/plays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2881"/>
    <x v="3"/>
    <b v="0"/>
    <n v="0"/>
    <b v="0"/>
    <s v="theater/plays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2882"/>
    <x v="2"/>
    <b v="0"/>
    <n v="4"/>
    <b v="0"/>
    <s v="theater/plays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2883"/>
    <x v="2"/>
    <b v="0"/>
    <n v="5"/>
    <b v="0"/>
    <s v="theater/plays"/>
    <x v="1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2884"/>
    <x v="3"/>
    <b v="0"/>
    <n v="4"/>
    <b v="0"/>
    <s v="theater/plays"/>
    <x v="1"/>
    <m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2885"/>
    <x v="0"/>
    <b v="0"/>
    <n v="5"/>
    <b v="0"/>
    <s v="theater/plays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2886"/>
    <x v="0"/>
    <b v="0"/>
    <n v="1"/>
    <b v="0"/>
    <s v="theater/plays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2887"/>
    <x v="3"/>
    <b v="0"/>
    <n v="1"/>
    <b v="0"/>
    <s v="theater/plays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2888"/>
    <x v="3"/>
    <b v="0"/>
    <n v="0"/>
    <b v="0"/>
    <s v="theater/plays"/>
    <x v="1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2889"/>
    <x v="3"/>
    <b v="0"/>
    <n v="14"/>
    <b v="0"/>
    <s v="theater/plays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2890"/>
    <x v="3"/>
    <b v="0"/>
    <n v="3"/>
    <b v="0"/>
    <s v="theater/plays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2891"/>
    <x v="2"/>
    <b v="0"/>
    <n v="10"/>
    <b v="0"/>
    <s v="theater/plays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2892"/>
    <x v="3"/>
    <b v="0"/>
    <n v="17"/>
    <b v="0"/>
    <s v="theater/plays"/>
    <x v="1"/>
    <m/>
  </r>
  <r>
    <n v="2893"/>
    <s v="REDISCOVERING KIA THE PLAY"/>
    <s v="Fundraising for REDISCOVERING KIA THE PLAY"/>
    <n v="5000"/>
    <n v="25"/>
    <x v="2"/>
    <s v="US"/>
    <s v="USD"/>
    <n v="1420768800"/>
    <x v="2893"/>
    <x v="2893"/>
    <x v="3"/>
    <b v="0"/>
    <n v="2"/>
    <b v="0"/>
    <s v="theater/plays"/>
    <x v="1"/>
    <m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2894"/>
    <x v="0"/>
    <b v="0"/>
    <n v="0"/>
    <b v="0"/>
    <s v="theater/plays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2895"/>
    <x v="3"/>
    <b v="0"/>
    <n v="4"/>
    <b v="0"/>
    <s v="theater/plays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2896"/>
    <x v="2"/>
    <b v="0"/>
    <n v="12"/>
    <b v="0"/>
    <s v="theater/plays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2897"/>
    <x v="0"/>
    <b v="0"/>
    <n v="3"/>
    <b v="0"/>
    <s v="theater/plays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2898"/>
    <x v="0"/>
    <b v="0"/>
    <n v="12"/>
    <b v="0"/>
    <s v="theater/plays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2899"/>
    <x v="2"/>
    <b v="0"/>
    <n v="0"/>
    <b v="0"/>
    <s v="theater/plays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2900"/>
    <x v="3"/>
    <b v="0"/>
    <n v="7"/>
    <b v="0"/>
    <s v="theater/plays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2901"/>
    <x v="3"/>
    <b v="0"/>
    <n v="2"/>
    <b v="0"/>
    <s v="theater/plays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2902"/>
    <x v="0"/>
    <b v="0"/>
    <n v="1"/>
    <b v="0"/>
    <s v="theater/plays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2903"/>
    <x v="0"/>
    <b v="0"/>
    <n v="4"/>
    <b v="0"/>
    <s v="theater/plays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2904"/>
    <x v="3"/>
    <b v="0"/>
    <n v="4"/>
    <b v="0"/>
    <s v="theater/plays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2905"/>
    <x v="2"/>
    <b v="0"/>
    <n v="17"/>
    <b v="0"/>
    <s v="theater/plays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2906"/>
    <x v="0"/>
    <b v="0"/>
    <n v="7"/>
    <b v="0"/>
    <s v="theater/plays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2907"/>
    <x v="2"/>
    <b v="0"/>
    <n v="2"/>
    <b v="0"/>
    <s v="theater/plays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2908"/>
    <x v="2"/>
    <b v="0"/>
    <n v="5"/>
    <b v="0"/>
    <s v="theater/plays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2909"/>
    <x v="3"/>
    <b v="0"/>
    <n v="1"/>
    <b v="0"/>
    <s v="theater/plays"/>
    <x v="1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2910"/>
    <x v="0"/>
    <b v="0"/>
    <n v="1"/>
    <b v="0"/>
    <s v="theater/plays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2911"/>
    <x v="0"/>
    <b v="0"/>
    <n v="14"/>
    <b v="0"/>
    <s v="theater/plays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2912"/>
    <x v="0"/>
    <b v="0"/>
    <n v="26"/>
    <b v="0"/>
    <s v="theater/plays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2913"/>
    <x v="3"/>
    <b v="0"/>
    <n v="2"/>
    <b v="0"/>
    <s v="theater/plays"/>
    <x v="1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2914"/>
    <x v="0"/>
    <b v="0"/>
    <n v="1"/>
    <b v="0"/>
    <s v="theater/plays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2915"/>
    <x v="2"/>
    <b v="0"/>
    <n v="3"/>
    <b v="0"/>
    <s v="theater/plays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2916"/>
    <x v="3"/>
    <b v="0"/>
    <n v="7"/>
    <b v="0"/>
    <s v="theater/plays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2917"/>
    <x v="0"/>
    <b v="0"/>
    <n v="9"/>
    <b v="0"/>
    <s v="theater/plays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2918"/>
    <x v="0"/>
    <b v="0"/>
    <n v="20"/>
    <b v="0"/>
    <s v="theater/plays"/>
    <x v="1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2919"/>
    <x v="3"/>
    <b v="0"/>
    <n v="6"/>
    <b v="0"/>
    <s v="theater/plays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2920"/>
    <x v="0"/>
    <b v="0"/>
    <n v="13"/>
    <b v="0"/>
    <s v="theater/plays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2921"/>
    <x v="3"/>
    <b v="0"/>
    <n v="3"/>
    <b v="1"/>
    <s v="theater/musical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2922"/>
    <x v="0"/>
    <b v="0"/>
    <n v="6"/>
    <b v="1"/>
    <s v="theater/musical"/>
    <x v="1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2923"/>
    <x v="0"/>
    <b v="0"/>
    <n v="10"/>
    <b v="1"/>
    <s v="theater/musical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2924"/>
    <x v="0"/>
    <b v="0"/>
    <n v="147"/>
    <b v="1"/>
    <s v="theater/musical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2925"/>
    <x v="3"/>
    <b v="0"/>
    <n v="199"/>
    <b v="1"/>
    <s v="theater/musical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2926"/>
    <x v="0"/>
    <b v="0"/>
    <n v="50"/>
    <b v="1"/>
    <s v="theater/musical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2927"/>
    <x v="3"/>
    <b v="0"/>
    <n v="21"/>
    <b v="1"/>
    <s v="theater/musical"/>
    <x v="1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2928"/>
    <x v="2"/>
    <b v="0"/>
    <n v="24"/>
    <b v="1"/>
    <s v="theater/musical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2929"/>
    <x v="3"/>
    <b v="0"/>
    <n v="32"/>
    <b v="1"/>
    <s v="theater/musical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2930"/>
    <x v="0"/>
    <b v="0"/>
    <n v="62"/>
    <b v="1"/>
    <s v="theater/musical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2931"/>
    <x v="3"/>
    <b v="0"/>
    <n v="9"/>
    <b v="1"/>
    <s v="theater/musical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2932"/>
    <x v="0"/>
    <b v="0"/>
    <n v="38"/>
    <b v="1"/>
    <s v="theater/musical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2933"/>
    <x v="2"/>
    <b v="0"/>
    <n v="54"/>
    <b v="1"/>
    <s v="theater/musical"/>
    <x v="1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2934"/>
    <x v="3"/>
    <b v="0"/>
    <n v="37"/>
    <b v="1"/>
    <s v="theater/musical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2935"/>
    <x v="2"/>
    <b v="0"/>
    <n v="39"/>
    <b v="1"/>
    <s v="theater/musical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2936"/>
    <x v="3"/>
    <b v="0"/>
    <n v="34"/>
    <b v="1"/>
    <s v="theater/musical"/>
    <x v="1"/>
    <m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2937"/>
    <x v="3"/>
    <b v="0"/>
    <n v="55"/>
    <b v="1"/>
    <s v="theater/musical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2938"/>
    <x v="3"/>
    <b v="0"/>
    <n v="32"/>
    <b v="1"/>
    <s v="theater/musical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2939"/>
    <x v="3"/>
    <b v="0"/>
    <n v="25"/>
    <b v="1"/>
    <s v="theater/musical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2940"/>
    <x v="3"/>
    <b v="0"/>
    <n v="33"/>
    <b v="1"/>
    <s v="theater/musical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2941"/>
    <x v="0"/>
    <b v="0"/>
    <n v="1"/>
    <b v="0"/>
    <s v="theater/spaces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2942"/>
    <x v="0"/>
    <b v="0"/>
    <n v="202"/>
    <b v="0"/>
    <s v="theater/spaces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2943"/>
    <x v="0"/>
    <b v="0"/>
    <n v="0"/>
    <b v="0"/>
    <s v="theater/spaces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2944"/>
    <x v="0"/>
    <b v="0"/>
    <n v="1"/>
    <b v="0"/>
    <s v="theater/spaces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2945"/>
    <x v="0"/>
    <b v="0"/>
    <n v="0"/>
    <b v="0"/>
    <s v="theater/spaces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2946"/>
    <x v="2"/>
    <b v="0"/>
    <n v="2"/>
    <b v="0"/>
    <s v="theater/spaces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2947"/>
    <x v="2"/>
    <b v="0"/>
    <n v="13"/>
    <b v="0"/>
    <s v="theater/spaces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2948"/>
    <x v="0"/>
    <b v="0"/>
    <n v="9"/>
    <b v="0"/>
    <s v="theater/spaces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2949"/>
    <x v="0"/>
    <b v="0"/>
    <n v="2"/>
    <b v="0"/>
    <s v="theater/spaces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2950"/>
    <x v="0"/>
    <b v="0"/>
    <n v="0"/>
    <b v="0"/>
    <s v="theater/spaces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2951"/>
    <x v="3"/>
    <b v="0"/>
    <n v="58"/>
    <b v="0"/>
    <s v="theater/spaces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2952"/>
    <x v="2"/>
    <b v="0"/>
    <n v="8"/>
    <b v="0"/>
    <s v="theater/spaces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2953"/>
    <x v="0"/>
    <b v="0"/>
    <n v="3"/>
    <b v="0"/>
    <s v="theater/spaces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2954"/>
    <x v="1"/>
    <b v="0"/>
    <n v="0"/>
    <b v="0"/>
    <s v="theater/spaces"/>
    <x v="1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2955"/>
    <x v="0"/>
    <b v="0"/>
    <n v="11"/>
    <b v="0"/>
    <s v="theater/spaces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2956"/>
    <x v="2"/>
    <b v="0"/>
    <n v="20"/>
    <b v="0"/>
    <s v="theater/spaces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2957"/>
    <x v="0"/>
    <b v="0"/>
    <n v="3"/>
    <b v="0"/>
    <s v="theater/spaces"/>
    <x v="1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2958"/>
    <x v="2"/>
    <b v="0"/>
    <n v="0"/>
    <b v="0"/>
    <s v="theater/spaces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2959"/>
    <x v="2"/>
    <b v="0"/>
    <n v="0"/>
    <b v="0"/>
    <s v="theater/spaces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2960"/>
    <x v="3"/>
    <b v="0"/>
    <n v="0"/>
    <b v="0"/>
    <s v="theater/spaces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2961"/>
    <x v="0"/>
    <b v="0"/>
    <n v="108"/>
    <b v="1"/>
    <s v="theater/plays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2962"/>
    <x v="0"/>
    <b v="0"/>
    <n v="20"/>
    <b v="1"/>
    <s v="theater/plays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2963"/>
    <x v="0"/>
    <b v="0"/>
    <n v="98"/>
    <b v="1"/>
    <s v="theater/plays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2964"/>
    <x v="3"/>
    <b v="0"/>
    <n v="196"/>
    <b v="1"/>
    <s v="theater/plays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2965"/>
    <x v="0"/>
    <b v="0"/>
    <n v="39"/>
    <b v="1"/>
    <s v="theater/plays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2966"/>
    <x v="0"/>
    <b v="0"/>
    <n v="128"/>
    <b v="1"/>
    <s v="theater/plays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2967"/>
    <x v="0"/>
    <b v="0"/>
    <n v="71"/>
    <b v="1"/>
    <s v="theater/plays"/>
    <x v="1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2968"/>
    <x v="2"/>
    <b v="0"/>
    <n v="47"/>
    <b v="1"/>
    <s v="theater/plays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2969"/>
    <x v="0"/>
    <b v="0"/>
    <n v="17"/>
    <b v="1"/>
    <s v="theater/plays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2970"/>
    <x v="3"/>
    <b v="0"/>
    <n v="91"/>
    <b v="1"/>
    <s v="theater/plays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2971"/>
    <x v="3"/>
    <b v="0"/>
    <n v="43"/>
    <b v="1"/>
    <s v="theater/plays"/>
    <x v="1"/>
    <m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2972"/>
    <x v="2"/>
    <b v="0"/>
    <n v="17"/>
    <b v="1"/>
    <s v="theater/plays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2973"/>
    <x v="0"/>
    <b v="0"/>
    <n v="33"/>
    <b v="1"/>
    <s v="theater/plays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2974"/>
    <x v="3"/>
    <b v="0"/>
    <n v="87"/>
    <b v="1"/>
    <s v="theater/plays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2975"/>
    <x v="3"/>
    <b v="0"/>
    <n v="113"/>
    <b v="1"/>
    <s v="theater/plays"/>
    <x v="1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2976"/>
    <x v="2"/>
    <b v="0"/>
    <n v="14"/>
    <b v="1"/>
    <s v="theater/plays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2977"/>
    <x v="0"/>
    <b v="0"/>
    <n v="30"/>
    <b v="1"/>
    <s v="theater/plays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2978"/>
    <x v="3"/>
    <b v="0"/>
    <n v="16"/>
    <b v="1"/>
    <s v="theater/plays"/>
    <x v="1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2979"/>
    <x v="3"/>
    <b v="0"/>
    <n v="46"/>
    <b v="1"/>
    <s v="theater/plays"/>
    <x v="1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2980"/>
    <x v="0"/>
    <b v="0"/>
    <n v="24"/>
    <b v="1"/>
    <s v="theater/plays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2981"/>
    <x v="0"/>
    <b v="1"/>
    <n v="97"/>
    <b v="1"/>
    <s v="theater/spaces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2982"/>
    <x v="2"/>
    <b v="1"/>
    <n v="59"/>
    <b v="1"/>
    <s v="theater/spaces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2983"/>
    <x v="3"/>
    <b v="1"/>
    <n v="1095"/>
    <b v="1"/>
    <s v="theater/spaces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2984"/>
    <x v="2"/>
    <b v="1"/>
    <n v="218"/>
    <b v="1"/>
    <s v="theater/spaces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2985"/>
    <x v="2"/>
    <b v="0"/>
    <n v="111"/>
    <b v="1"/>
    <s v="theater/spaces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2986"/>
    <x v="2"/>
    <b v="0"/>
    <n v="56"/>
    <b v="1"/>
    <s v="theater/spaces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2987"/>
    <x v="2"/>
    <b v="0"/>
    <n v="265"/>
    <b v="1"/>
    <s v="theater/spaces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2988"/>
    <x v="2"/>
    <b v="0"/>
    <n v="28"/>
    <b v="1"/>
    <s v="theater/spaces"/>
    <x v="1"/>
    <m/>
  </r>
  <r>
    <n v="2989"/>
    <s v="Let's Light Up The Gem!"/>
    <s v="Bring the movies back to Bethel, Maine."/>
    <n v="20000"/>
    <n v="35307"/>
    <x v="0"/>
    <s v="US"/>
    <s v="USD"/>
    <n v="1450673940"/>
    <x v="2989"/>
    <x v="2989"/>
    <x v="0"/>
    <b v="0"/>
    <n v="364"/>
    <b v="1"/>
    <s v="theater/spaces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2990"/>
    <x v="0"/>
    <b v="0"/>
    <n v="27"/>
    <b v="1"/>
    <s v="theater/spaces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2991"/>
    <x v="1"/>
    <b v="0"/>
    <n v="93"/>
    <b v="1"/>
    <s v="theater/spaces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2992"/>
    <x v="2"/>
    <b v="0"/>
    <n v="64"/>
    <b v="1"/>
    <s v="theater/spaces"/>
    <x v="1"/>
    <m/>
  </r>
  <r>
    <n v="2993"/>
    <s v="TRUE WEST: Think, Dog! Productions"/>
    <s v="Help us build the Kitchen from Hell!"/>
    <n v="1000"/>
    <n v="1003"/>
    <x v="0"/>
    <s v="US"/>
    <s v="USD"/>
    <n v="1455998867"/>
    <x v="2993"/>
    <x v="2993"/>
    <x v="2"/>
    <b v="0"/>
    <n v="22"/>
    <b v="1"/>
    <s v="theater/spaces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2994"/>
    <x v="3"/>
    <b v="0"/>
    <n v="59"/>
    <b v="1"/>
    <s v="theater/spaces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2995"/>
    <x v="2"/>
    <b v="0"/>
    <n v="249"/>
    <b v="1"/>
    <s v="theater/spaces"/>
    <x v="1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2996"/>
    <x v="0"/>
    <b v="0"/>
    <n v="392"/>
    <b v="1"/>
    <s v="theater/spaces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2997"/>
    <x v="1"/>
    <b v="0"/>
    <n v="115"/>
    <b v="1"/>
    <s v="theater/spaces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2998"/>
    <x v="3"/>
    <b v="0"/>
    <n v="433"/>
    <b v="1"/>
    <s v="theater/spaces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2999"/>
    <x v="1"/>
    <b v="0"/>
    <n v="20"/>
    <b v="1"/>
    <s v="theater/spaces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3000"/>
    <x v="1"/>
    <b v="0"/>
    <n v="8"/>
    <b v="1"/>
    <s v="theater/spaces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3001"/>
    <x v="2"/>
    <b v="0"/>
    <n v="175"/>
    <b v="1"/>
    <s v="theater/spaces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3002"/>
    <x v="5"/>
    <b v="0"/>
    <n v="104"/>
    <b v="1"/>
    <s v="theater/spaces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3003"/>
    <x v="2"/>
    <b v="0"/>
    <n v="17"/>
    <b v="1"/>
    <s v="theater/spaces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3004"/>
    <x v="3"/>
    <b v="0"/>
    <n v="277"/>
    <b v="1"/>
    <s v="theater/spaces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3005"/>
    <x v="3"/>
    <b v="0"/>
    <n v="118"/>
    <b v="1"/>
    <s v="theater/spaces"/>
    <x v="1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3006"/>
    <x v="3"/>
    <b v="0"/>
    <n v="97"/>
    <b v="1"/>
    <s v="theater/spaces"/>
    <x v="1"/>
    <m/>
  </r>
  <r>
    <n v="3007"/>
    <s v="Bethlem"/>
    <s v="Consuite for 2015 CoreCon.  An adventure into insanity."/>
    <n v="600"/>
    <n v="1080"/>
    <x v="0"/>
    <s v="US"/>
    <s v="USD"/>
    <n v="1429938683"/>
    <x v="3007"/>
    <x v="3007"/>
    <x v="0"/>
    <b v="0"/>
    <n v="20"/>
    <b v="1"/>
    <s v="theater/spaces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3008"/>
    <x v="0"/>
    <b v="0"/>
    <n v="26"/>
    <b v="1"/>
    <s v="theater/spaces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3009"/>
    <x v="3"/>
    <b v="0"/>
    <n v="128"/>
    <b v="1"/>
    <s v="theater/spaces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3010"/>
    <x v="3"/>
    <b v="0"/>
    <n v="15"/>
    <b v="1"/>
    <s v="theater/spaces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3011"/>
    <x v="0"/>
    <b v="0"/>
    <n v="25"/>
    <b v="1"/>
    <s v="theater/spaces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3012"/>
    <x v="0"/>
    <b v="0"/>
    <n v="55"/>
    <b v="1"/>
    <s v="theater/spaces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3013"/>
    <x v="0"/>
    <b v="0"/>
    <n v="107"/>
    <b v="1"/>
    <s v="theater/spaces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3014"/>
    <x v="3"/>
    <b v="0"/>
    <n v="557"/>
    <b v="1"/>
    <s v="theater/spaces"/>
    <x v="1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3015"/>
    <x v="3"/>
    <b v="0"/>
    <n v="40"/>
    <b v="1"/>
    <s v="theater/spaces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3016"/>
    <x v="3"/>
    <b v="0"/>
    <n v="36"/>
    <b v="1"/>
    <s v="theater/spaces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3017"/>
    <x v="3"/>
    <b v="0"/>
    <n v="159"/>
    <b v="1"/>
    <s v="theater/spaces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3018"/>
    <x v="0"/>
    <b v="0"/>
    <n v="41"/>
    <b v="1"/>
    <s v="theater/spaces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3019"/>
    <x v="3"/>
    <b v="0"/>
    <n v="226"/>
    <b v="1"/>
    <s v="theater/spaces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3020"/>
    <x v="0"/>
    <b v="0"/>
    <n v="30"/>
    <b v="1"/>
    <s v="theater/spaces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3021"/>
    <x v="2"/>
    <b v="0"/>
    <n v="103"/>
    <b v="1"/>
    <s v="theater/spaces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3022"/>
    <x v="2"/>
    <b v="0"/>
    <n v="62"/>
    <b v="1"/>
    <s v="theater/spaces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3023"/>
    <x v="0"/>
    <b v="0"/>
    <n v="6"/>
    <b v="1"/>
    <s v="theater/spaces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3024"/>
    <x v="5"/>
    <b v="0"/>
    <n v="182"/>
    <b v="1"/>
    <s v="theater/spaces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3025"/>
    <x v="3"/>
    <b v="0"/>
    <n v="145"/>
    <b v="1"/>
    <s v="theater/spaces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3026"/>
    <x v="1"/>
    <b v="0"/>
    <n v="25"/>
    <b v="1"/>
    <s v="theater/spaces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3027"/>
    <x v="0"/>
    <b v="0"/>
    <n v="320"/>
    <b v="1"/>
    <s v="theater/spaces"/>
    <x v="1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3028"/>
    <x v="2"/>
    <b v="0"/>
    <n v="99"/>
    <b v="1"/>
    <s v="theater/spaces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3029"/>
    <x v="3"/>
    <b v="0"/>
    <n v="348"/>
    <b v="1"/>
    <s v="theater/spaces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3030"/>
    <x v="0"/>
    <b v="0"/>
    <n v="41"/>
    <b v="1"/>
    <s v="theater/spaces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3031"/>
    <x v="2"/>
    <b v="0"/>
    <n v="29"/>
    <b v="1"/>
    <s v="theater/spaces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3032"/>
    <x v="0"/>
    <b v="0"/>
    <n v="25"/>
    <b v="1"/>
    <s v="theater/spaces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3033"/>
    <x v="2"/>
    <b v="0"/>
    <n v="23"/>
    <b v="1"/>
    <s v="theater/spaces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3034"/>
    <x v="2"/>
    <b v="0"/>
    <n v="1260"/>
    <b v="1"/>
    <s v="theater/spaces"/>
    <x v="1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3035"/>
    <x v="4"/>
    <b v="0"/>
    <n v="307"/>
    <b v="1"/>
    <s v="theater/spaces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3036"/>
    <x v="4"/>
    <b v="0"/>
    <n v="329"/>
    <b v="1"/>
    <s v="theater/spaces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3037"/>
    <x v="7"/>
    <b v="0"/>
    <n v="32"/>
    <b v="1"/>
    <s v="theater/spaces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3038"/>
    <x v="2"/>
    <b v="0"/>
    <n v="27"/>
    <b v="1"/>
    <s v="theater/spaces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3039"/>
    <x v="4"/>
    <b v="0"/>
    <n v="236"/>
    <b v="1"/>
    <s v="theater/spaces"/>
    <x v="1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3040"/>
    <x v="0"/>
    <b v="0"/>
    <n v="42"/>
    <b v="1"/>
    <s v="theater/spaces"/>
    <x v="1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3041"/>
    <x v="0"/>
    <b v="0"/>
    <n v="95"/>
    <b v="1"/>
    <s v="theater/spaces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3042"/>
    <x v="0"/>
    <b v="0"/>
    <n v="37"/>
    <b v="1"/>
    <s v="theater/spaces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3043"/>
    <x v="0"/>
    <b v="0"/>
    <n v="128"/>
    <b v="1"/>
    <s v="theater/spaces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3044"/>
    <x v="2"/>
    <b v="0"/>
    <n v="156"/>
    <b v="1"/>
    <s v="theater/spaces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3045"/>
    <x v="3"/>
    <b v="0"/>
    <n v="64"/>
    <b v="1"/>
    <s v="theater/spaces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3046"/>
    <x v="3"/>
    <b v="0"/>
    <n v="58"/>
    <b v="1"/>
    <s v="theater/spaces"/>
    <x v="1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3047"/>
    <x v="2"/>
    <b v="0"/>
    <n v="20"/>
    <b v="1"/>
    <s v="theater/spaces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3048"/>
    <x v="3"/>
    <b v="0"/>
    <n v="47"/>
    <b v="1"/>
    <s v="theater/spaces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3049"/>
    <x v="0"/>
    <b v="0"/>
    <n v="54"/>
    <b v="1"/>
    <s v="theater/spaces"/>
    <x v="1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3050"/>
    <x v="2"/>
    <b v="0"/>
    <n v="9"/>
    <b v="1"/>
    <s v="theater/spaces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3051"/>
    <x v="1"/>
    <b v="1"/>
    <n v="35"/>
    <b v="0"/>
    <s v="theater/spaces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3052"/>
    <x v="0"/>
    <b v="0"/>
    <n v="2"/>
    <b v="0"/>
    <s v="theater/spaces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3053"/>
    <x v="3"/>
    <b v="0"/>
    <n v="3"/>
    <b v="0"/>
    <s v="theater/spaces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3054"/>
    <x v="0"/>
    <b v="0"/>
    <n v="0"/>
    <b v="0"/>
    <s v="theater/spaces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3055"/>
    <x v="3"/>
    <b v="0"/>
    <n v="1"/>
    <b v="0"/>
    <s v="theater/spaces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3056"/>
    <x v="3"/>
    <b v="0"/>
    <n v="0"/>
    <b v="0"/>
    <s v="theater/spaces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3057"/>
    <x v="2"/>
    <b v="0"/>
    <n v="0"/>
    <b v="0"/>
    <s v="theater/spaces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3058"/>
    <x v="2"/>
    <b v="0"/>
    <n v="3"/>
    <b v="0"/>
    <s v="theater/spaces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3059"/>
    <x v="3"/>
    <b v="0"/>
    <n v="11"/>
    <b v="0"/>
    <s v="theater/spaces"/>
    <x v="1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3060"/>
    <x v="0"/>
    <b v="0"/>
    <n v="6"/>
    <b v="0"/>
    <s v="theater/spaces"/>
    <x v="1"/>
    <m/>
  </r>
  <r>
    <n v="3061"/>
    <s v="Help Save Parkway Cinemas!"/>
    <s v="Save a historic Local theater."/>
    <n v="1000000"/>
    <n v="0"/>
    <x v="2"/>
    <s v="US"/>
    <s v="USD"/>
    <n v="1407955748"/>
    <x v="3061"/>
    <x v="3061"/>
    <x v="3"/>
    <b v="0"/>
    <n v="0"/>
    <b v="0"/>
    <s v="theater/spaces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3062"/>
    <x v="0"/>
    <b v="0"/>
    <n v="67"/>
    <b v="0"/>
    <s v="theater/spaces"/>
    <x v="1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3063"/>
    <x v="2"/>
    <b v="0"/>
    <n v="23"/>
    <b v="0"/>
    <s v="theater/spaces"/>
    <x v="1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3064"/>
    <x v="0"/>
    <b v="0"/>
    <n v="72"/>
    <b v="0"/>
    <s v="theater/spaces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3065"/>
    <x v="3"/>
    <b v="0"/>
    <n v="2"/>
    <b v="0"/>
    <s v="theater/spaces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3066"/>
    <x v="2"/>
    <b v="0"/>
    <n v="15"/>
    <b v="0"/>
    <s v="theater/spaces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3067"/>
    <x v="0"/>
    <b v="0"/>
    <n v="1"/>
    <b v="0"/>
    <s v="theater/spaces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3068"/>
    <x v="0"/>
    <b v="0"/>
    <n v="2"/>
    <b v="0"/>
    <s v="theater/spaces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3069"/>
    <x v="3"/>
    <b v="0"/>
    <n v="7"/>
    <b v="0"/>
    <s v="theater/spaces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3070"/>
    <x v="2"/>
    <b v="0"/>
    <n v="16"/>
    <b v="0"/>
    <s v="theater/spaces"/>
    <x v="1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3071"/>
    <x v="0"/>
    <b v="0"/>
    <n v="117"/>
    <b v="0"/>
    <s v="theater/spaces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3072"/>
    <x v="2"/>
    <b v="0"/>
    <n v="2"/>
    <b v="0"/>
    <s v="theater/spaces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3073"/>
    <x v="0"/>
    <b v="0"/>
    <n v="7"/>
    <b v="0"/>
    <s v="theater/spaces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3074"/>
    <x v="2"/>
    <b v="0"/>
    <n v="3"/>
    <b v="0"/>
    <s v="theater/spaces"/>
    <x v="1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3075"/>
    <x v="2"/>
    <b v="0"/>
    <n v="20"/>
    <b v="0"/>
    <s v="theater/spaces"/>
    <x v="1"/>
    <m/>
  </r>
  <r>
    <n v="3076"/>
    <s v="10,000 Hours"/>
    <s v="Helping female comedians get in their 10,000 Hours of practice!"/>
    <n v="10000"/>
    <n v="1506"/>
    <x v="2"/>
    <s v="US"/>
    <s v="USD"/>
    <n v="1444405123"/>
    <x v="3076"/>
    <x v="3076"/>
    <x v="0"/>
    <b v="0"/>
    <n v="50"/>
    <b v="0"/>
    <s v="theater/spaces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3077"/>
    <x v="1"/>
    <b v="0"/>
    <n v="2"/>
    <b v="0"/>
    <s v="theater/spaces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3078"/>
    <x v="0"/>
    <b v="0"/>
    <n v="3"/>
    <b v="0"/>
    <s v="theater/spaces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3079"/>
    <x v="0"/>
    <b v="0"/>
    <n v="27"/>
    <b v="0"/>
    <s v="theater/spaces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3080"/>
    <x v="3"/>
    <b v="0"/>
    <n v="7"/>
    <b v="0"/>
    <s v="theater/spaces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3081"/>
    <x v="0"/>
    <b v="0"/>
    <n v="5"/>
    <b v="0"/>
    <s v="theater/spaces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3082"/>
    <x v="0"/>
    <b v="0"/>
    <n v="0"/>
    <b v="0"/>
    <s v="theater/spaces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3083"/>
    <x v="3"/>
    <b v="0"/>
    <n v="3"/>
    <b v="0"/>
    <s v="theater/spaces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3084"/>
    <x v="0"/>
    <b v="0"/>
    <n v="6"/>
    <b v="0"/>
    <s v="theater/spaces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3085"/>
    <x v="0"/>
    <b v="0"/>
    <n v="9"/>
    <b v="0"/>
    <s v="theater/spaces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3086"/>
    <x v="0"/>
    <b v="0"/>
    <n v="3"/>
    <b v="0"/>
    <s v="theater/spaces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3087"/>
    <x v="2"/>
    <b v="0"/>
    <n v="2"/>
    <b v="0"/>
    <s v="theater/spaces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3088"/>
    <x v="3"/>
    <b v="0"/>
    <n v="3"/>
    <b v="0"/>
    <s v="theater/spaces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3089"/>
    <x v="2"/>
    <b v="0"/>
    <n v="45"/>
    <b v="0"/>
    <s v="theater/spaces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3090"/>
    <x v="0"/>
    <b v="0"/>
    <n v="9"/>
    <b v="0"/>
    <s v="theater/spaces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3091"/>
    <x v="2"/>
    <b v="0"/>
    <n v="9"/>
    <b v="0"/>
    <s v="theater/spaces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3092"/>
    <x v="0"/>
    <b v="0"/>
    <n v="21"/>
    <b v="0"/>
    <s v="theater/spaces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3093"/>
    <x v="3"/>
    <b v="0"/>
    <n v="17"/>
    <b v="0"/>
    <s v="theater/spaces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3094"/>
    <x v="0"/>
    <b v="0"/>
    <n v="1"/>
    <b v="0"/>
    <s v="theater/spaces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3095"/>
    <x v="2"/>
    <b v="0"/>
    <n v="1"/>
    <b v="0"/>
    <s v="theater/spaces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3096"/>
    <x v="0"/>
    <b v="0"/>
    <n v="14"/>
    <b v="0"/>
    <s v="theater/spaces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3097"/>
    <x v="2"/>
    <b v="0"/>
    <n v="42"/>
    <b v="0"/>
    <s v="theater/spaces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3098"/>
    <x v="0"/>
    <b v="0"/>
    <n v="27"/>
    <b v="0"/>
    <s v="theater/spaces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3099"/>
    <x v="2"/>
    <b v="0"/>
    <n v="5"/>
    <b v="0"/>
    <s v="theater/spaces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3100"/>
    <x v="3"/>
    <b v="0"/>
    <n v="13"/>
    <b v="0"/>
    <s v="theater/spaces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3101"/>
    <x v="0"/>
    <b v="0"/>
    <n v="12"/>
    <b v="0"/>
    <s v="theater/spaces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3102"/>
    <x v="2"/>
    <b v="0"/>
    <n v="90"/>
    <b v="0"/>
    <s v="theater/spaces"/>
    <x v="1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3103"/>
    <x v="0"/>
    <b v="0"/>
    <n v="2"/>
    <b v="0"/>
    <s v="theater/spaces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3104"/>
    <x v="0"/>
    <b v="0"/>
    <n v="5"/>
    <b v="0"/>
    <s v="theater/spaces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3105"/>
    <x v="3"/>
    <b v="0"/>
    <n v="31"/>
    <b v="0"/>
    <s v="theater/spaces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3106"/>
    <x v="0"/>
    <b v="0"/>
    <n v="4"/>
    <b v="0"/>
    <s v="theater/spaces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3107"/>
    <x v="0"/>
    <b v="0"/>
    <n v="29"/>
    <b v="0"/>
    <s v="theater/spaces"/>
    <x v="1"/>
    <m/>
  </r>
  <r>
    <n v="3108"/>
    <s v="Funding a home for our Children's Theater"/>
    <s v="We need a permanent home for the theater!"/>
    <n v="50000"/>
    <n v="26"/>
    <x v="2"/>
    <s v="US"/>
    <s v="USD"/>
    <n v="1430234394"/>
    <x v="3108"/>
    <x v="3108"/>
    <x v="0"/>
    <b v="0"/>
    <n v="2"/>
    <b v="0"/>
    <s v="theater/spaces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3109"/>
    <x v="3"/>
    <b v="0"/>
    <n v="114"/>
    <b v="0"/>
    <s v="theater/spaces"/>
    <x v="1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3110"/>
    <x v="1"/>
    <b v="0"/>
    <n v="1"/>
    <b v="0"/>
    <s v="theater/spaces"/>
    <x v="1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3111"/>
    <x v="3"/>
    <b v="0"/>
    <n v="76"/>
    <b v="0"/>
    <s v="theater/spaces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3112"/>
    <x v="2"/>
    <b v="0"/>
    <n v="9"/>
    <b v="0"/>
    <s v="theater/spaces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3113"/>
    <x v="0"/>
    <b v="0"/>
    <n v="37"/>
    <b v="0"/>
    <s v="theater/spaces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3114"/>
    <x v="3"/>
    <b v="0"/>
    <n v="0"/>
    <b v="0"/>
    <s v="theater/spaces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3115"/>
    <x v="2"/>
    <b v="0"/>
    <n v="1"/>
    <b v="0"/>
    <s v="theater/spaces"/>
    <x v="1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3116"/>
    <x v="0"/>
    <b v="0"/>
    <n v="10"/>
    <b v="0"/>
    <s v="theater/spaces"/>
    <x v="1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3117"/>
    <x v="2"/>
    <b v="0"/>
    <n v="1"/>
    <b v="0"/>
    <s v="theater/spaces"/>
    <x v="1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3118"/>
    <x v="2"/>
    <b v="0"/>
    <n v="2"/>
    <b v="0"/>
    <s v="theater/spaces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3119"/>
    <x v="0"/>
    <b v="0"/>
    <n v="1"/>
    <b v="0"/>
    <s v="theater/spaces"/>
    <x v="1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3120"/>
    <x v="2"/>
    <b v="0"/>
    <n v="10"/>
    <b v="0"/>
    <s v="theater/spaces"/>
    <x v="1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3121"/>
    <x v="3"/>
    <b v="0"/>
    <n v="1"/>
    <b v="0"/>
    <s v="theater/spaces"/>
    <x v="1"/>
    <m/>
  </r>
  <r>
    <n v="3122"/>
    <s v="be back soon (Canceled)"/>
    <s v="cancelled until further notice"/>
    <n v="199"/>
    <n v="116"/>
    <x v="1"/>
    <s v="US"/>
    <s v="USD"/>
    <n v="1478733732"/>
    <x v="3122"/>
    <x v="3122"/>
    <x v="2"/>
    <b v="0"/>
    <n v="2"/>
    <b v="0"/>
    <s v="theater/spaces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3123"/>
    <x v="2"/>
    <b v="0"/>
    <n v="348"/>
    <b v="0"/>
    <s v="theater/spaces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3124"/>
    <x v="3"/>
    <b v="0"/>
    <n v="4"/>
    <b v="0"/>
    <s v="theater/spaces"/>
    <x v="1"/>
    <m/>
  </r>
  <r>
    <n v="3125"/>
    <s v="N/A (Canceled)"/>
    <s v="N/A"/>
    <n v="1500000"/>
    <n v="0"/>
    <x v="1"/>
    <s v="US"/>
    <s v="USD"/>
    <n v="1452142672"/>
    <x v="3125"/>
    <x v="3125"/>
    <x v="0"/>
    <b v="0"/>
    <n v="0"/>
    <b v="0"/>
    <s v="theater/spaces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3126"/>
    <x v="2"/>
    <b v="0"/>
    <n v="17"/>
    <b v="0"/>
    <s v="theater/spaces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3127"/>
    <x v="0"/>
    <b v="0"/>
    <n v="0"/>
    <b v="0"/>
    <s v="theater/spaces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3128"/>
    <x v="1"/>
    <b v="0"/>
    <n v="117"/>
    <b v="0"/>
    <s v="theater/plays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3129"/>
    <x v="1"/>
    <b v="0"/>
    <n v="1"/>
    <b v="0"/>
    <s v="theater/plays"/>
    <x v="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3130"/>
    <x v="1"/>
    <b v="0"/>
    <n v="4"/>
    <b v="0"/>
    <s v="theater/plays"/>
    <x v="1"/>
    <m/>
  </r>
  <r>
    <n v="3131"/>
    <s v="SNAKE EYES"/>
    <s v="A Staged Reading of &quot;Snake Eyes,&quot; a new play by Alex Rafala"/>
    <n v="4100"/>
    <n v="645"/>
    <x v="3"/>
    <s v="US"/>
    <s v="USD"/>
    <n v="1491656045"/>
    <x v="3131"/>
    <x v="3131"/>
    <x v="1"/>
    <b v="0"/>
    <n v="12"/>
    <b v="0"/>
    <s v="theater/plays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3132"/>
    <x v="1"/>
    <b v="0"/>
    <n v="1"/>
    <b v="0"/>
    <s v="theater/plays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3133"/>
    <x v="1"/>
    <b v="0"/>
    <n v="16"/>
    <b v="0"/>
    <s v="theater/plays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3134"/>
    <x v="1"/>
    <b v="0"/>
    <n v="12"/>
    <b v="0"/>
    <s v="theater/plays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3135"/>
    <x v="1"/>
    <b v="0"/>
    <n v="7"/>
    <b v="0"/>
    <s v="theater/plays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3136"/>
    <x v="1"/>
    <b v="0"/>
    <n v="22"/>
    <b v="0"/>
    <s v="theater/plays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3137"/>
    <x v="1"/>
    <b v="0"/>
    <n v="1"/>
    <b v="0"/>
    <s v="theater/plays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3138"/>
    <x v="1"/>
    <b v="0"/>
    <n v="0"/>
    <b v="0"/>
    <s v="theater/plays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3139"/>
    <x v="1"/>
    <b v="0"/>
    <n v="6"/>
    <b v="0"/>
    <s v="theater/plays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3140"/>
    <x v="1"/>
    <b v="0"/>
    <n v="4"/>
    <b v="0"/>
    <s v="theater/plays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3141"/>
    <x v="1"/>
    <b v="0"/>
    <n v="8"/>
    <b v="0"/>
    <s v="theater/plays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3142"/>
    <x v="1"/>
    <b v="0"/>
    <n v="3"/>
    <b v="0"/>
    <s v="theater/plays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3143"/>
    <x v="1"/>
    <b v="0"/>
    <n v="0"/>
    <b v="0"/>
    <s v="theater/plays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3144"/>
    <x v="1"/>
    <b v="0"/>
    <n v="30"/>
    <b v="0"/>
    <s v="theater/plays"/>
    <x v="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3145"/>
    <x v="1"/>
    <b v="0"/>
    <n v="0"/>
    <b v="0"/>
    <s v="theater/plays"/>
    <x v="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3146"/>
    <x v="1"/>
    <b v="0"/>
    <n v="12"/>
    <b v="0"/>
    <s v="theater/plays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3147"/>
    <x v="3"/>
    <b v="1"/>
    <n v="213"/>
    <b v="1"/>
    <s v="theater/plays"/>
    <x v="1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3148"/>
    <x v="3"/>
    <b v="1"/>
    <n v="57"/>
    <b v="1"/>
    <s v="theater/plays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3149"/>
    <x v="5"/>
    <b v="1"/>
    <n v="25"/>
    <b v="1"/>
    <s v="theater/plays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3150"/>
    <x v="7"/>
    <b v="1"/>
    <n v="104"/>
    <b v="1"/>
    <s v="theater/plays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3151"/>
    <x v="3"/>
    <b v="1"/>
    <n v="34"/>
    <b v="1"/>
    <s v="theater/plays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3152"/>
    <x v="4"/>
    <b v="1"/>
    <n v="67"/>
    <b v="1"/>
    <s v="theater/plays"/>
    <x v="1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3153"/>
    <x v="6"/>
    <b v="1"/>
    <n v="241"/>
    <b v="1"/>
    <s v="theater/plays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3154"/>
    <x v="5"/>
    <b v="1"/>
    <n v="123"/>
    <b v="1"/>
    <s v="theater/plays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3155"/>
    <x v="5"/>
    <b v="1"/>
    <n v="302"/>
    <b v="1"/>
    <s v="theater/plays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3156"/>
    <x v="5"/>
    <b v="1"/>
    <n v="89"/>
    <b v="1"/>
    <s v="theater/plays"/>
    <x v="1"/>
    <m/>
  </r>
  <r>
    <n v="3157"/>
    <s v="Summer FourPlay"/>
    <s v="Four Directors.  Four One Acts.  Four Genres.  For You."/>
    <n v="4000"/>
    <n v="4040"/>
    <x v="0"/>
    <s v="US"/>
    <s v="USD"/>
    <n v="1405746000"/>
    <x v="3157"/>
    <x v="3157"/>
    <x v="3"/>
    <b v="1"/>
    <n v="41"/>
    <b v="1"/>
    <s v="theater/plays"/>
    <x v="1"/>
    <m/>
  </r>
  <r>
    <n v="3158"/>
    <s v="Nursery Crimes"/>
    <s v="A 40s crime-noir play using nursery rhyme characters."/>
    <n v="5000"/>
    <n v="5700"/>
    <x v="0"/>
    <s v="US"/>
    <s v="USD"/>
    <n v="1374523752"/>
    <x v="3158"/>
    <x v="3158"/>
    <x v="4"/>
    <b v="1"/>
    <n v="69"/>
    <b v="1"/>
    <s v="theater/plays"/>
    <x v="1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3159"/>
    <x v="6"/>
    <b v="1"/>
    <n v="52"/>
    <b v="1"/>
    <s v="theater/plays"/>
    <x v="1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3160"/>
    <x v="3"/>
    <b v="1"/>
    <n v="57"/>
    <b v="1"/>
    <s v="theater/plays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3161"/>
    <x v="3"/>
    <b v="1"/>
    <n v="74"/>
    <b v="1"/>
    <s v="theater/plays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3162"/>
    <x v="3"/>
    <b v="1"/>
    <n v="63"/>
    <b v="1"/>
    <s v="theater/plays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3163"/>
    <x v="3"/>
    <b v="1"/>
    <n v="72"/>
    <b v="1"/>
    <s v="theater/plays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3164"/>
    <x v="3"/>
    <b v="1"/>
    <n v="71"/>
    <b v="1"/>
    <s v="theater/plays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3165"/>
    <x v="6"/>
    <b v="1"/>
    <n v="21"/>
    <b v="1"/>
    <s v="theater/plays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3166"/>
    <x v="3"/>
    <b v="1"/>
    <n v="930"/>
    <b v="1"/>
    <s v="theater/plays"/>
    <x v="1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3167"/>
    <x v="3"/>
    <b v="1"/>
    <n v="55"/>
    <b v="1"/>
    <s v="theater/plays"/>
    <x v="1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3168"/>
    <x v="3"/>
    <b v="1"/>
    <n v="61"/>
    <b v="1"/>
    <s v="theater/plays"/>
    <x v="1"/>
    <m/>
  </r>
  <r>
    <n v="3169"/>
    <s v="The Window"/>
    <s v="We're bringing The Window to the Cherry Lane Theater in January 2014."/>
    <n v="8000"/>
    <n v="8241"/>
    <x v="0"/>
    <s v="US"/>
    <s v="USD"/>
    <n v="1386910740"/>
    <x v="3169"/>
    <x v="3169"/>
    <x v="4"/>
    <b v="1"/>
    <n v="82"/>
    <b v="1"/>
    <s v="theater/plays"/>
    <x v="1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3170"/>
    <x v="3"/>
    <b v="1"/>
    <n v="71"/>
    <b v="1"/>
    <s v="theater/plays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3171"/>
    <x v="2"/>
    <b v="1"/>
    <n v="117"/>
    <b v="1"/>
    <s v="theater/plays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3172"/>
    <x v="5"/>
    <b v="1"/>
    <n v="29"/>
    <b v="1"/>
    <s v="theater/plays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3173"/>
    <x v="3"/>
    <b v="1"/>
    <n v="74"/>
    <b v="1"/>
    <s v="theater/plays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3174"/>
    <x v="3"/>
    <b v="1"/>
    <n v="23"/>
    <b v="1"/>
    <s v="theater/plays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3175"/>
    <x v="7"/>
    <b v="1"/>
    <n v="60"/>
    <b v="1"/>
    <s v="theater/plays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3176"/>
    <x v="4"/>
    <b v="1"/>
    <n v="55"/>
    <b v="1"/>
    <s v="theater/plays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3177"/>
    <x v="3"/>
    <b v="1"/>
    <n v="51"/>
    <b v="1"/>
    <s v="theater/plays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3178"/>
    <x v="3"/>
    <b v="1"/>
    <n v="78"/>
    <b v="1"/>
    <s v="theater/plays"/>
    <x v="1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3179"/>
    <x v="4"/>
    <b v="1"/>
    <n v="62"/>
    <b v="1"/>
    <s v="theater/plays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3180"/>
    <x v="3"/>
    <b v="1"/>
    <n v="45"/>
    <b v="1"/>
    <s v="theater/plays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3181"/>
    <x v="3"/>
    <b v="1"/>
    <n v="15"/>
    <b v="1"/>
    <s v="theater/plays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3182"/>
    <x v="6"/>
    <b v="1"/>
    <n v="151"/>
    <b v="1"/>
    <s v="theater/plays"/>
    <x v="1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3183"/>
    <x v="4"/>
    <b v="1"/>
    <n v="68"/>
    <b v="1"/>
    <s v="theater/plays"/>
    <x v="1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3184"/>
    <x v="3"/>
    <b v="1"/>
    <n v="46"/>
    <b v="1"/>
    <s v="theater/plays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3185"/>
    <x v="3"/>
    <b v="1"/>
    <n v="24"/>
    <b v="1"/>
    <s v="theater/plays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3186"/>
    <x v="3"/>
    <b v="1"/>
    <n v="70"/>
    <b v="1"/>
    <s v="theater/plays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3187"/>
    <x v="3"/>
    <b v="1"/>
    <n v="244"/>
    <b v="1"/>
    <s v="theater/plays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3188"/>
    <x v="0"/>
    <b v="0"/>
    <n v="9"/>
    <b v="0"/>
    <s v="theater/musical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3189"/>
    <x v="0"/>
    <b v="0"/>
    <n v="19"/>
    <b v="0"/>
    <s v="theater/musical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3190"/>
    <x v="2"/>
    <b v="0"/>
    <n v="0"/>
    <b v="0"/>
    <s v="theater/musical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3191"/>
    <x v="2"/>
    <b v="0"/>
    <n v="4"/>
    <b v="0"/>
    <s v="theater/musical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3192"/>
    <x v="0"/>
    <b v="0"/>
    <n v="8"/>
    <b v="0"/>
    <s v="theater/musical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3193"/>
    <x v="0"/>
    <b v="0"/>
    <n v="24"/>
    <b v="0"/>
    <s v="theater/musical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3194"/>
    <x v="0"/>
    <b v="0"/>
    <n v="0"/>
    <b v="0"/>
    <s v="theater/musical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3195"/>
    <x v="0"/>
    <b v="0"/>
    <n v="39"/>
    <b v="0"/>
    <s v="theater/musical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3196"/>
    <x v="0"/>
    <b v="0"/>
    <n v="6"/>
    <b v="0"/>
    <s v="theater/musical"/>
    <x v="1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3197"/>
    <x v="0"/>
    <b v="0"/>
    <n v="4"/>
    <b v="0"/>
    <s v="theater/musical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3198"/>
    <x v="0"/>
    <b v="0"/>
    <n v="3"/>
    <b v="0"/>
    <s v="theater/musical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3199"/>
    <x v="3"/>
    <b v="0"/>
    <n v="53"/>
    <b v="0"/>
    <s v="theater/musical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3200"/>
    <x v="2"/>
    <b v="0"/>
    <n v="1"/>
    <b v="0"/>
    <s v="theater/musical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3201"/>
    <x v="3"/>
    <b v="0"/>
    <n v="2"/>
    <b v="0"/>
    <s v="theater/musical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3202"/>
    <x v="0"/>
    <b v="0"/>
    <n v="25"/>
    <b v="0"/>
    <s v="theater/musical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3203"/>
    <x v="0"/>
    <b v="0"/>
    <n v="6"/>
    <b v="0"/>
    <s v="theater/musical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3204"/>
    <x v="0"/>
    <b v="0"/>
    <n v="0"/>
    <b v="0"/>
    <s v="theater/musical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3205"/>
    <x v="0"/>
    <b v="0"/>
    <n v="12"/>
    <b v="0"/>
    <s v="theater/musical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3206"/>
    <x v="0"/>
    <b v="0"/>
    <n v="0"/>
    <b v="0"/>
    <s v="theater/musical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3207"/>
    <x v="0"/>
    <b v="0"/>
    <n v="36"/>
    <b v="0"/>
    <s v="theater/musical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3208"/>
    <x v="3"/>
    <b v="1"/>
    <n v="82"/>
    <b v="1"/>
    <s v="theater/plays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3209"/>
    <x v="3"/>
    <b v="1"/>
    <n v="226"/>
    <b v="1"/>
    <s v="theater/plays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3210"/>
    <x v="5"/>
    <b v="1"/>
    <n v="60"/>
    <b v="1"/>
    <s v="theater/plays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3211"/>
    <x v="3"/>
    <b v="1"/>
    <n v="322"/>
    <b v="1"/>
    <s v="theater/plays"/>
    <x v="1"/>
    <m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3212"/>
    <x v="3"/>
    <b v="1"/>
    <n v="94"/>
    <b v="1"/>
    <s v="theater/plays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3213"/>
    <x v="0"/>
    <b v="1"/>
    <n v="47"/>
    <b v="1"/>
    <s v="theater/plays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3214"/>
    <x v="0"/>
    <b v="1"/>
    <n v="115"/>
    <b v="1"/>
    <s v="theater/plays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3215"/>
    <x v="0"/>
    <b v="1"/>
    <n v="134"/>
    <b v="1"/>
    <s v="theater/plays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3216"/>
    <x v="0"/>
    <b v="1"/>
    <n v="35"/>
    <b v="1"/>
    <s v="theater/plays"/>
    <x v="1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3217"/>
    <x v="2"/>
    <b v="1"/>
    <n v="104"/>
    <b v="1"/>
    <s v="theater/plays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3218"/>
    <x v="3"/>
    <b v="1"/>
    <n v="184"/>
    <b v="1"/>
    <s v="theater/plays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3219"/>
    <x v="0"/>
    <b v="1"/>
    <n v="119"/>
    <b v="1"/>
    <s v="theater/plays"/>
    <x v="1"/>
    <m/>
  </r>
  <r>
    <n v="3220"/>
    <s v="Burners"/>
    <s v="A sci-fi thriller for the stage opening March 10 in Los Angeles."/>
    <n v="15000"/>
    <n v="15126"/>
    <x v="0"/>
    <s v="US"/>
    <s v="USD"/>
    <n v="1489352400"/>
    <x v="3220"/>
    <x v="3220"/>
    <x v="1"/>
    <b v="1"/>
    <n v="59"/>
    <b v="1"/>
    <s v="theater/plays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3221"/>
    <x v="0"/>
    <b v="1"/>
    <n v="113"/>
    <b v="1"/>
    <s v="theater/plays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3222"/>
    <x v="0"/>
    <b v="1"/>
    <n v="84"/>
    <b v="1"/>
    <s v="theater/plays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3223"/>
    <x v="0"/>
    <b v="1"/>
    <n v="74"/>
    <b v="1"/>
    <s v="theater/plays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3224"/>
    <x v="2"/>
    <b v="1"/>
    <n v="216"/>
    <b v="1"/>
    <s v="theater/plays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3225"/>
    <x v="2"/>
    <b v="1"/>
    <n v="39"/>
    <b v="1"/>
    <s v="theater/plays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3226"/>
    <x v="0"/>
    <b v="1"/>
    <n v="21"/>
    <b v="1"/>
    <s v="theater/plays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3227"/>
    <x v="2"/>
    <b v="0"/>
    <n v="30"/>
    <b v="1"/>
    <s v="theater/plays"/>
    <x v="1"/>
    <m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3228"/>
    <x v="0"/>
    <b v="1"/>
    <n v="37"/>
    <b v="1"/>
    <s v="theater/plays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3229"/>
    <x v="3"/>
    <b v="1"/>
    <n v="202"/>
    <b v="1"/>
    <s v="theater/plays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3230"/>
    <x v="3"/>
    <b v="1"/>
    <n v="37"/>
    <b v="1"/>
    <s v="theater/plays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3231"/>
    <x v="2"/>
    <b v="0"/>
    <n v="28"/>
    <b v="1"/>
    <s v="theater/plays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3232"/>
    <x v="2"/>
    <b v="1"/>
    <n v="26"/>
    <b v="1"/>
    <s v="theater/plays"/>
    <x v="1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3233"/>
    <x v="1"/>
    <b v="0"/>
    <n v="61"/>
    <b v="1"/>
    <s v="theater/plays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3234"/>
    <x v="2"/>
    <b v="0"/>
    <n v="115"/>
    <b v="1"/>
    <s v="theater/plays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3235"/>
    <x v="2"/>
    <b v="1"/>
    <n v="181"/>
    <b v="1"/>
    <s v="theater/plays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3236"/>
    <x v="2"/>
    <b v="0"/>
    <n v="110"/>
    <b v="1"/>
    <s v="theater/plays"/>
    <x v="1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3237"/>
    <x v="0"/>
    <b v="1"/>
    <n v="269"/>
    <b v="1"/>
    <s v="theater/plays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3238"/>
    <x v="0"/>
    <b v="1"/>
    <n v="79"/>
    <b v="1"/>
    <s v="theater/plays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3239"/>
    <x v="0"/>
    <b v="1"/>
    <n v="104"/>
    <b v="1"/>
    <s v="theater/plays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3240"/>
    <x v="1"/>
    <b v="0"/>
    <n v="34"/>
    <b v="1"/>
    <s v="theater/plays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3241"/>
    <x v="3"/>
    <b v="1"/>
    <n v="167"/>
    <b v="1"/>
    <s v="theater/plays"/>
    <x v="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3242"/>
    <x v="3"/>
    <b v="1"/>
    <n v="183"/>
    <b v="1"/>
    <s v="theater/plays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3243"/>
    <x v="0"/>
    <b v="1"/>
    <n v="71"/>
    <b v="1"/>
    <s v="theater/plays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3244"/>
    <x v="2"/>
    <b v="0"/>
    <n v="69"/>
    <b v="1"/>
    <s v="theater/plays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3245"/>
    <x v="0"/>
    <b v="0"/>
    <n v="270"/>
    <b v="1"/>
    <s v="theater/plays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3246"/>
    <x v="0"/>
    <b v="1"/>
    <n v="193"/>
    <b v="1"/>
    <s v="theater/plays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3247"/>
    <x v="0"/>
    <b v="1"/>
    <n v="57"/>
    <b v="1"/>
    <s v="theater/plays"/>
    <x v="1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3248"/>
    <x v="0"/>
    <b v="1"/>
    <n v="200"/>
    <b v="1"/>
    <s v="theater/plays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3249"/>
    <x v="0"/>
    <b v="1"/>
    <n v="88"/>
    <b v="1"/>
    <s v="theater/plays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3250"/>
    <x v="3"/>
    <b v="1"/>
    <n v="213"/>
    <b v="1"/>
    <s v="theater/plays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3251"/>
    <x v="0"/>
    <b v="1"/>
    <n v="20"/>
    <b v="1"/>
    <s v="theater/plays"/>
    <x v="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3252"/>
    <x v="2"/>
    <b v="1"/>
    <n v="50"/>
    <b v="1"/>
    <s v="theater/plays"/>
    <x v="1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3253"/>
    <x v="2"/>
    <b v="1"/>
    <n v="115"/>
    <b v="1"/>
    <s v="theater/plays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3254"/>
    <x v="0"/>
    <b v="1"/>
    <n v="186"/>
    <b v="1"/>
    <s v="theater/plays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3255"/>
    <x v="3"/>
    <b v="1"/>
    <n v="18"/>
    <b v="1"/>
    <s v="theater/plays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3256"/>
    <x v="0"/>
    <b v="1"/>
    <n v="176"/>
    <b v="1"/>
    <s v="theater/plays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3257"/>
    <x v="1"/>
    <b v="0"/>
    <n v="41"/>
    <b v="1"/>
    <s v="theater/plays"/>
    <x v="1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3258"/>
    <x v="3"/>
    <b v="1"/>
    <n v="75"/>
    <b v="1"/>
    <s v="theater/plays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3259"/>
    <x v="2"/>
    <b v="1"/>
    <n v="97"/>
    <b v="1"/>
    <s v="theater/plays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3260"/>
    <x v="0"/>
    <b v="1"/>
    <n v="73"/>
    <b v="1"/>
    <s v="theater/plays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3261"/>
    <x v="0"/>
    <b v="1"/>
    <n v="49"/>
    <b v="1"/>
    <s v="theater/plays"/>
    <x v="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3262"/>
    <x v="3"/>
    <b v="1"/>
    <n v="134"/>
    <b v="1"/>
    <s v="theater/plays"/>
    <x v="1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3263"/>
    <x v="0"/>
    <b v="1"/>
    <n v="68"/>
    <b v="1"/>
    <s v="theater/plays"/>
    <x v="1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3264"/>
    <x v="0"/>
    <b v="1"/>
    <n v="49"/>
    <b v="1"/>
    <s v="theater/plays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3265"/>
    <x v="0"/>
    <b v="1"/>
    <n v="63"/>
    <b v="1"/>
    <s v="theater/plays"/>
    <x v="1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3266"/>
    <x v="0"/>
    <b v="1"/>
    <n v="163"/>
    <b v="1"/>
    <s v="theater/plays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3267"/>
    <x v="0"/>
    <b v="1"/>
    <n v="288"/>
    <b v="1"/>
    <s v="theater/plays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3268"/>
    <x v="2"/>
    <b v="1"/>
    <n v="42"/>
    <b v="1"/>
    <s v="theater/plays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3269"/>
    <x v="0"/>
    <b v="1"/>
    <n v="70"/>
    <b v="1"/>
    <s v="theater/plays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3270"/>
    <x v="0"/>
    <b v="1"/>
    <n v="30"/>
    <b v="1"/>
    <s v="theater/plays"/>
    <x v="1"/>
    <m/>
  </r>
  <r>
    <n v="3271"/>
    <s v="Saxon Court at Southwark Playhouse"/>
    <s v="A razor sharp satire to darken your Christmas."/>
    <n v="1500"/>
    <n v="1950"/>
    <x v="0"/>
    <s v="GB"/>
    <s v="GBP"/>
    <n v="1414927775"/>
    <x v="3271"/>
    <x v="3271"/>
    <x v="3"/>
    <b v="1"/>
    <n v="51"/>
    <b v="1"/>
    <s v="theater/plays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3272"/>
    <x v="0"/>
    <b v="1"/>
    <n v="145"/>
    <b v="1"/>
    <s v="theater/plays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3273"/>
    <x v="2"/>
    <b v="1"/>
    <n v="21"/>
    <b v="1"/>
    <s v="theater/plays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3274"/>
    <x v="2"/>
    <b v="1"/>
    <n v="286"/>
    <b v="1"/>
    <s v="theater/plays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3275"/>
    <x v="0"/>
    <b v="1"/>
    <n v="12"/>
    <b v="1"/>
    <s v="theater/plays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3276"/>
    <x v="2"/>
    <b v="1"/>
    <n v="100"/>
    <b v="1"/>
    <s v="theater/plays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3277"/>
    <x v="3"/>
    <b v="1"/>
    <n v="100"/>
    <b v="1"/>
    <s v="theater/plays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3278"/>
    <x v="0"/>
    <b v="1"/>
    <n v="34"/>
    <b v="1"/>
    <s v="theater/plays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3279"/>
    <x v="2"/>
    <b v="0"/>
    <n v="63"/>
    <b v="1"/>
    <s v="theater/plays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3280"/>
    <x v="0"/>
    <b v="0"/>
    <n v="30"/>
    <b v="1"/>
    <s v="theater/plays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3281"/>
    <x v="0"/>
    <b v="0"/>
    <n v="47"/>
    <b v="1"/>
    <s v="theater/plays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3282"/>
    <x v="2"/>
    <b v="0"/>
    <n v="237"/>
    <b v="1"/>
    <s v="theater/plays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3283"/>
    <x v="2"/>
    <b v="0"/>
    <n v="47"/>
    <b v="1"/>
    <s v="theater/plays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3284"/>
    <x v="2"/>
    <b v="0"/>
    <n v="15"/>
    <b v="1"/>
    <s v="theater/plays"/>
    <x v="1"/>
    <m/>
  </r>
  <r>
    <n v="3285"/>
    <s v="By Morning"/>
    <s v="A new play by Matthew Gasda"/>
    <n v="4999"/>
    <n v="5604"/>
    <x v="0"/>
    <s v="US"/>
    <s v="USD"/>
    <n v="1488258000"/>
    <x v="3285"/>
    <x v="3285"/>
    <x v="1"/>
    <b v="0"/>
    <n v="81"/>
    <b v="1"/>
    <s v="theater/plays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3286"/>
    <x v="2"/>
    <b v="0"/>
    <n v="122"/>
    <b v="1"/>
    <s v="theater/plays"/>
    <x v="1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3287"/>
    <x v="0"/>
    <b v="0"/>
    <n v="34"/>
    <b v="1"/>
    <s v="theater/plays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3288"/>
    <x v="2"/>
    <b v="0"/>
    <n v="207"/>
    <b v="1"/>
    <s v="theater/plays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3289"/>
    <x v="1"/>
    <b v="0"/>
    <n v="25"/>
    <b v="1"/>
    <s v="theater/plays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3290"/>
    <x v="1"/>
    <b v="0"/>
    <n v="72"/>
    <b v="1"/>
    <s v="theater/plays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3291"/>
    <x v="0"/>
    <b v="0"/>
    <n v="14"/>
    <b v="1"/>
    <s v="theater/plays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3292"/>
    <x v="0"/>
    <b v="0"/>
    <n v="15"/>
    <b v="1"/>
    <s v="theater/plays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3293"/>
    <x v="1"/>
    <b v="0"/>
    <n v="91"/>
    <b v="1"/>
    <s v="theater/plays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3294"/>
    <x v="0"/>
    <b v="0"/>
    <n v="24"/>
    <b v="1"/>
    <s v="theater/plays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3295"/>
    <x v="2"/>
    <b v="0"/>
    <n v="27"/>
    <b v="1"/>
    <s v="theater/plays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3296"/>
    <x v="0"/>
    <b v="0"/>
    <n v="47"/>
    <b v="1"/>
    <s v="theater/plays"/>
    <x v="1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3297"/>
    <x v="0"/>
    <b v="0"/>
    <n v="44"/>
    <b v="1"/>
    <s v="theater/plays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3298"/>
    <x v="0"/>
    <b v="0"/>
    <n v="72"/>
    <b v="1"/>
    <s v="theater/plays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3299"/>
    <x v="0"/>
    <b v="0"/>
    <n v="63"/>
    <b v="1"/>
    <s v="theater/plays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3300"/>
    <x v="0"/>
    <b v="0"/>
    <n v="88"/>
    <b v="1"/>
    <s v="theater/plays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3301"/>
    <x v="2"/>
    <b v="0"/>
    <n v="70"/>
    <b v="1"/>
    <s v="theater/plays"/>
    <x v="1"/>
    <m/>
  </r>
  <r>
    <n v="3302"/>
    <s v="El muro de BorÃ­s KiÃ©n"/>
    <s v="FilosofÃ­a de los anÃ³nimos"/>
    <n v="8400"/>
    <n v="8685"/>
    <x v="0"/>
    <s v="ES"/>
    <s v="EUR"/>
    <n v="1481099176"/>
    <x v="3302"/>
    <x v="3302"/>
    <x v="2"/>
    <b v="0"/>
    <n v="50"/>
    <b v="1"/>
    <s v="theater/plays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3303"/>
    <x v="0"/>
    <b v="0"/>
    <n v="35"/>
    <b v="1"/>
    <s v="theater/plays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3304"/>
    <x v="2"/>
    <b v="0"/>
    <n v="175"/>
    <b v="1"/>
    <s v="theater/plays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3305"/>
    <x v="0"/>
    <b v="0"/>
    <n v="20"/>
    <b v="1"/>
    <s v="theater/plays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3306"/>
    <x v="2"/>
    <b v="0"/>
    <n v="54"/>
    <b v="1"/>
    <s v="theater/plays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3307"/>
    <x v="2"/>
    <b v="0"/>
    <n v="20"/>
    <b v="1"/>
    <s v="theater/plays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3308"/>
    <x v="2"/>
    <b v="0"/>
    <n v="57"/>
    <b v="1"/>
    <s v="theater/plays"/>
    <x v="1"/>
    <m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3309"/>
    <x v="2"/>
    <b v="0"/>
    <n v="31"/>
    <b v="1"/>
    <s v="theater/plays"/>
    <x v="1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3310"/>
    <x v="0"/>
    <b v="0"/>
    <n v="31"/>
    <b v="1"/>
    <s v="theater/plays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3311"/>
    <x v="0"/>
    <b v="0"/>
    <n v="45"/>
    <b v="1"/>
    <s v="theater/plays"/>
    <x v="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3312"/>
    <x v="2"/>
    <b v="0"/>
    <n v="41"/>
    <b v="1"/>
    <s v="theater/plays"/>
    <x v="1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3313"/>
    <x v="2"/>
    <b v="0"/>
    <n v="29"/>
    <b v="1"/>
    <s v="theater/plays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3314"/>
    <x v="0"/>
    <b v="0"/>
    <n v="58"/>
    <b v="1"/>
    <s v="theater/plays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3315"/>
    <x v="2"/>
    <b v="0"/>
    <n v="89"/>
    <b v="1"/>
    <s v="theater/plays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3316"/>
    <x v="3"/>
    <b v="0"/>
    <n v="125"/>
    <b v="1"/>
    <s v="theater/plays"/>
    <x v="1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3317"/>
    <x v="2"/>
    <b v="0"/>
    <n v="18"/>
    <b v="1"/>
    <s v="theater/plays"/>
    <x v="1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3318"/>
    <x v="2"/>
    <b v="0"/>
    <n v="32"/>
    <b v="1"/>
    <s v="theater/plays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3319"/>
    <x v="3"/>
    <b v="0"/>
    <n v="16"/>
    <b v="1"/>
    <s v="theater/plays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3320"/>
    <x v="2"/>
    <b v="0"/>
    <n v="38"/>
    <b v="1"/>
    <s v="theater/plays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3321"/>
    <x v="3"/>
    <b v="0"/>
    <n v="15"/>
    <b v="1"/>
    <s v="theater/plays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3322"/>
    <x v="2"/>
    <b v="0"/>
    <n v="23"/>
    <b v="1"/>
    <s v="theater/plays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3323"/>
    <x v="2"/>
    <b v="0"/>
    <n v="49"/>
    <b v="1"/>
    <s v="theater/plays"/>
    <x v="1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3324"/>
    <x v="2"/>
    <b v="0"/>
    <n v="10"/>
    <b v="1"/>
    <s v="theater/plays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3325"/>
    <x v="0"/>
    <b v="0"/>
    <n v="15"/>
    <b v="1"/>
    <s v="theater/plays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3326"/>
    <x v="0"/>
    <b v="0"/>
    <n v="57"/>
    <b v="1"/>
    <s v="theater/plays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3327"/>
    <x v="2"/>
    <b v="0"/>
    <n v="33"/>
    <b v="1"/>
    <s v="theater/plays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3328"/>
    <x v="3"/>
    <b v="0"/>
    <n v="9"/>
    <b v="1"/>
    <s v="theater/plays"/>
    <x v="1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3329"/>
    <x v="3"/>
    <b v="0"/>
    <n v="26"/>
    <b v="1"/>
    <s v="theater/plays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3330"/>
    <x v="0"/>
    <b v="0"/>
    <n v="69"/>
    <b v="1"/>
    <s v="theater/plays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3331"/>
    <x v="0"/>
    <b v="0"/>
    <n v="65"/>
    <b v="1"/>
    <s v="theater/plays"/>
    <x v="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3332"/>
    <x v="3"/>
    <b v="0"/>
    <n v="83"/>
    <b v="1"/>
    <s v="theater/plays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3333"/>
    <x v="0"/>
    <b v="0"/>
    <n v="111"/>
    <b v="1"/>
    <s v="theater/plays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3334"/>
    <x v="0"/>
    <b v="0"/>
    <n v="46"/>
    <b v="1"/>
    <s v="theater/plays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3335"/>
    <x v="3"/>
    <b v="0"/>
    <n v="63"/>
    <b v="1"/>
    <s v="theater/plays"/>
    <x v="1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3336"/>
    <x v="2"/>
    <b v="0"/>
    <n v="9"/>
    <b v="1"/>
    <s v="theater/plays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3337"/>
    <x v="3"/>
    <b v="0"/>
    <n v="34"/>
    <b v="1"/>
    <s v="theater/plays"/>
    <x v="1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3338"/>
    <x v="1"/>
    <b v="0"/>
    <n v="112"/>
    <b v="1"/>
    <s v="theater/plays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3339"/>
    <x v="2"/>
    <b v="0"/>
    <n v="47"/>
    <b v="1"/>
    <s v="theater/plays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3340"/>
    <x v="2"/>
    <b v="0"/>
    <n v="38"/>
    <b v="1"/>
    <s v="theater/plays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3341"/>
    <x v="2"/>
    <b v="0"/>
    <n v="28"/>
    <b v="1"/>
    <s v="theater/plays"/>
    <x v="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3342"/>
    <x v="0"/>
    <b v="0"/>
    <n v="78"/>
    <b v="1"/>
    <s v="theater/plays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3343"/>
    <x v="2"/>
    <b v="0"/>
    <n v="23"/>
    <b v="1"/>
    <s v="theater/plays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3344"/>
    <x v="3"/>
    <b v="0"/>
    <n v="40"/>
    <b v="1"/>
    <s v="theater/plays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3345"/>
    <x v="0"/>
    <b v="0"/>
    <n v="13"/>
    <b v="1"/>
    <s v="theater/plays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3346"/>
    <x v="0"/>
    <b v="0"/>
    <n v="18"/>
    <b v="1"/>
    <s v="theater/plays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3347"/>
    <x v="2"/>
    <b v="0"/>
    <n v="22"/>
    <b v="1"/>
    <s v="theater/plays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3348"/>
    <x v="2"/>
    <b v="0"/>
    <n v="79"/>
    <b v="1"/>
    <s v="theater/plays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3349"/>
    <x v="2"/>
    <b v="0"/>
    <n v="14"/>
    <b v="1"/>
    <s v="theater/plays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3350"/>
    <x v="0"/>
    <b v="0"/>
    <n v="51"/>
    <b v="1"/>
    <s v="theater/plays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3351"/>
    <x v="3"/>
    <b v="0"/>
    <n v="54"/>
    <b v="1"/>
    <s v="theater/plays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3352"/>
    <x v="2"/>
    <b v="0"/>
    <n v="70"/>
    <b v="1"/>
    <s v="theater/plays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3353"/>
    <x v="2"/>
    <b v="0"/>
    <n v="44"/>
    <b v="1"/>
    <s v="theater/plays"/>
    <x v="1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3354"/>
    <x v="0"/>
    <b v="0"/>
    <n v="55"/>
    <b v="1"/>
    <s v="theater/plays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3355"/>
    <x v="2"/>
    <b v="0"/>
    <n v="15"/>
    <b v="1"/>
    <s v="theater/plays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3356"/>
    <x v="2"/>
    <b v="0"/>
    <n v="27"/>
    <b v="1"/>
    <s v="theater/plays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3357"/>
    <x v="3"/>
    <b v="0"/>
    <n v="21"/>
    <b v="1"/>
    <s v="theater/plays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3358"/>
    <x v="3"/>
    <b v="0"/>
    <n v="162"/>
    <b v="1"/>
    <s v="theater/plays"/>
    <x v="1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3359"/>
    <x v="1"/>
    <b v="0"/>
    <n v="23"/>
    <b v="1"/>
    <s v="theater/plays"/>
    <x v="1"/>
    <m/>
  </r>
  <r>
    <n v="3360"/>
    <s v="Pretty Butch"/>
    <s v="World Premiere, an M1 Singapore Fringe Festival 2017 commission."/>
    <n v="9000"/>
    <n v="9124"/>
    <x v="0"/>
    <s v="SG"/>
    <s v="SGD"/>
    <n v="1481731140"/>
    <x v="3360"/>
    <x v="3360"/>
    <x v="2"/>
    <b v="0"/>
    <n v="72"/>
    <b v="1"/>
    <s v="theater/plays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3361"/>
    <x v="3"/>
    <b v="0"/>
    <n v="68"/>
    <b v="1"/>
    <s v="theater/plays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3362"/>
    <x v="0"/>
    <b v="0"/>
    <n v="20"/>
    <b v="1"/>
    <s v="theater/plays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3363"/>
    <x v="3"/>
    <b v="0"/>
    <n v="26"/>
    <b v="1"/>
    <s v="theater/plays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3364"/>
    <x v="2"/>
    <b v="0"/>
    <n v="72"/>
    <b v="1"/>
    <s v="theater/plays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3365"/>
    <x v="0"/>
    <b v="0"/>
    <n v="3"/>
    <b v="1"/>
    <s v="theater/plays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3366"/>
    <x v="0"/>
    <b v="0"/>
    <n v="18"/>
    <b v="1"/>
    <s v="theater/plays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3367"/>
    <x v="0"/>
    <b v="0"/>
    <n v="30"/>
    <b v="1"/>
    <s v="theater/plays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3368"/>
    <x v="3"/>
    <b v="0"/>
    <n v="23"/>
    <b v="1"/>
    <s v="theater/plays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3369"/>
    <x v="2"/>
    <b v="0"/>
    <n v="54"/>
    <b v="1"/>
    <s v="theater/plays"/>
    <x v="1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3370"/>
    <x v="2"/>
    <b v="0"/>
    <n v="26"/>
    <b v="1"/>
    <s v="theater/plays"/>
    <x v="1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3371"/>
    <x v="0"/>
    <b v="0"/>
    <n v="9"/>
    <b v="1"/>
    <s v="theater/plays"/>
    <x v="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3372"/>
    <x v="3"/>
    <b v="0"/>
    <n v="27"/>
    <b v="1"/>
    <s v="theater/plays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3373"/>
    <x v="0"/>
    <b v="0"/>
    <n v="30"/>
    <b v="1"/>
    <s v="theater/plays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3374"/>
    <x v="0"/>
    <b v="0"/>
    <n v="52"/>
    <b v="1"/>
    <s v="theater/plays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3375"/>
    <x v="3"/>
    <b v="0"/>
    <n v="17"/>
    <b v="1"/>
    <s v="theater/plays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3376"/>
    <x v="0"/>
    <b v="0"/>
    <n v="19"/>
    <b v="1"/>
    <s v="theater/plays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3377"/>
    <x v="0"/>
    <b v="0"/>
    <n v="77"/>
    <b v="1"/>
    <s v="theater/plays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3378"/>
    <x v="3"/>
    <b v="0"/>
    <n v="21"/>
    <b v="1"/>
    <s v="theater/plays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3379"/>
    <x v="0"/>
    <b v="0"/>
    <n v="38"/>
    <b v="1"/>
    <s v="theater/plays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3380"/>
    <x v="3"/>
    <b v="0"/>
    <n v="28"/>
    <b v="1"/>
    <s v="theater/plays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3381"/>
    <x v="0"/>
    <b v="0"/>
    <n v="48"/>
    <b v="1"/>
    <s v="theater/plays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3382"/>
    <x v="2"/>
    <b v="0"/>
    <n v="46"/>
    <b v="1"/>
    <s v="theater/plays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3383"/>
    <x v="2"/>
    <b v="0"/>
    <n v="30"/>
    <b v="1"/>
    <s v="theater/plays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3384"/>
    <x v="0"/>
    <b v="0"/>
    <n v="64"/>
    <b v="1"/>
    <s v="theater/plays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3385"/>
    <x v="3"/>
    <b v="0"/>
    <n v="15"/>
    <b v="1"/>
    <s v="theater/plays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3386"/>
    <x v="3"/>
    <b v="0"/>
    <n v="41"/>
    <b v="1"/>
    <s v="theater/plays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3387"/>
    <x v="3"/>
    <b v="0"/>
    <n v="35"/>
    <b v="1"/>
    <s v="theater/plays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3388"/>
    <x v="0"/>
    <b v="0"/>
    <n v="45"/>
    <b v="1"/>
    <s v="theater/plays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3389"/>
    <x v="2"/>
    <b v="0"/>
    <n v="62"/>
    <b v="1"/>
    <s v="theater/plays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3390"/>
    <x v="3"/>
    <b v="0"/>
    <n v="22"/>
    <b v="1"/>
    <s v="theater/plays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3391"/>
    <x v="3"/>
    <b v="0"/>
    <n v="18"/>
    <b v="1"/>
    <s v="theater/plays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3392"/>
    <x v="2"/>
    <b v="0"/>
    <n v="12"/>
    <b v="1"/>
    <s v="theater/plays"/>
    <x v="1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3393"/>
    <x v="3"/>
    <b v="0"/>
    <n v="44"/>
    <b v="1"/>
    <s v="theater/plays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3394"/>
    <x v="3"/>
    <b v="0"/>
    <n v="27"/>
    <b v="1"/>
    <s v="theater/plays"/>
    <x v="1"/>
    <m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3395"/>
    <x v="0"/>
    <b v="0"/>
    <n v="38"/>
    <b v="1"/>
    <s v="theater/plays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3396"/>
    <x v="3"/>
    <b v="0"/>
    <n v="28"/>
    <b v="1"/>
    <s v="theater/plays"/>
    <x v="1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3397"/>
    <x v="2"/>
    <b v="0"/>
    <n v="24"/>
    <b v="1"/>
    <s v="theater/plays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3398"/>
    <x v="3"/>
    <b v="0"/>
    <n v="65"/>
    <b v="1"/>
    <s v="theater/plays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3399"/>
    <x v="0"/>
    <b v="0"/>
    <n v="46"/>
    <b v="1"/>
    <s v="theater/plays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3400"/>
    <x v="3"/>
    <b v="0"/>
    <n v="85"/>
    <b v="1"/>
    <s v="theater/plays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3401"/>
    <x v="0"/>
    <b v="0"/>
    <n v="66"/>
    <b v="1"/>
    <s v="theater/plays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3402"/>
    <x v="0"/>
    <b v="0"/>
    <n v="165"/>
    <b v="1"/>
    <s v="theater/plays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3403"/>
    <x v="0"/>
    <b v="0"/>
    <n v="17"/>
    <b v="1"/>
    <s v="theater/plays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3404"/>
    <x v="0"/>
    <b v="0"/>
    <n v="3"/>
    <b v="1"/>
    <s v="theater/plays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3405"/>
    <x v="2"/>
    <b v="0"/>
    <n v="17"/>
    <b v="1"/>
    <s v="theater/plays"/>
    <x v="1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3406"/>
    <x v="3"/>
    <b v="0"/>
    <n v="91"/>
    <b v="1"/>
    <s v="theater/plays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3407"/>
    <x v="3"/>
    <b v="0"/>
    <n v="67"/>
    <b v="1"/>
    <s v="theater/plays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3408"/>
    <x v="3"/>
    <b v="0"/>
    <n v="18"/>
    <b v="1"/>
    <s v="theater/plays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3409"/>
    <x v="2"/>
    <b v="0"/>
    <n v="21"/>
    <b v="1"/>
    <s v="theater/plays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3410"/>
    <x v="2"/>
    <b v="0"/>
    <n v="40"/>
    <b v="1"/>
    <s v="theater/plays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3411"/>
    <x v="0"/>
    <b v="0"/>
    <n v="78"/>
    <b v="1"/>
    <s v="theater/plays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3412"/>
    <x v="3"/>
    <b v="0"/>
    <n v="26"/>
    <b v="1"/>
    <s v="theater/plays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3413"/>
    <x v="0"/>
    <b v="0"/>
    <n v="14"/>
    <b v="1"/>
    <s v="theater/plays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3414"/>
    <x v="2"/>
    <b v="0"/>
    <n v="44"/>
    <b v="1"/>
    <s v="theater/plays"/>
    <x v="1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3415"/>
    <x v="2"/>
    <b v="0"/>
    <n v="9"/>
    <b v="1"/>
    <s v="theater/plays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3416"/>
    <x v="0"/>
    <b v="0"/>
    <n v="30"/>
    <b v="1"/>
    <s v="theater/plays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3417"/>
    <x v="3"/>
    <b v="0"/>
    <n v="45"/>
    <b v="1"/>
    <s v="theater/plays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3418"/>
    <x v="3"/>
    <b v="0"/>
    <n v="56"/>
    <b v="1"/>
    <s v="theater/plays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3419"/>
    <x v="2"/>
    <b v="0"/>
    <n v="46"/>
    <b v="1"/>
    <s v="theater/plays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3420"/>
    <x v="2"/>
    <b v="0"/>
    <n v="34"/>
    <b v="1"/>
    <s v="theater/plays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3421"/>
    <x v="0"/>
    <b v="0"/>
    <n v="98"/>
    <b v="1"/>
    <s v="theater/plays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3422"/>
    <x v="0"/>
    <b v="0"/>
    <n v="46"/>
    <b v="1"/>
    <s v="theater/plays"/>
    <x v="1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3423"/>
    <x v="0"/>
    <b v="0"/>
    <n v="10"/>
    <b v="1"/>
    <s v="theater/plays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3424"/>
    <x v="0"/>
    <b v="0"/>
    <n v="76"/>
    <b v="1"/>
    <s v="theater/plays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3425"/>
    <x v="3"/>
    <b v="0"/>
    <n v="104"/>
    <b v="1"/>
    <s v="theater/plays"/>
    <x v="1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3426"/>
    <x v="3"/>
    <b v="0"/>
    <n v="87"/>
    <b v="1"/>
    <s v="theater/plays"/>
    <x v="1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3427"/>
    <x v="3"/>
    <b v="0"/>
    <n v="29"/>
    <b v="1"/>
    <s v="theater/plays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3428"/>
    <x v="0"/>
    <b v="0"/>
    <n v="51"/>
    <b v="1"/>
    <s v="theater/plays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3429"/>
    <x v="2"/>
    <b v="0"/>
    <n v="12"/>
    <b v="1"/>
    <s v="theater/plays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3430"/>
    <x v="3"/>
    <b v="0"/>
    <n v="72"/>
    <b v="1"/>
    <s v="theater/plays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3431"/>
    <x v="3"/>
    <b v="0"/>
    <n v="21"/>
    <b v="1"/>
    <s v="theater/plays"/>
    <x v="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3432"/>
    <x v="2"/>
    <b v="0"/>
    <n v="42"/>
    <b v="1"/>
    <s v="theater/plays"/>
    <x v="1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3433"/>
    <x v="3"/>
    <b v="0"/>
    <n v="71"/>
    <b v="1"/>
    <s v="theater/plays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3434"/>
    <x v="3"/>
    <b v="0"/>
    <n v="168"/>
    <b v="1"/>
    <s v="theater/plays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3435"/>
    <x v="2"/>
    <b v="0"/>
    <n v="19"/>
    <b v="1"/>
    <s v="theater/plays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3436"/>
    <x v="3"/>
    <b v="0"/>
    <n v="37"/>
    <b v="1"/>
    <s v="theater/plays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3437"/>
    <x v="0"/>
    <b v="0"/>
    <n v="36"/>
    <b v="1"/>
    <s v="theater/plays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3438"/>
    <x v="0"/>
    <b v="0"/>
    <n v="14"/>
    <b v="1"/>
    <s v="theater/plays"/>
    <x v="1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3439"/>
    <x v="2"/>
    <b v="0"/>
    <n v="18"/>
    <b v="1"/>
    <s v="theater/plays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3440"/>
    <x v="3"/>
    <b v="0"/>
    <n v="82"/>
    <b v="1"/>
    <s v="theater/plays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3441"/>
    <x v="0"/>
    <b v="0"/>
    <n v="43"/>
    <b v="1"/>
    <s v="theater/plays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3442"/>
    <x v="0"/>
    <b v="0"/>
    <n v="8"/>
    <b v="1"/>
    <s v="theater/plays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3443"/>
    <x v="3"/>
    <b v="0"/>
    <n v="45"/>
    <b v="1"/>
    <s v="theater/plays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3444"/>
    <x v="2"/>
    <b v="0"/>
    <n v="20"/>
    <b v="1"/>
    <s v="theater/plays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3445"/>
    <x v="0"/>
    <b v="0"/>
    <n v="31"/>
    <b v="1"/>
    <s v="theater/plays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3446"/>
    <x v="0"/>
    <b v="0"/>
    <n v="25"/>
    <b v="1"/>
    <s v="theater/plays"/>
    <x v="1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3447"/>
    <x v="2"/>
    <b v="0"/>
    <n v="14"/>
    <b v="1"/>
    <s v="theater/plays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3448"/>
    <x v="3"/>
    <b v="0"/>
    <n v="45"/>
    <b v="1"/>
    <s v="theater/plays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3449"/>
    <x v="2"/>
    <b v="0"/>
    <n v="20"/>
    <b v="1"/>
    <s v="theater/plays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3450"/>
    <x v="0"/>
    <b v="0"/>
    <n v="39"/>
    <b v="1"/>
    <s v="theater/plays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3451"/>
    <x v="0"/>
    <b v="0"/>
    <n v="16"/>
    <b v="1"/>
    <s v="theater/plays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3452"/>
    <x v="3"/>
    <b v="0"/>
    <n v="37"/>
    <b v="1"/>
    <s v="theater/plays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3453"/>
    <x v="2"/>
    <b v="0"/>
    <n v="14"/>
    <b v="1"/>
    <s v="theater/plays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3454"/>
    <x v="3"/>
    <b v="0"/>
    <n v="21"/>
    <b v="1"/>
    <s v="theater/plays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3455"/>
    <x v="2"/>
    <b v="0"/>
    <n v="69"/>
    <b v="1"/>
    <s v="theater/plays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3456"/>
    <x v="3"/>
    <b v="0"/>
    <n v="16"/>
    <b v="1"/>
    <s v="theater/plays"/>
    <x v="1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3457"/>
    <x v="0"/>
    <b v="0"/>
    <n v="55"/>
    <b v="1"/>
    <s v="theater/plays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3458"/>
    <x v="0"/>
    <b v="0"/>
    <n v="27"/>
    <b v="1"/>
    <s v="theater/plays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3459"/>
    <x v="2"/>
    <b v="0"/>
    <n v="36"/>
    <b v="1"/>
    <s v="theater/plays"/>
    <x v="1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3460"/>
    <x v="3"/>
    <b v="0"/>
    <n v="19"/>
    <b v="1"/>
    <s v="theater/plays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3461"/>
    <x v="2"/>
    <b v="0"/>
    <n v="12"/>
    <b v="1"/>
    <s v="theater/plays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3462"/>
    <x v="0"/>
    <b v="0"/>
    <n v="17"/>
    <b v="1"/>
    <s v="theater/plays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3463"/>
    <x v="2"/>
    <b v="0"/>
    <n v="114"/>
    <b v="1"/>
    <s v="theater/plays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3464"/>
    <x v="2"/>
    <b v="0"/>
    <n v="93"/>
    <b v="1"/>
    <s v="theater/plays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3465"/>
    <x v="0"/>
    <b v="0"/>
    <n v="36"/>
    <b v="1"/>
    <s v="theater/plays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3466"/>
    <x v="2"/>
    <b v="0"/>
    <n v="61"/>
    <b v="1"/>
    <s v="theater/plays"/>
    <x v="1"/>
    <m/>
  </r>
  <r>
    <n v="3467"/>
    <s v="Venus in Fur, Los Angeles."/>
    <s v="Venus in Fur, By David Ives."/>
    <n v="3000"/>
    <n v="3030"/>
    <x v="0"/>
    <s v="US"/>
    <s v="USD"/>
    <n v="1426864032"/>
    <x v="3467"/>
    <x v="3467"/>
    <x v="0"/>
    <b v="0"/>
    <n v="47"/>
    <b v="1"/>
    <s v="theater/plays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3468"/>
    <x v="2"/>
    <b v="0"/>
    <n v="17"/>
    <b v="1"/>
    <s v="theater/plays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3469"/>
    <x v="2"/>
    <b v="0"/>
    <n v="63"/>
    <b v="1"/>
    <s v="theater/plays"/>
    <x v="1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3470"/>
    <x v="2"/>
    <b v="0"/>
    <n v="9"/>
    <b v="1"/>
    <s v="theater/plays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3471"/>
    <x v="3"/>
    <b v="0"/>
    <n v="30"/>
    <b v="1"/>
    <s v="theater/plays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3472"/>
    <x v="3"/>
    <b v="0"/>
    <n v="23"/>
    <b v="1"/>
    <s v="theater/plays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3473"/>
    <x v="0"/>
    <b v="0"/>
    <n v="33"/>
    <b v="1"/>
    <s v="theater/plays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3474"/>
    <x v="2"/>
    <b v="0"/>
    <n v="39"/>
    <b v="1"/>
    <s v="theater/plays"/>
    <x v="1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3475"/>
    <x v="3"/>
    <b v="0"/>
    <n v="17"/>
    <b v="1"/>
    <s v="theater/plays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3476"/>
    <x v="3"/>
    <b v="0"/>
    <n v="6"/>
    <b v="1"/>
    <s v="theater/plays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3477"/>
    <x v="0"/>
    <b v="0"/>
    <n v="39"/>
    <b v="1"/>
    <s v="theater/plays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3478"/>
    <x v="0"/>
    <b v="0"/>
    <n v="57"/>
    <b v="1"/>
    <s v="theater/plays"/>
    <x v="1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3479"/>
    <x v="3"/>
    <b v="0"/>
    <n v="56"/>
    <b v="1"/>
    <s v="theater/plays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3480"/>
    <x v="0"/>
    <b v="0"/>
    <n v="13"/>
    <b v="1"/>
    <s v="theater/plays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3481"/>
    <x v="3"/>
    <b v="0"/>
    <n v="95"/>
    <b v="1"/>
    <s v="theater/plays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3482"/>
    <x v="3"/>
    <b v="0"/>
    <n v="80"/>
    <b v="1"/>
    <s v="theater/plays"/>
    <x v="1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3483"/>
    <x v="3"/>
    <b v="0"/>
    <n v="133"/>
    <b v="1"/>
    <s v="theater/plays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3484"/>
    <x v="2"/>
    <b v="0"/>
    <n v="44"/>
    <b v="1"/>
    <s v="theater/plays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3485"/>
    <x v="2"/>
    <b v="0"/>
    <n v="30"/>
    <b v="1"/>
    <s v="theater/plays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3486"/>
    <x v="0"/>
    <b v="0"/>
    <n v="56"/>
    <b v="1"/>
    <s v="theater/plays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3487"/>
    <x v="0"/>
    <b v="0"/>
    <n v="66"/>
    <b v="1"/>
    <s v="theater/plays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3488"/>
    <x v="0"/>
    <b v="0"/>
    <n v="29"/>
    <b v="1"/>
    <s v="theater/plays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3489"/>
    <x v="3"/>
    <b v="0"/>
    <n v="72"/>
    <b v="1"/>
    <s v="theater/plays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3490"/>
    <x v="2"/>
    <b v="0"/>
    <n v="27"/>
    <b v="1"/>
    <s v="theater/plays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3491"/>
    <x v="0"/>
    <b v="0"/>
    <n v="10"/>
    <b v="1"/>
    <s v="theater/plays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3492"/>
    <x v="0"/>
    <b v="0"/>
    <n v="35"/>
    <b v="1"/>
    <s v="theater/plays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3493"/>
    <x v="3"/>
    <b v="0"/>
    <n v="29"/>
    <b v="1"/>
    <s v="theater/plays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3494"/>
    <x v="2"/>
    <b v="0"/>
    <n v="13"/>
    <b v="1"/>
    <s v="theater/plays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3495"/>
    <x v="3"/>
    <b v="0"/>
    <n v="72"/>
    <b v="1"/>
    <s v="theater/plays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3496"/>
    <x v="2"/>
    <b v="0"/>
    <n v="78"/>
    <b v="1"/>
    <s v="theater/plays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3497"/>
    <x v="2"/>
    <b v="0"/>
    <n v="49"/>
    <b v="1"/>
    <s v="theater/plays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3498"/>
    <x v="2"/>
    <b v="0"/>
    <n v="42"/>
    <b v="1"/>
    <s v="theater/plays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3499"/>
    <x v="0"/>
    <b v="0"/>
    <n v="35"/>
    <b v="1"/>
    <s v="theater/plays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3500"/>
    <x v="2"/>
    <b v="0"/>
    <n v="42"/>
    <b v="1"/>
    <s v="theater/plays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3501"/>
    <x v="0"/>
    <b v="0"/>
    <n v="42"/>
    <b v="1"/>
    <s v="theater/plays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3502"/>
    <x v="2"/>
    <b v="0"/>
    <n v="31"/>
    <b v="1"/>
    <s v="theater/plays"/>
    <x v="1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3503"/>
    <x v="2"/>
    <b v="0"/>
    <n v="38"/>
    <b v="1"/>
    <s v="theater/plays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3504"/>
    <x v="0"/>
    <b v="0"/>
    <n v="8"/>
    <b v="1"/>
    <s v="theater/plays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3505"/>
    <x v="3"/>
    <b v="0"/>
    <n v="39"/>
    <b v="1"/>
    <s v="theater/plays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3506"/>
    <x v="3"/>
    <b v="0"/>
    <n v="29"/>
    <b v="1"/>
    <s v="theater/plays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3507"/>
    <x v="2"/>
    <b v="0"/>
    <n v="72"/>
    <b v="1"/>
    <s v="theater/plays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3508"/>
    <x v="2"/>
    <b v="0"/>
    <n v="15"/>
    <b v="1"/>
    <s v="theater/plays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3509"/>
    <x v="3"/>
    <b v="0"/>
    <n v="33"/>
    <b v="1"/>
    <s v="theater/plays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3510"/>
    <x v="3"/>
    <b v="0"/>
    <n v="15"/>
    <b v="1"/>
    <s v="theater/plays"/>
    <x v="1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3511"/>
    <x v="3"/>
    <b v="0"/>
    <n v="19"/>
    <b v="1"/>
    <s v="theater/plays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3512"/>
    <x v="0"/>
    <b v="0"/>
    <n v="17"/>
    <b v="1"/>
    <s v="theater/plays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3513"/>
    <x v="3"/>
    <b v="0"/>
    <n v="44"/>
    <b v="1"/>
    <s v="theater/plays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3514"/>
    <x v="0"/>
    <b v="0"/>
    <n v="10"/>
    <b v="1"/>
    <s v="theater/plays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3515"/>
    <x v="0"/>
    <b v="0"/>
    <n v="46"/>
    <b v="1"/>
    <s v="theater/plays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3516"/>
    <x v="3"/>
    <b v="0"/>
    <n v="11"/>
    <b v="1"/>
    <s v="theater/plays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3517"/>
    <x v="3"/>
    <b v="0"/>
    <n v="13"/>
    <b v="1"/>
    <s v="theater/plays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3518"/>
    <x v="3"/>
    <b v="0"/>
    <n v="33"/>
    <b v="1"/>
    <s v="theater/plays"/>
    <x v="1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3519"/>
    <x v="0"/>
    <b v="0"/>
    <n v="28"/>
    <b v="1"/>
    <s v="theater/plays"/>
    <x v="1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3520"/>
    <x v="0"/>
    <b v="0"/>
    <n v="21"/>
    <b v="1"/>
    <s v="theater/plays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3521"/>
    <x v="3"/>
    <b v="0"/>
    <n v="13"/>
    <b v="1"/>
    <s v="theater/plays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3522"/>
    <x v="0"/>
    <b v="0"/>
    <n v="34"/>
    <b v="1"/>
    <s v="theater/plays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3523"/>
    <x v="2"/>
    <b v="0"/>
    <n v="80"/>
    <b v="1"/>
    <s v="theater/plays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3524"/>
    <x v="3"/>
    <b v="0"/>
    <n v="74"/>
    <b v="1"/>
    <s v="theater/plays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3525"/>
    <x v="0"/>
    <b v="0"/>
    <n v="7"/>
    <b v="1"/>
    <s v="theater/plays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3526"/>
    <x v="2"/>
    <b v="0"/>
    <n v="34"/>
    <b v="1"/>
    <s v="theater/plays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3527"/>
    <x v="0"/>
    <b v="0"/>
    <n v="86"/>
    <b v="1"/>
    <s v="theater/plays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3528"/>
    <x v="2"/>
    <b v="0"/>
    <n v="37"/>
    <b v="1"/>
    <s v="theater/plays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3529"/>
    <x v="0"/>
    <b v="0"/>
    <n v="18"/>
    <b v="1"/>
    <s v="theater/plays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3530"/>
    <x v="2"/>
    <b v="0"/>
    <n v="22"/>
    <b v="1"/>
    <s v="theater/plays"/>
    <x v="1"/>
    <m/>
  </r>
  <r>
    <n v="3531"/>
    <s v="The Reinvention of Lily Johnson"/>
    <s v="A political comedy for a crazy election year"/>
    <n v="1000"/>
    <n v="1280"/>
    <x v="0"/>
    <s v="US"/>
    <s v="USD"/>
    <n v="1467301334"/>
    <x v="3531"/>
    <x v="3531"/>
    <x v="2"/>
    <b v="0"/>
    <n v="26"/>
    <b v="1"/>
    <s v="theater/plays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3532"/>
    <x v="3"/>
    <b v="0"/>
    <n v="27"/>
    <b v="1"/>
    <s v="theater/plays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3533"/>
    <x v="0"/>
    <b v="0"/>
    <n v="8"/>
    <b v="1"/>
    <s v="theater/plays"/>
    <x v="1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3534"/>
    <x v="0"/>
    <b v="0"/>
    <n v="204"/>
    <b v="1"/>
    <s v="theater/plays"/>
    <x v="1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3535"/>
    <x v="0"/>
    <b v="0"/>
    <n v="46"/>
    <b v="1"/>
    <s v="theater/plays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3536"/>
    <x v="0"/>
    <b v="0"/>
    <n v="17"/>
    <b v="1"/>
    <s v="theater/plays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3537"/>
    <x v="3"/>
    <b v="0"/>
    <n v="28"/>
    <b v="1"/>
    <s v="theater/plays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3538"/>
    <x v="2"/>
    <b v="0"/>
    <n v="83"/>
    <b v="1"/>
    <s v="theater/plays"/>
    <x v="1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3539"/>
    <x v="2"/>
    <b v="0"/>
    <n v="13"/>
    <b v="1"/>
    <s v="theater/plays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3540"/>
    <x v="2"/>
    <b v="0"/>
    <n v="8"/>
    <b v="1"/>
    <s v="theater/plays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3541"/>
    <x v="0"/>
    <b v="0"/>
    <n v="32"/>
    <b v="1"/>
    <s v="theater/plays"/>
    <x v="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3542"/>
    <x v="3"/>
    <b v="0"/>
    <n v="85"/>
    <b v="1"/>
    <s v="theater/plays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3543"/>
    <x v="0"/>
    <b v="0"/>
    <n v="29"/>
    <b v="1"/>
    <s v="theater/plays"/>
    <x v="1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3544"/>
    <x v="0"/>
    <b v="0"/>
    <n v="24"/>
    <b v="1"/>
    <s v="theater/plays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3545"/>
    <x v="0"/>
    <b v="0"/>
    <n v="8"/>
    <b v="1"/>
    <s v="theater/plays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3546"/>
    <x v="0"/>
    <b v="0"/>
    <n v="19"/>
    <b v="1"/>
    <s v="theater/plays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3547"/>
    <x v="2"/>
    <b v="0"/>
    <n v="336"/>
    <b v="1"/>
    <s v="theater/plays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3548"/>
    <x v="2"/>
    <b v="0"/>
    <n v="13"/>
    <b v="1"/>
    <s v="theater/plays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3549"/>
    <x v="0"/>
    <b v="0"/>
    <n v="42"/>
    <b v="1"/>
    <s v="theater/plays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3550"/>
    <x v="2"/>
    <b v="0"/>
    <n v="64"/>
    <b v="1"/>
    <s v="theater/plays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3551"/>
    <x v="3"/>
    <b v="0"/>
    <n v="25"/>
    <b v="1"/>
    <s v="theater/plays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3552"/>
    <x v="3"/>
    <b v="0"/>
    <n v="20"/>
    <b v="1"/>
    <s v="theater/plays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3553"/>
    <x v="0"/>
    <b v="0"/>
    <n v="104"/>
    <b v="1"/>
    <s v="theater/plays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3554"/>
    <x v="0"/>
    <b v="0"/>
    <n v="53"/>
    <b v="1"/>
    <s v="theater/plays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3555"/>
    <x v="2"/>
    <b v="0"/>
    <n v="14"/>
    <b v="1"/>
    <s v="theater/plays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3556"/>
    <x v="3"/>
    <b v="0"/>
    <n v="20"/>
    <b v="1"/>
    <s v="theater/plays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3557"/>
    <x v="3"/>
    <b v="0"/>
    <n v="558"/>
    <b v="1"/>
    <s v="theater/plays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3558"/>
    <x v="0"/>
    <b v="0"/>
    <n v="22"/>
    <b v="1"/>
    <s v="theater/plays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3559"/>
    <x v="0"/>
    <b v="0"/>
    <n v="24"/>
    <b v="1"/>
    <s v="theater/plays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3560"/>
    <x v="0"/>
    <b v="0"/>
    <n v="74"/>
    <b v="1"/>
    <s v="theater/plays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3561"/>
    <x v="0"/>
    <b v="0"/>
    <n v="54"/>
    <b v="1"/>
    <s v="theater/plays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3562"/>
    <x v="2"/>
    <b v="0"/>
    <n v="31"/>
    <b v="1"/>
    <s v="theater/plays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3563"/>
    <x v="2"/>
    <b v="0"/>
    <n v="25"/>
    <b v="1"/>
    <s v="theater/plays"/>
    <x v="1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3564"/>
    <x v="0"/>
    <b v="0"/>
    <n v="17"/>
    <b v="1"/>
    <s v="theater/plays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3565"/>
    <x v="3"/>
    <b v="0"/>
    <n v="12"/>
    <b v="1"/>
    <s v="theater/plays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3566"/>
    <x v="3"/>
    <b v="0"/>
    <n v="38"/>
    <b v="1"/>
    <s v="theater/plays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3567"/>
    <x v="0"/>
    <b v="0"/>
    <n v="41"/>
    <b v="1"/>
    <s v="theater/plays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3568"/>
    <x v="3"/>
    <b v="0"/>
    <n v="19"/>
    <b v="1"/>
    <s v="theater/plays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3569"/>
    <x v="3"/>
    <b v="0"/>
    <n v="41"/>
    <b v="1"/>
    <s v="theater/plays"/>
    <x v="1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3570"/>
    <x v="3"/>
    <b v="0"/>
    <n v="26"/>
    <b v="1"/>
    <s v="theater/plays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3571"/>
    <x v="3"/>
    <b v="0"/>
    <n v="25"/>
    <b v="1"/>
    <s v="theater/plays"/>
    <x v="1"/>
    <m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3572"/>
    <x v="0"/>
    <b v="0"/>
    <n v="9"/>
    <b v="1"/>
    <s v="theater/plays"/>
    <x v="1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3573"/>
    <x v="3"/>
    <b v="0"/>
    <n v="78"/>
    <b v="1"/>
    <s v="theater/plays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3574"/>
    <x v="3"/>
    <b v="0"/>
    <n v="45"/>
    <b v="1"/>
    <s v="theater/plays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3575"/>
    <x v="2"/>
    <b v="0"/>
    <n v="102"/>
    <b v="1"/>
    <s v="theater/plays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3576"/>
    <x v="2"/>
    <b v="0"/>
    <n v="5"/>
    <b v="1"/>
    <s v="theater/plays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3577"/>
    <x v="0"/>
    <b v="0"/>
    <n v="27"/>
    <b v="1"/>
    <s v="theater/plays"/>
    <x v="1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3578"/>
    <x v="2"/>
    <b v="0"/>
    <n v="37"/>
    <b v="1"/>
    <s v="theater/plays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3579"/>
    <x v="2"/>
    <b v="0"/>
    <n v="14"/>
    <b v="1"/>
    <s v="theater/plays"/>
    <x v="1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3580"/>
    <x v="0"/>
    <b v="0"/>
    <n v="27"/>
    <b v="1"/>
    <s v="theater/plays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3581"/>
    <x v="3"/>
    <b v="0"/>
    <n v="45"/>
    <b v="1"/>
    <s v="theater/plays"/>
    <x v="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3582"/>
    <x v="2"/>
    <b v="0"/>
    <n v="49"/>
    <b v="1"/>
    <s v="theater/plays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3583"/>
    <x v="2"/>
    <b v="0"/>
    <n v="24"/>
    <b v="1"/>
    <s v="theater/plays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3584"/>
    <x v="0"/>
    <b v="0"/>
    <n v="112"/>
    <b v="1"/>
    <s v="theater/plays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3585"/>
    <x v="3"/>
    <b v="0"/>
    <n v="23"/>
    <b v="1"/>
    <s v="theater/plays"/>
    <x v="1"/>
    <m/>
  </r>
  <r>
    <n v="3586"/>
    <s v="Actors &amp; Musicians who are Blind or Autistic"/>
    <s v="See Theatre In A New Light"/>
    <n v="7500"/>
    <n v="8207"/>
    <x v="0"/>
    <s v="US"/>
    <s v="USD"/>
    <n v="1474649070"/>
    <x v="3586"/>
    <x v="3586"/>
    <x v="2"/>
    <b v="0"/>
    <n v="54"/>
    <b v="1"/>
    <s v="theater/plays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3587"/>
    <x v="2"/>
    <b v="0"/>
    <n v="28"/>
    <b v="1"/>
    <s v="theater/plays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3588"/>
    <x v="0"/>
    <b v="0"/>
    <n v="11"/>
    <b v="1"/>
    <s v="theater/plays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3589"/>
    <x v="0"/>
    <b v="0"/>
    <n v="62"/>
    <b v="1"/>
    <s v="theater/plays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3590"/>
    <x v="3"/>
    <b v="0"/>
    <n v="73"/>
    <b v="1"/>
    <s v="theater/plays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3591"/>
    <x v="3"/>
    <b v="0"/>
    <n v="18"/>
    <b v="1"/>
    <s v="theater/plays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3592"/>
    <x v="3"/>
    <b v="0"/>
    <n v="35"/>
    <b v="1"/>
    <s v="theater/plays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3593"/>
    <x v="3"/>
    <b v="0"/>
    <n v="43"/>
    <b v="1"/>
    <s v="theater/plays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3594"/>
    <x v="2"/>
    <b v="0"/>
    <n v="36"/>
    <b v="1"/>
    <s v="theater/plays"/>
    <x v="1"/>
    <m/>
  </r>
  <r>
    <n v="3595"/>
    <s v="The Flu Season"/>
    <s v="A new theatre company staging Will Eno's The Flu Season in Seattle"/>
    <n v="2600"/>
    <n v="3081"/>
    <x v="0"/>
    <s v="US"/>
    <s v="USD"/>
    <n v="1426229940"/>
    <x v="3595"/>
    <x v="3595"/>
    <x v="0"/>
    <b v="0"/>
    <n v="62"/>
    <b v="1"/>
    <s v="theater/plays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3596"/>
    <x v="3"/>
    <b v="0"/>
    <n v="15"/>
    <b v="1"/>
    <s v="theater/plays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3597"/>
    <x v="2"/>
    <b v="0"/>
    <n v="33"/>
    <b v="1"/>
    <s v="theater/plays"/>
    <x v="1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3598"/>
    <x v="3"/>
    <b v="0"/>
    <n v="27"/>
    <b v="1"/>
    <s v="theater/plays"/>
    <x v="1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3599"/>
    <x v="0"/>
    <b v="0"/>
    <n v="17"/>
    <b v="1"/>
    <s v="theater/plays"/>
    <x v="1"/>
    <m/>
  </r>
  <r>
    <n v="3600"/>
    <s v="Pariah"/>
    <s v="The First Play From The Man Who Brought You The Black James Bond!"/>
    <n v="10"/>
    <n v="13"/>
    <x v="0"/>
    <s v="US"/>
    <s v="USD"/>
    <n v="1476390164"/>
    <x v="3600"/>
    <x v="3600"/>
    <x v="2"/>
    <b v="0"/>
    <n v="4"/>
    <b v="1"/>
    <s v="theater/plays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3601"/>
    <x v="3"/>
    <b v="0"/>
    <n v="53"/>
    <b v="1"/>
    <s v="theater/plays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3602"/>
    <x v="2"/>
    <b v="0"/>
    <n v="49"/>
    <b v="1"/>
    <s v="theater/plays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3603"/>
    <x v="0"/>
    <b v="0"/>
    <n v="57"/>
    <b v="1"/>
    <s v="theater/plays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3604"/>
    <x v="2"/>
    <b v="0"/>
    <n v="69"/>
    <b v="1"/>
    <s v="theater/plays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3605"/>
    <x v="2"/>
    <b v="0"/>
    <n v="15"/>
    <b v="1"/>
    <s v="theater/plays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3606"/>
    <x v="2"/>
    <b v="0"/>
    <n v="64"/>
    <b v="1"/>
    <s v="theater/plays"/>
    <x v="1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3607"/>
    <x v="0"/>
    <b v="0"/>
    <n v="20"/>
    <b v="1"/>
    <s v="theater/plays"/>
    <x v="1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3608"/>
    <x v="2"/>
    <b v="0"/>
    <n v="27"/>
    <b v="1"/>
    <s v="theater/plays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3609"/>
    <x v="2"/>
    <b v="0"/>
    <n v="21"/>
    <b v="1"/>
    <s v="theater/plays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3610"/>
    <x v="0"/>
    <b v="0"/>
    <n v="31"/>
    <b v="1"/>
    <s v="theater/plays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3611"/>
    <x v="0"/>
    <b v="0"/>
    <n v="51"/>
    <b v="1"/>
    <s v="theater/plays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3612"/>
    <x v="3"/>
    <b v="0"/>
    <n v="57"/>
    <b v="1"/>
    <s v="theater/plays"/>
    <x v="1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3613"/>
    <x v="3"/>
    <b v="0"/>
    <n v="20"/>
    <b v="1"/>
    <s v="theater/plays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3614"/>
    <x v="0"/>
    <b v="0"/>
    <n v="71"/>
    <b v="1"/>
    <s v="theater/plays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3615"/>
    <x v="0"/>
    <b v="0"/>
    <n v="72"/>
    <b v="1"/>
    <s v="theater/plays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3616"/>
    <x v="0"/>
    <b v="0"/>
    <n v="45"/>
    <b v="1"/>
    <s v="theater/plays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3617"/>
    <x v="1"/>
    <b v="0"/>
    <n v="51"/>
    <b v="1"/>
    <s v="theater/plays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3618"/>
    <x v="0"/>
    <b v="0"/>
    <n v="56"/>
    <b v="1"/>
    <s v="theater/plays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3619"/>
    <x v="2"/>
    <b v="0"/>
    <n v="17"/>
    <b v="1"/>
    <s v="theater/plays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3620"/>
    <x v="0"/>
    <b v="0"/>
    <n v="197"/>
    <b v="1"/>
    <s v="theater/plays"/>
    <x v="1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3621"/>
    <x v="2"/>
    <b v="0"/>
    <n v="70"/>
    <b v="1"/>
    <s v="theater/plays"/>
    <x v="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3622"/>
    <x v="3"/>
    <b v="0"/>
    <n v="21"/>
    <b v="1"/>
    <s v="theater/plays"/>
    <x v="1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3623"/>
    <x v="3"/>
    <b v="0"/>
    <n v="34"/>
    <b v="1"/>
    <s v="theater/plays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3624"/>
    <x v="2"/>
    <b v="0"/>
    <n v="39"/>
    <b v="1"/>
    <s v="theater/plays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3625"/>
    <x v="0"/>
    <b v="0"/>
    <n v="78"/>
    <b v="1"/>
    <s v="theater/plays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3626"/>
    <x v="3"/>
    <b v="0"/>
    <n v="48"/>
    <b v="1"/>
    <s v="theater/plays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3627"/>
    <x v="2"/>
    <b v="0"/>
    <n v="29"/>
    <b v="1"/>
    <s v="theater/plays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3628"/>
    <x v="0"/>
    <b v="0"/>
    <n v="0"/>
    <b v="0"/>
    <s v="theater/musical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3629"/>
    <x v="2"/>
    <b v="0"/>
    <n v="2"/>
    <b v="0"/>
    <s v="theater/musical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3630"/>
    <x v="3"/>
    <b v="0"/>
    <n v="1"/>
    <b v="0"/>
    <s v="theater/musical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3631"/>
    <x v="3"/>
    <b v="0"/>
    <n v="59"/>
    <b v="0"/>
    <s v="theater/musical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3632"/>
    <x v="3"/>
    <b v="0"/>
    <n v="1"/>
    <b v="0"/>
    <s v="theater/musical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3633"/>
    <x v="2"/>
    <b v="0"/>
    <n v="31"/>
    <b v="0"/>
    <s v="theater/musical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3634"/>
    <x v="2"/>
    <b v="0"/>
    <n v="18"/>
    <b v="0"/>
    <s v="theater/musical"/>
    <x v="1"/>
    <m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3635"/>
    <x v="2"/>
    <b v="0"/>
    <n v="10"/>
    <b v="0"/>
    <s v="theater/musical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3636"/>
    <x v="0"/>
    <b v="0"/>
    <n v="0"/>
    <b v="0"/>
    <s v="theater/musical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3637"/>
    <x v="3"/>
    <b v="0"/>
    <n v="14"/>
    <b v="0"/>
    <s v="theater/musical"/>
    <x v="1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3638"/>
    <x v="0"/>
    <b v="0"/>
    <n v="2"/>
    <b v="0"/>
    <s v="theater/musical"/>
    <x v="1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3639"/>
    <x v="2"/>
    <b v="0"/>
    <n v="1"/>
    <b v="0"/>
    <s v="theater/musical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3640"/>
    <x v="0"/>
    <b v="0"/>
    <n v="3"/>
    <b v="0"/>
    <s v="theater/musical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3641"/>
    <x v="3"/>
    <b v="0"/>
    <n v="0"/>
    <b v="0"/>
    <s v="theater/musical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3642"/>
    <x v="0"/>
    <b v="0"/>
    <n v="2"/>
    <b v="0"/>
    <s v="theater/musical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3643"/>
    <x v="0"/>
    <b v="0"/>
    <n v="0"/>
    <b v="0"/>
    <s v="theater/musical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3644"/>
    <x v="2"/>
    <b v="0"/>
    <n v="12"/>
    <b v="0"/>
    <s v="theater/musical"/>
    <x v="1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3645"/>
    <x v="2"/>
    <b v="0"/>
    <n v="1"/>
    <b v="0"/>
    <s v="theater/musical"/>
    <x v="1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3646"/>
    <x v="0"/>
    <b v="0"/>
    <n v="8"/>
    <b v="0"/>
    <s v="theater/musical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3647"/>
    <x v="2"/>
    <b v="0"/>
    <n v="2"/>
    <b v="0"/>
    <s v="theater/musical"/>
    <x v="1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3648"/>
    <x v="3"/>
    <b v="0"/>
    <n v="73"/>
    <b v="1"/>
    <s v="theater/plays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3649"/>
    <x v="3"/>
    <b v="0"/>
    <n v="8"/>
    <b v="1"/>
    <s v="theater/plays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3650"/>
    <x v="2"/>
    <b v="0"/>
    <n v="17"/>
    <b v="1"/>
    <s v="theater/plays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3651"/>
    <x v="3"/>
    <b v="0"/>
    <n v="9"/>
    <b v="1"/>
    <s v="theater/plays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3652"/>
    <x v="2"/>
    <b v="0"/>
    <n v="17"/>
    <b v="1"/>
    <s v="theater/plays"/>
    <x v="1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3653"/>
    <x v="0"/>
    <b v="0"/>
    <n v="33"/>
    <b v="1"/>
    <s v="theater/plays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3654"/>
    <x v="2"/>
    <b v="0"/>
    <n v="38"/>
    <b v="1"/>
    <s v="theater/plays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3655"/>
    <x v="0"/>
    <b v="0"/>
    <n v="79"/>
    <b v="1"/>
    <s v="theater/plays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3656"/>
    <x v="1"/>
    <b v="0"/>
    <n v="46"/>
    <b v="1"/>
    <s v="theater/plays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3657"/>
    <x v="2"/>
    <b v="0"/>
    <n v="20"/>
    <b v="1"/>
    <s v="theater/plays"/>
    <x v="1"/>
    <m/>
  </r>
  <r>
    <n v="3658"/>
    <s v="Mr. Marmalade"/>
    <s v="Life is hard when your own imaginary friend can't make time for you."/>
    <n v="1500"/>
    <n v="1510"/>
    <x v="0"/>
    <s v="US"/>
    <s v="USD"/>
    <n v="1404273540"/>
    <x v="3658"/>
    <x v="3658"/>
    <x v="3"/>
    <b v="0"/>
    <n v="20"/>
    <b v="1"/>
    <s v="theater/plays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3659"/>
    <x v="0"/>
    <b v="0"/>
    <n v="13"/>
    <b v="1"/>
    <s v="theater/plays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3660"/>
    <x v="3"/>
    <b v="0"/>
    <n v="22"/>
    <b v="1"/>
    <s v="theater/plays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3661"/>
    <x v="2"/>
    <b v="0"/>
    <n v="36"/>
    <b v="1"/>
    <s v="theater/plays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3662"/>
    <x v="0"/>
    <b v="0"/>
    <n v="40"/>
    <b v="1"/>
    <s v="theater/plays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3663"/>
    <x v="2"/>
    <b v="0"/>
    <n v="9"/>
    <b v="1"/>
    <s v="theater/plays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3664"/>
    <x v="2"/>
    <b v="0"/>
    <n v="19"/>
    <b v="1"/>
    <s v="theater/plays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3665"/>
    <x v="0"/>
    <b v="0"/>
    <n v="14"/>
    <b v="1"/>
    <s v="theater/plays"/>
    <x v="1"/>
    <m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3666"/>
    <x v="3"/>
    <b v="0"/>
    <n v="38"/>
    <b v="1"/>
    <s v="theater/plays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3667"/>
    <x v="0"/>
    <b v="0"/>
    <n v="58"/>
    <b v="1"/>
    <s v="theater/plays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3668"/>
    <x v="0"/>
    <b v="0"/>
    <n v="28"/>
    <b v="1"/>
    <s v="theater/plays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3669"/>
    <x v="0"/>
    <b v="0"/>
    <n v="17"/>
    <b v="1"/>
    <s v="theater/plays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3670"/>
    <x v="0"/>
    <b v="0"/>
    <n v="12"/>
    <b v="1"/>
    <s v="theater/plays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3671"/>
    <x v="3"/>
    <b v="0"/>
    <n v="40"/>
    <b v="1"/>
    <s v="theater/plays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3672"/>
    <x v="3"/>
    <b v="0"/>
    <n v="57"/>
    <b v="1"/>
    <s v="theater/plays"/>
    <x v="1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3673"/>
    <x v="3"/>
    <b v="0"/>
    <n v="114"/>
    <b v="1"/>
    <s v="theater/plays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3674"/>
    <x v="2"/>
    <b v="0"/>
    <n v="31"/>
    <b v="1"/>
    <s v="theater/plays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3675"/>
    <x v="2"/>
    <b v="0"/>
    <n v="3"/>
    <b v="1"/>
    <s v="theater/plays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3676"/>
    <x v="3"/>
    <b v="0"/>
    <n v="16"/>
    <b v="1"/>
    <s v="theater/plays"/>
    <x v="1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3677"/>
    <x v="3"/>
    <b v="0"/>
    <n v="199"/>
    <b v="1"/>
    <s v="theater/plays"/>
    <x v="1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3678"/>
    <x v="0"/>
    <b v="0"/>
    <n v="31"/>
    <b v="1"/>
    <s v="theater/plays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3679"/>
    <x v="3"/>
    <b v="0"/>
    <n v="30"/>
    <b v="1"/>
    <s v="theater/plays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3680"/>
    <x v="2"/>
    <b v="0"/>
    <n v="34"/>
    <b v="1"/>
    <s v="theater/plays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3681"/>
    <x v="2"/>
    <b v="0"/>
    <n v="18"/>
    <b v="1"/>
    <s v="theater/plays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3682"/>
    <x v="3"/>
    <b v="0"/>
    <n v="67"/>
    <b v="1"/>
    <s v="theater/plays"/>
    <x v="1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3683"/>
    <x v="2"/>
    <b v="0"/>
    <n v="66"/>
    <b v="1"/>
    <s v="theater/plays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3684"/>
    <x v="0"/>
    <b v="0"/>
    <n v="23"/>
    <b v="1"/>
    <s v="theater/plays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3685"/>
    <x v="3"/>
    <b v="0"/>
    <n v="126"/>
    <b v="1"/>
    <s v="theater/plays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3686"/>
    <x v="0"/>
    <b v="0"/>
    <n v="6"/>
    <b v="1"/>
    <s v="theater/plays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3687"/>
    <x v="3"/>
    <b v="0"/>
    <n v="25"/>
    <b v="1"/>
    <s v="theater/plays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3688"/>
    <x v="3"/>
    <b v="0"/>
    <n v="39"/>
    <b v="1"/>
    <s v="theater/plays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3689"/>
    <x v="0"/>
    <b v="0"/>
    <n v="62"/>
    <b v="1"/>
    <s v="theater/plays"/>
    <x v="1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3690"/>
    <x v="3"/>
    <b v="0"/>
    <n v="31"/>
    <b v="1"/>
    <s v="theater/plays"/>
    <x v="1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3691"/>
    <x v="0"/>
    <b v="0"/>
    <n v="274"/>
    <b v="1"/>
    <s v="theater/plays"/>
    <x v="1"/>
    <m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3692"/>
    <x v="3"/>
    <b v="0"/>
    <n v="17"/>
    <b v="1"/>
    <s v="theater/plays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3693"/>
    <x v="0"/>
    <b v="0"/>
    <n v="14"/>
    <b v="1"/>
    <s v="theater/plays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3694"/>
    <x v="2"/>
    <b v="0"/>
    <n v="60"/>
    <b v="1"/>
    <s v="theater/plays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3695"/>
    <x v="3"/>
    <b v="0"/>
    <n v="33"/>
    <b v="1"/>
    <s v="theater/plays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3696"/>
    <x v="3"/>
    <b v="0"/>
    <n v="78"/>
    <b v="1"/>
    <s v="theater/plays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3697"/>
    <x v="2"/>
    <b v="0"/>
    <n v="30"/>
    <b v="1"/>
    <s v="theater/plays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3698"/>
    <x v="2"/>
    <b v="0"/>
    <n v="136"/>
    <b v="1"/>
    <s v="theater/plays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3699"/>
    <x v="3"/>
    <b v="0"/>
    <n v="40"/>
    <b v="1"/>
    <s v="theater/plays"/>
    <x v="1"/>
    <m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3700"/>
    <x v="3"/>
    <b v="0"/>
    <n v="18"/>
    <b v="1"/>
    <s v="theater/plays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3701"/>
    <x v="0"/>
    <b v="0"/>
    <n v="39"/>
    <b v="1"/>
    <s v="theater/plays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3702"/>
    <x v="2"/>
    <b v="0"/>
    <n v="21"/>
    <b v="1"/>
    <s v="theater/plays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3703"/>
    <x v="2"/>
    <b v="0"/>
    <n v="30"/>
    <b v="1"/>
    <s v="theater/plays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3704"/>
    <x v="2"/>
    <b v="0"/>
    <n v="27"/>
    <b v="1"/>
    <s v="theater/plays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3705"/>
    <x v="3"/>
    <b v="0"/>
    <n v="35"/>
    <b v="1"/>
    <s v="theater/plays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3706"/>
    <x v="3"/>
    <b v="0"/>
    <n v="13"/>
    <b v="1"/>
    <s v="theater/plays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3707"/>
    <x v="2"/>
    <b v="0"/>
    <n v="23"/>
    <b v="1"/>
    <s v="theater/plays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3708"/>
    <x v="3"/>
    <b v="0"/>
    <n v="39"/>
    <b v="1"/>
    <s v="theater/plays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3709"/>
    <x v="3"/>
    <b v="0"/>
    <n v="35"/>
    <b v="1"/>
    <s v="theater/plays"/>
    <x v="1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3710"/>
    <x v="0"/>
    <b v="0"/>
    <n v="27"/>
    <b v="1"/>
    <s v="theater/plays"/>
    <x v="1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3711"/>
    <x v="3"/>
    <b v="0"/>
    <n v="21"/>
    <b v="1"/>
    <s v="theater/plays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3712"/>
    <x v="0"/>
    <b v="0"/>
    <n v="104"/>
    <b v="1"/>
    <s v="theater/plays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3713"/>
    <x v="2"/>
    <b v="0"/>
    <n v="19"/>
    <b v="1"/>
    <s v="theater/plays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3714"/>
    <x v="0"/>
    <b v="0"/>
    <n v="97"/>
    <b v="1"/>
    <s v="theater/plays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3715"/>
    <x v="0"/>
    <b v="0"/>
    <n v="27"/>
    <b v="1"/>
    <s v="theater/plays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3716"/>
    <x v="0"/>
    <b v="0"/>
    <n v="24"/>
    <b v="1"/>
    <s v="theater/plays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3717"/>
    <x v="0"/>
    <b v="0"/>
    <n v="13"/>
    <b v="1"/>
    <s v="theater/plays"/>
    <x v="1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3718"/>
    <x v="0"/>
    <b v="0"/>
    <n v="46"/>
    <b v="1"/>
    <s v="theater/plays"/>
    <x v="1"/>
    <m/>
  </r>
  <r>
    <n v="3719"/>
    <s v="Corium"/>
    <s v="A new piece of physical theatre about love, regret and longing."/>
    <n v="200"/>
    <n v="420"/>
    <x v="0"/>
    <s v="GB"/>
    <s v="GBP"/>
    <n v="1434994266"/>
    <x v="3719"/>
    <x v="3719"/>
    <x v="0"/>
    <b v="0"/>
    <n v="4"/>
    <b v="1"/>
    <s v="theater/plays"/>
    <x v="1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3720"/>
    <x v="0"/>
    <b v="0"/>
    <n v="40"/>
    <b v="1"/>
    <s v="theater/plays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3721"/>
    <x v="3"/>
    <b v="0"/>
    <n v="44"/>
    <b v="1"/>
    <s v="theater/plays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3722"/>
    <x v="2"/>
    <b v="0"/>
    <n v="35"/>
    <b v="1"/>
    <s v="theater/plays"/>
    <x v="1"/>
    <m/>
  </r>
  <r>
    <n v="3723"/>
    <s v="Beauty and the Beast"/>
    <s v="Saltmine Theatre Company present Beauty and the Beast:"/>
    <n v="4500"/>
    <n v="4592"/>
    <x v="0"/>
    <s v="GB"/>
    <s v="GBP"/>
    <n v="1417374262"/>
    <x v="3723"/>
    <x v="3723"/>
    <x v="3"/>
    <b v="0"/>
    <n v="63"/>
    <b v="1"/>
    <s v="theater/plays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3724"/>
    <x v="2"/>
    <b v="0"/>
    <n v="89"/>
    <b v="1"/>
    <s v="theater/plays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3725"/>
    <x v="2"/>
    <b v="0"/>
    <n v="15"/>
    <b v="1"/>
    <s v="theater/plays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3726"/>
    <x v="2"/>
    <b v="0"/>
    <n v="46"/>
    <b v="1"/>
    <s v="theater/plays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3727"/>
    <x v="2"/>
    <b v="0"/>
    <n v="33"/>
    <b v="1"/>
    <s v="theater/plays"/>
    <x v="1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3728"/>
    <x v="0"/>
    <b v="0"/>
    <n v="31"/>
    <b v="0"/>
    <s v="theater/plays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3729"/>
    <x v="0"/>
    <b v="0"/>
    <n v="5"/>
    <b v="0"/>
    <s v="theater/plays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3730"/>
    <x v="0"/>
    <b v="0"/>
    <n v="1"/>
    <b v="0"/>
    <s v="theater/plays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3731"/>
    <x v="3"/>
    <b v="0"/>
    <n v="12"/>
    <b v="0"/>
    <s v="theater/plays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3732"/>
    <x v="3"/>
    <b v="0"/>
    <n v="4"/>
    <b v="0"/>
    <s v="theater/plays"/>
    <x v="1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3733"/>
    <x v="0"/>
    <b v="0"/>
    <n v="0"/>
    <b v="0"/>
    <s v="theater/plays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3734"/>
    <x v="0"/>
    <b v="0"/>
    <n v="7"/>
    <b v="0"/>
    <s v="theater/plays"/>
    <x v="1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3735"/>
    <x v="0"/>
    <b v="0"/>
    <n v="2"/>
    <b v="0"/>
    <s v="theater/plays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3736"/>
    <x v="0"/>
    <b v="0"/>
    <n v="1"/>
    <b v="0"/>
    <s v="theater/plays"/>
    <x v="1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3737"/>
    <x v="0"/>
    <b v="0"/>
    <n v="4"/>
    <b v="0"/>
    <s v="theater/plays"/>
    <x v="1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3738"/>
    <x v="3"/>
    <b v="0"/>
    <n v="6"/>
    <b v="0"/>
    <s v="theater/plays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3739"/>
    <x v="2"/>
    <b v="0"/>
    <n v="8"/>
    <b v="0"/>
    <s v="theater/plays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3740"/>
    <x v="3"/>
    <b v="0"/>
    <n v="14"/>
    <b v="0"/>
    <s v="theater/plays"/>
    <x v="1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3741"/>
    <x v="0"/>
    <b v="0"/>
    <n v="0"/>
    <b v="0"/>
    <s v="theater/plays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3742"/>
    <x v="3"/>
    <b v="0"/>
    <n v="4"/>
    <b v="0"/>
    <s v="theater/plays"/>
    <x v="1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3743"/>
    <x v="3"/>
    <b v="0"/>
    <n v="0"/>
    <b v="0"/>
    <s v="theater/plays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3744"/>
    <x v="3"/>
    <b v="0"/>
    <n v="0"/>
    <b v="0"/>
    <s v="theater/plays"/>
    <x v="1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3745"/>
    <x v="3"/>
    <b v="0"/>
    <n v="1"/>
    <b v="0"/>
    <s v="theater/plays"/>
    <x v="1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3746"/>
    <x v="2"/>
    <b v="0"/>
    <n v="1"/>
    <b v="0"/>
    <s v="theater/plays"/>
    <x v="1"/>
    <m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3747"/>
    <x v="0"/>
    <b v="0"/>
    <n v="1"/>
    <b v="0"/>
    <s v="theater/plays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3748"/>
    <x v="2"/>
    <b v="0"/>
    <n v="52"/>
    <b v="1"/>
    <s v="theater/musical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3749"/>
    <x v="2"/>
    <b v="0"/>
    <n v="7"/>
    <b v="1"/>
    <s v="theater/musical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3750"/>
    <x v="0"/>
    <b v="0"/>
    <n v="28"/>
    <b v="1"/>
    <s v="theater/musical"/>
    <x v="1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3751"/>
    <x v="2"/>
    <b v="0"/>
    <n v="11"/>
    <b v="1"/>
    <s v="theater/musical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3752"/>
    <x v="2"/>
    <b v="0"/>
    <n v="15"/>
    <b v="1"/>
    <s v="theater/musical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3753"/>
    <x v="0"/>
    <b v="0"/>
    <n v="30"/>
    <b v="1"/>
    <s v="theater/musical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3754"/>
    <x v="3"/>
    <b v="0"/>
    <n v="27"/>
    <b v="1"/>
    <s v="theater/musical"/>
    <x v="1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3755"/>
    <x v="2"/>
    <b v="0"/>
    <n v="28"/>
    <b v="1"/>
    <s v="theater/musical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3756"/>
    <x v="3"/>
    <b v="0"/>
    <n v="17"/>
    <b v="1"/>
    <s v="theater/musical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3757"/>
    <x v="3"/>
    <b v="0"/>
    <n v="50"/>
    <b v="1"/>
    <s v="theater/musical"/>
    <x v="1"/>
    <m/>
  </r>
  <r>
    <n v="3758"/>
    <s v="Luigi's Ladies"/>
    <s v="LUIGI'S LADIES: an original one-woman musical comedy"/>
    <n v="1500"/>
    <n v="1535"/>
    <x v="0"/>
    <s v="US"/>
    <s v="USD"/>
    <n v="1400475600"/>
    <x v="3758"/>
    <x v="3758"/>
    <x v="3"/>
    <b v="0"/>
    <n v="26"/>
    <b v="1"/>
    <s v="theater/musical"/>
    <x v="1"/>
    <m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3759"/>
    <x v="0"/>
    <b v="0"/>
    <n v="88"/>
    <b v="1"/>
    <s v="theater/musical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3760"/>
    <x v="3"/>
    <b v="0"/>
    <n v="91"/>
    <b v="1"/>
    <s v="theater/musical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3761"/>
    <x v="0"/>
    <b v="0"/>
    <n v="3"/>
    <b v="1"/>
    <s v="theater/musical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3762"/>
    <x v="0"/>
    <b v="0"/>
    <n v="28"/>
    <b v="1"/>
    <s v="theater/musical"/>
    <x v="1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3763"/>
    <x v="0"/>
    <b v="0"/>
    <n v="77"/>
    <b v="1"/>
    <s v="theater/musical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3764"/>
    <x v="2"/>
    <b v="0"/>
    <n v="27"/>
    <b v="1"/>
    <s v="theater/musical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3765"/>
    <x v="3"/>
    <b v="0"/>
    <n v="107"/>
    <b v="1"/>
    <s v="theater/musical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3766"/>
    <x v="3"/>
    <b v="0"/>
    <n v="96"/>
    <b v="1"/>
    <s v="theater/musical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3767"/>
    <x v="0"/>
    <b v="0"/>
    <n v="56"/>
    <b v="1"/>
    <s v="theater/musical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3768"/>
    <x v="3"/>
    <b v="0"/>
    <n v="58"/>
    <b v="1"/>
    <s v="theater/musical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3769"/>
    <x v="2"/>
    <b v="0"/>
    <n v="15"/>
    <b v="1"/>
    <s v="theater/musical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3770"/>
    <x v="0"/>
    <b v="0"/>
    <n v="20"/>
    <b v="1"/>
    <s v="theater/musical"/>
    <x v="1"/>
    <m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3771"/>
    <x v="2"/>
    <b v="0"/>
    <n v="38"/>
    <b v="1"/>
    <s v="theater/musical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3772"/>
    <x v="2"/>
    <b v="0"/>
    <n v="33"/>
    <b v="1"/>
    <s v="theater/musical"/>
    <x v="1"/>
    <m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3773"/>
    <x v="2"/>
    <b v="0"/>
    <n v="57"/>
    <b v="1"/>
    <s v="theater/musical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3774"/>
    <x v="0"/>
    <b v="0"/>
    <n v="25"/>
    <b v="1"/>
    <s v="theater/musical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3775"/>
    <x v="0"/>
    <b v="0"/>
    <n v="14"/>
    <b v="1"/>
    <s v="theater/musical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3776"/>
    <x v="3"/>
    <b v="0"/>
    <n v="94"/>
    <b v="1"/>
    <s v="theater/musical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3777"/>
    <x v="3"/>
    <b v="0"/>
    <n v="59"/>
    <b v="1"/>
    <s v="theater/musical"/>
    <x v="1"/>
    <m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3778"/>
    <x v="3"/>
    <b v="0"/>
    <n v="36"/>
    <b v="1"/>
    <s v="theater/musical"/>
    <x v="1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3779"/>
    <x v="2"/>
    <b v="0"/>
    <n v="115"/>
    <b v="1"/>
    <s v="theater/musical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3780"/>
    <x v="0"/>
    <b v="0"/>
    <n v="30"/>
    <b v="1"/>
    <s v="theater/musical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3781"/>
    <x v="3"/>
    <b v="0"/>
    <n v="52"/>
    <b v="1"/>
    <s v="theater/musical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3782"/>
    <x v="2"/>
    <b v="0"/>
    <n v="27"/>
    <b v="1"/>
    <s v="theater/musical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3783"/>
    <x v="2"/>
    <b v="0"/>
    <n v="24"/>
    <b v="1"/>
    <s v="theater/musical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3784"/>
    <x v="2"/>
    <b v="0"/>
    <n v="10"/>
    <b v="1"/>
    <s v="theater/musical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3785"/>
    <x v="2"/>
    <b v="0"/>
    <n v="30"/>
    <b v="1"/>
    <s v="theater/musical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3786"/>
    <x v="2"/>
    <b v="0"/>
    <n v="71"/>
    <b v="1"/>
    <s v="theater/musical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3787"/>
    <x v="0"/>
    <b v="0"/>
    <n v="10"/>
    <b v="1"/>
    <s v="theater/musical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3788"/>
    <x v="0"/>
    <b v="0"/>
    <n v="1"/>
    <b v="0"/>
    <s v="theater/musical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3789"/>
    <x v="0"/>
    <b v="0"/>
    <n v="4"/>
    <b v="0"/>
    <s v="theater/musical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3790"/>
    <x v="2"/>
    <b v="0"/>
    <n v="0"/>
    <b v="0"/>
    <s v="theater/musical"/>
    <x v="1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3791"/>
    <x v="3"/>
    <b v="0"/>
    <n v="0"/>
    <b v="0"/>
    <s v="theater/musical"/>
    <x v="1"/>
    <m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3792"/>
    <x v="0"/>
    <b v="0"/>
    <n v="2"/>
    <b v="0"/>
    <s v="theater/musical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3793"/>
    <x v="3"/>
    <b v="0"/>
    <n v="24"/>
    <b v="0"/>
    <s v="theater/musical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3794"/>
    <x v="0"/>
    <b v="0"/>
    <n v="1"/>
    <b v="0"/>
    <s v="theater/musical"/>
    <x v="1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3795"/>
    <x v="0"/>
    <b v="0"/>
    <n v="2"/>
    <b v="0"/>
    <s v="theater/musical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3796"/>
    <x v="2"/>
    <b v="0"/>
    <n v="1"/>
    <b v="0"/>
    <s v="theater/musical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3797"/>
    <x v="0"/>
    <b v="0"/>
    <n v="37"/>
    <b v="0"/>
    <s v="theater/musical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3798"/>
    <x v="3"/>
    <b v="0"/>
    <n v="5"/>
    <b v="0"/>
    <s v="theater/musical"/>
    <x v="1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3799"/>
    <x v="2"/>
    <b v="0"/>
    <n v="4"/>
    <b v="0"/>
    <s v="theater/musical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3800"/>
    <x v="3"/>
    <b v="0"/>
    <n v="16"/>
    <b v="0"/>
    <s v="theater/musical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3801"/>
    <x v="3"/>
    <b v="0"/>
    <n v="9"/>
    <b v="0"/>
    <s v="theater/musical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3802"/>
    <x v="0"/>
    <b v="0"/>
    <n v="0"/>
    <b v="0"/>
    <s v="theater/musical"/>
    <x v="1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3803"/>
    <x v="2"/>
    <b v="0"/>
    <n v="40"/>
    <b v="0"/>
    <s v="theater/musical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3804"/>
    <x v="2"/>
    <b v="0"/>
    <n v="0"/>
    <b v="0"/>
    <s v="theater/musical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3805"/>
    <x v="3"/>
    <b v="0"/>
    <n v="2"/>
    <b v="0"/>
    <s v="theater/musical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3806"/>
    <x v="3"/>
    <b v="0"/>
    <n v="1"/>
    <b v="0"/>
    <s v="theater/musical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3807"/>
    <x v="0"/>
    <b v="0"/>
    <n v="9"/>
    <b v="0"/>
    <s v="theater/musical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3808"/>
    <x v="0"/>
    <b v="0"/>
    <n v="24"/>
    <b v="1"/>
    <s v="theater/plays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3809"/>
    <x v="3"/>
    <b v="0"/>
    <n v="38"/>
    <b v="1"/>
    <s v="theater/plays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3810"/>
    <x v="0"/>
    <b v="0"/>
    <n v="26"/>
    <b v="1"/>
    <s v="theater/plays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3811"/>
    <x v="2"/>
    <b v="0"/>
    <n v="19"/>
    <b v="1"/>
    <s v="theater/plays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3812"/>
    <x v="0"/>
    <b v="0"/>
    <n v="11"/>
    <b v="1"/>
    <s v="theater/plays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3813"/>
    <x v="2"/>
    <b v="0"/>
    <n v="27"/>
    <b v="1"/>
    <s v="theater/plays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3814"/>
    <x v="0"/>
    <b v="0"/>
    <n v="34"/>
    <b v="1"/>
    <s v="theater/plays"/>
    <x v="1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3815"/>
    <x v="0"/>
    <b v="0"/>
    <n v="20"/>
    <b v="1"/>
    <s v="theater/plays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3816"/>
    <x v="3"/>
    <b v="0"/>
    <n v="37"/>
    <b v="1"/>
    <s v="theater/plays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3817"/>
    <x v="0"/>
    <b v="0"/>
    <n v="20"/>
    <b v="1"/>
    <s v="theater/plays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3818"/>
    <x v="0"/>
    <b v="0"/>
    <n v="10"/>
    <b v="1"/>
    <s v="theater/plays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3819"/>
    <x v="0"/>
    <b v="0"/>
    <n v="26"/>
    <b v="1"/>
    <s v="theater/plays"/>
    <x v="1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3820"/>
    <x v="0"/>
    <b v="0"/>
    <n v="20"/>
    <b v="1"/>
    <s v="theater/plays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3821"/>
    <x v="0"/>
    <b v="0"/>
    <n v="46"/>
    <b v="1"/>
    <s v="theater/plays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3822"/>
    <x v="0"/>
    <b v="0"/>
    <n v="76"/>
    <b v="1"/>
    <s v="theater/plays"/>
    <x v="1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3823"/>
    <x v="0"/>
    <b v="0"/>
    <n v="41"/>
    <b v="1"/>
    <s v="theater/plays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3824"/>
    <x v="2"/>
    <b v="0"/>
    <n v="7"/>
    <b v="1"/>
    <s v="theater/plays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3825"/>
    <x v="0"/>
    <b v="0"/>
    <n v="49"/>
    <b v="1"/>
    <s v="theater/plays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3826"/>
    <x v="0"/>
    <b v="0"/>
    <n v="26"/>
    <b v="1"/>
    <s v="theater/plays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3827"/>
    <x v="0"/>
    <b v="0"/>
    <n v="65"/>
    <b v="1"/>
    <s v="theater/plays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3828"/>
    <x v="3"/>
    <b v="0"/>
    <n v="28"/>
    <b v="1"/>
    <s v="theater/plays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3829"/>
    <x v="2"/>
    <b v="0"/>
    <n v="8"/>
    <b v="1"/>
    <s v="theater/plays"/>
    <x v="1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3830"/>
    <x v="2"/>
    <b v="0"/>
    <n v="3"/>
    <b v="1"/>
    <s v="theater/plays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3831"/>
    <x v="3"/>
    <b v="0"/>
    <n v="9"/>
    <b v="1"/>
    <s v="theater/plays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3832"/>
    <x v="2"/>
    <b v="0"/>
    <n v="9"/>
    <b v="1"/>
    <s v="theater/plays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3833"/>
    <x v="3"/>
    <b v="0"/>
    <n v="20"/>
    <b v="1"/>
    <s v="theater/plays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3834"/>
    <x v="0"/>
    <b v="0"/>
    <n v="57"/>
    <b v="1"/>
    <s v="theater/plays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3835"/>
    <x v="2"/>
    <b v="0"/>
    <n v="8"/>
    <b v="1"/>
    <s v="theater/plays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3836"/>
    <x v="2"/>
    <b v="0"/>
    <n v="14"/>
    <b v="1"/>
    <s v="theater/plays"/>
    <x v="1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3837"/>
    <x v="0"/>
    <b v="0"/>
    <n v="17"/>
    <b v="1"/>
    <s v="theater/plays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3838"/>
    <x v="0"/>
    <b v="0"/>
    <n v="100"/>
    <b v="1"/>
    <s v="theater/plays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3839"/>
    <x v="0"/>
    <b v="0"/>
    <n v="32"/>
    <b v="1"/>
    <s v="theater/plays"/>
    <x v="1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3840"/>
    <x v="2"/>
    <b v="0"/>
    <n v="3"/>
    <b v="1"/>
    <s v="theater/plays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3841"/>
    <x v="3"/>
    <b v="1"/>
    <n v="34"/>
    <b v="0"/>
    <s v="theater/plays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3842"/>
    <x v="3"/>
    <b v="1"/>
    <n v="23"/>
    <b v="0"/>
    <s v="theater/plays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3843"/>
    <x v="3"/>
    <b v="1"/>
    <n v="19"/>
    <b v="0"/>
    <s v="theater/plays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3844"/>
    <x v="3"/>
    <b v="1"/>
    <n v="50"/>
    <b v="0"/>
    <s v="theater/plays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3845"/>
    <x v="0"/>
    <b v="1"/>
    <n v="12"/>
    <b v="0"/>
    <s v="theater/plays"/>
    <x v="1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3846"/>
    <x v="3"/>
    <b v="1"/>
    <n v="8"/>
    <b v="0"/>
    <s v="theater/plays"/>
    <x v="1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3847"/>
    <x v="0"/>
    <b v="1"/>
    <n v="9"/>
    <b v="0"/>
    <s v="theater/plays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3848"/>
    <x v="0"/>
    <b v="1"/>
    <n v="43"/>
    <b v="0"/>
    <s v="theater/plays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3849"/>
    <x v="0"/>
    <b v="1"/>
    <n v="28"/>
    <b v="0"/>
    <s v="theater/plays"/>
    <x v="1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3850"/>
    <x v="3"/>
    <b v="1"/>
    <n v="4"/>
    <b v="0"/>
    <s v="theater/plays"/>
    <x v="1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3851"/>
    <x v="0"/>
    <b v="1"/>
    <n v="24"/>
    <b v="0"/>
    <s v="theater/plays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3852"/>
    <x v="0"/>
    <b v="0"/>
    <n v="2"/>
    <b v="0"/>
    <s v="theater/plays"/>
    <x v="1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3853"/>
    <x v="3"/>
    <b v="0"/>
    <n v="2"/>
    <b v="0"/>
    <s v="theater/plays"/>
    <x v="1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3854"/>
    <x v="0"/>
    <b v="0"/>
    <n v="20"/>
    <b v="0"/>
    <s v="theater/plays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3855"/>
    <x v="0"/>
    <b v="0"/>
    <n v="1"/>
    <b v="0"/>
    <s v="theater/plays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3856"/>
    <x v="0"/>
    <b v="0"/>
    <n v="1"/>
    <b v="0"/>
    <s v="theater/plays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3857"/>
    <x v="3"/>
    <b v="0"/>
    <n v="4"/>
    <b v="0"/>
    <s v="theater/plays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3858"/>
    <x v="0"/>
    <b v="0"/>
    <n v="1"/>
    <b v="0"/>
    <s v="theater/plays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3859"/>
    <x v="3"/>
    <b v="0"/>
    <n v="1"/>
    <b v="0"/>
    <s v="theater/plays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3860"/>
    <x v="3"/>
    <b v="0"/>
    <n v="13"/>
    <b v="0"/>
    <s v="theater/plays"/>
    <x v="1"/>
    <m/>
  </r>
  <r>
    <n v="3861"/>
    <s v="READY OR NOT HERE I COME"/>
    <s v="THE COMING OF THE LORD!"/>
    <n v="2000"/>
    <n v="100"/>
    <x v="2"/>
    <s v="US"/>
    <s v="USD"/>
    <n v="1415828820"/>
    <x v="3861"/>
    <x v="3861"/>
    <x v="3"/>
    <b v="0"/>
    <n v="1"/>
    <b v="0"/>
    <s v="theater/plays"/>
    <x v="1"/>
    <m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3862"/>
    <x v="2"/>
    <b v="0"/>
    <n v="1"/>
    <b v="0"/>
    <s v="theater/plays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3863"/>
    <x v="0"/>
    <b v="0"/>
    <n v="0"/>
    <b v="0"/>
    <s v="theater/plays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3864"/>
    <x v="0"/>
    <b v="0"/>
    <n v="3"/>
    <b v="0"/>
    <s v="theater/plays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3865"/>
    <x v="3"/>
    <b v="0"/>
    <n v="14"/>
    <b v="0"/>
    <s v="theater/plays"/>
    <x v="1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3866"/>
    <x v="2"/>
    <b v="0"/>
    <n v="2"/>
    <b v="0"/>
    <s v="theater/plays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3867"/>
    <x v="2"/>
    <b v="0"/>
    <n v="5"/>
    <b v="0"/>
    <s v="theater/plays"/>
    <x v="1"/>
    <m/>
  </r>
  <r>
    <n v="3868"/>
    <s v="1000 words (Canceled)"/>
    <s v="New collection of music by Scott Evan Davis!"/>
    <n v="5000"/>
    <n v="10"/>
    <x v="1"/>
    <s v="GB"/>
    <s v="GBP"/>
    <n v="1410191405"/>
    <x v="3868"/>
    <x v="3868"/>
    <x v="3"/>
    <b v="0"/>
    <n v="1"/>
    <b v="0"/>
    <s v="theater/musical"/>
    <x v="1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3869"/>
    <x v="0"/>
    <b v="0"/>
    <n v="15"/>
    <b v="0"/>
    <s v="theater/musical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3870"/>
    <x v="3"/>
    <b v="0"/>
    <n v="10"/>
    <b v="0"/>
    <s v="theater/musical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3871"/>
    <x v="1"/>
    <b v="0"/>
    <n v="3"/>
    <b v="0"/>
    <s v="theater/musical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3872"/>
    <x v="0"/>
    <b v="0"/>
    <n v="0"/>
    <b v="0"/>
    <s v="theater/musical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3873"/>
    <x v="0"/>
    <b v="0"/>
    <n v="0"/>
    <b v="0"/>
    <s v="theater/musical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3874"/>
    <x v="0"/>
    <b v="0"/>
    <n v="0"/>
    <b v="0"/>
    <s v="theater/musical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3875"/>
    <x v="2"/>
    <b v="0"/>
    <n v="0"/>
    <b v="0"/>
    <s v="theater/musical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3876"/>
    <x v="2"/>
    <b v="0"/>
    <n v="46"/>
    <b v="0"/>
    <s v="theater/musical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3877"/>
    <x v="2"/>
    <b v="0"/>
    <n v="14"/>
    <b v="0"/>
    <s v="theater/musical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3878"/>
    <x v="0"/>
    <b v="0"/>
    <n v="1"/>
    <b v="0"/>
    <s v="theater/musical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3879"/>
    <x v="3"/>
    <b v="0"/>
    <n v="0"/>
    <b v="0"/>
    <s v="theater/musical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3880"/>
    <x v="3"/>
    <b v="0"/>
    <n v="17"/>
    <b v="0"/>
    <s v="theater/musical"/>
    <x v="1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3881"/>
    <x v="1"/>
    <b v="0"/>
    <n v="1"/>
    <b v="0"/>
    <s v="theater/musical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3882"/>
    <x v="2"/>
    <b v="0"/>
    <n v="0"/>
    <b v="0"/>
    <s v="theater/musical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3883"/>
    <x v="3"/>
    <b v="0"/>
    <n v="0"/>
    <b v="0"/>
    <s v="theater/musical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3884"/>
    <x v="0"/>
    <b v="0"/>
    <n v="0"/>
    <b v="0"/>
    <s v="theater/musical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3885"/>
    <x v="2"/>
    <b v="0"/>
    <n v="0"/>
    <b v="0"/>
    <s v="theater/musical"/>
    <x v="1"/>
    <m/>
  </r>
  <r>
    <n v="3886"/>
    <s v="a (Canceled)"/>
    <n v="1"/>
    <n v="10000"/>
    <n v="0"/>
    <x v="1"/>
    <s v="AU"/>
    <s v="AUD"/>
    <n v="1418275702"/>
    <x v="3886"/>
    <x v="3886"/>
    <x v="3"/>
    <b v="0"/>
    <n v="0"/>
    <b v="0"/>
    <s v="theater/musical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3887"/>
    <x v="0"/>
    <b v="0"/>
    <n v="2"/>
    <b v="0"/>
    <s v="theater/musical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3888"/>
    <x v="1"/>
    <b v="0"/>
    <n v="14"/>
    <b v="0"/>
    <s v="theater/plays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3889"/>
    <x v="3"/>
    <b v="0"/>
    <n v="9"/>
    <b v="0"/>
    <s v="theater/plays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3890"/>
    <x v="0"/>
    <b v="0"/>
    <n v="8"/>
    <b v="0"/>
    <s v="theater/plays"/>
    <x v="1"/>
    <m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3891"/>
    <x v="0"/>
    <b v="0"/>
    <n v="7"/>
    <b v="0"/>
    <s v="theater/plays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3892"/>
    <x v="3"/>
    <b v="0"/>
    <n v="0"/>
    <b v="0"/>
    <s v="theater/plays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3893"/>
    <x v="3"/>
    <b v="0"/>
    <n v="84"/>
    <b v="0"/>
    <s v="theater/plays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3894"/>
    <x v="2"/>
    <b v="0"/>
    <n v="11"/>
    <b v="0"/>
    <s v="theater/plays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3895"/>
    <x v="0"/>
    <b v="0"/>
    <n v="1"/>
    <b v="0"/>
    <s v="theater/plays"/>
    <x v="1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3896"/>
    <x v="3"/>
    <b v="0"/>
    <n v="4"/>
    <b v="0"/>
    <s v="theater/plays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3897"/>
    <x v="3"/>
    <b v="0"/>
    <n v="10"/>
    <b v="0"/>
    <s v="theater/plays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3898"/>
    <x v="0"/>
    <b v="0"/>
    <n v="16"/>
    <b v="0"/>
    <s v="theater/plays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3899"/>
    <x v="3"/>
    <b v="0"/>
    <n v="2"/>
    <b v="0"/>
    <s v="theater/plays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3900"/>
    <x v="0"/>
    <b v="0"/>
    <n v="5"/>
    <b v="0"/>
    <s v="theater/plays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3901"/>
    <x v="0"/>
    <b v="0"/>
    <n v="1"/>
    <b v="0"/>
    <s v="theater/plays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3902"/>
    <x v="2"/>
    <b v="0"/>
    <n v="31"/>
    <b v="0"/>
    <s v="theater/plays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3903"/>
    <x v="0"/>
    <b v="0"/>
    <n v="0"/>
    <b v="0"/>
    <s v="theater/plays"/>
    <x v="1"/>
    <m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3904"/>
    <x v="0"/>
    <b v="0"/>
    <n v="2"/>
    <b v="0"/>
    <s v="theater/plays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3905"/>
    <x v="0"/>
    <b v="0"/>
    <n v="7"/>
    <b v="0"/>
    <s v="theater/plays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3906"/>
    <x v="0"/>
    <b v="0"/>
    <n v="16"/>
    <b v="0"/>
    <s v="theater/plays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3907"/>
    <x v="3"/>
    <b v="0"/>
    <n v="4"/>
    <b v="0"/>
    <s v="theater/plays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3908"/>
    <x v="3"/>
    <b v="0"/>
    <n v="4"/>
    <b v="0"/>
    <s v="theater/plays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3909"/>
    <x v="3"/>
    <b v="0"/>
    <n v="4"/>
    <b v="0"/>
    <s v="theater/plays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3910"/>
    <x v="0"/>
    <b v="0"/>
    <n v="3"/>
    <b v="0"/>
    <s v="theater/plays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3911"/>
    <x v="3"/>
    <b v="0"/>
    <n v="36"/>
    <b v="0"/>
    <s v="theater/plays"/>
    <x v="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3912"/>
    <x v="0"/>
    <b v="0"/>
    <n v="1"/>
    <b v="0"/>
    <s v="theater/plays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3913"/>
    <x v="0"/>
    <b v="0"/>
    <n v="7"/>
    <b v="0"/>
    <s v="theater/plays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3914"/>
    <x v="0"/>
    <b v="0"/>
    <n v="27"/>
    <b v="0"/>
    <s v="theater/plays"/>
    <x v="1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3915"/>
    <x v="2"/>
    <b v="0"/>
    <n v="1"/>
    <b v="0"/>
    <s v="theater/plays"/>
    <x v="1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3916"/>
    <x v="2"/>
    <b v="0"/>
    <n v="0"/>
    <b v="0"/>
    <s v="theater/plays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3917"/>
    <x v="3"/>
    <b v="0"/>
    <n v="1"/>
    <b v="0"/>
    <s v="theater/plays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3918"/>
    <x v="3"/>
    <b v="0"/>
    <n v="3"/>
    <b v="0"/>
    <s v="theater/plays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3919"/>
    <x v="0"/>
    <b v="0"/>
    <n v="3"/>
    <b v="0"/>
    <s v="theater/plays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3920"/>
    <x v="2"/>
    <b v="0"/>
    <n v="3"/>
    <b v="0"/>
    <s v="theater/plays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3921"/>
    <x v="3"/>
    <b v="0"/>
    <n v="0"/>
    <b v="0"/>
    <s v="theater/plays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3922"/>
    <x v="0"/>
    <b v="0"/>
    <n v="6"/>
    <b v="0"/>
    <s v="theater/plays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3923"/>
    <x v="0"/>
    <b v="0"/>
    <n v="17"/>
    <b v="0"/>
    <s v="theater/plays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3924"/>
    <x v="3"/>
    <b v="0"/>
    <n v="40"/>
    <b v="0"/>
    <s v="theater/plays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3925"/>
    <x v="3"/>
    <b v="0"/>
    <n v="3"/>
    <b v="0"/>
    <s v="theater/plays"/>
    <x v="1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3926"/>
    <x v="3"/>
    <b v="0"/>
    <n v="1"/>
    <b v="0"/>
    <s v="theater/plays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3927"/>
    <x v="3"/>
    <b v="0"/>
    <n v="2"/>
    <b v="0"/>
    <s v="theater/plays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3928"/>
    <x v="0"/>
    <b v="0"/>
    <n v="7"/>
    <b v="0"/>
    <s v="theater/plays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3929"/>
    <x v="2"/>
    <b v="0"/>
    <n v="14"/>
    <b v="0"/>
    <s v="theater/plays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3930"/>
    <x v="2"/>
    <b v="0"/>
    <n v="0"/>
    <b v="0"/>
    <s v="theater/plays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3931"/>
    <x v="0"/>
    <b v="0"/>
    <n v="0"/>
    <b v="0"/>
    <s v="theater/plays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3932"/>
    <x v="2"/>
    <b v="0"/>
    <n v="1"/>
    <b v="0"/>
    <s v="theater/plays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3933"/>
    <x v="2"/>
    <b v="0"/>
    <n v="12"/>
    <b v="0"/>
    <s v="theater/plays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3934"/>
    <x v="0"/>
    <b v="0"/>
    <n v="12"/>
    <b v="0"/>
    <s v="theater/plays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3935"/>
    <x v="0"/>
    <b v="0"/>
    <n v="23"/>
    <b v="0"/>
    <s v="theater/plays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3936"/>
    <x v="2"/>
    <b v="0"/>
    <n v="0"/>
    <b v="0"/>
    <s v="theater/plays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3937"/>
    <x v="2"/>
    <b v="0"/>
    <n v="10"/>
    <b v="0"/>
    <s v="theater/plays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3938"/>
    <x v="0"/>
    <b v="0"/>
    <n v="5"/>
    <b v="0"/>
    <s v="theater/plays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3939"/>
    <x v="3"/>
    <b v="0"/>
    <n v="1"/>
    <b v="0"/>
    <s v="theater/plays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3940"/>
    <x v="3"/>
    <b v="0"/>
    <n v="2"/>
    <b v="0"/>
    <s v="theater/plays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3941"/>
    <x v="3"/>
    <b v="0"/>
    <n v="2"/>
    <b v="0"/>
    <s v="theater/plays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3942"/>
    <x v="0"/>
    <b v="0"/>
    <n v="0"/>
    <b v="0"/>
    <s v="theater/plays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3943"/>
    <x v="0"/>
    <b v="0"/>
    <n v="13"/>
    <b v="0"/>
    <s v="theater/plays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3944"/>
    <x v="0"/>
    <b v="0"/>
    <n v="0"/>
    <b v="0"/>
    <s v="theater/plays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3945"/>
    <x v="0"/>
    <b v="0"/>
    <n v="1"/>
    <b v="0"/>
    <s v="theater/plays"/>
    <x v="1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3946"/>
    <x v="0"/>
    <b v="0"/>
    <n v="5"/>
    <b v="0"/>
    <s v="theater/plays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3947"/>
    <x v="2"/>
    <b v="0"/>
    <n v="2"/>
    <b v="0"/>
    <s v="theater/plays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3948"/>
    <x v="3"/>
    <b v="0"/>
    <n v="0"/>
    <b v="0"/>
    <s v="theater/plays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3949"/>
    <x v="0"/>
    <b v="0"/>
    <n v="32"/>
    <b v="0"/>
    <s v="theater/plays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3950"/>
    <x v="2"/>
    <b v="0"/>
    <n v="1"/>
    <b v="0"/>
    <s v="theater/plays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3951"/>
    <x v="2"/>
    <b v="0"/>
    <n v="1"/>
    <b v="0"/>
    <s v="theater/plays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3952"/>
    <x v="0"/>
    <b v="0"/>
    <n v="1"/>
    <b v="0"/>
    <s v="theater/plays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3953"/>
    <x v="2"/>
    <b v="0"/>
    <n v="0"/>
    <b v="0"/>
    <s v="theater/plays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3954"/>
    <x v="3"/>
    <b v="0"/>
    <n v="0"/>
    <b v="0"/>
    <s v="theater/plays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3955"/>
    <x v="0"/>
    <b v="0"/>
    <n v="8"/>
    <b v="0"/>
    <s v="theater/plays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3956"/>
    <x v="2"/>
    <b v="0"/>
    <n v="0"/>
    <b v="0"/>
    <s v="theater/plays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3957"/>
    <x v="2"/>
    <b v="0"/>
    <n v="1"/>
    <b v="0"/>
    <s v="theater/plays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3958"/>
    <x v="3"/>
    <b v="0"/>
    <n v="16"/>
    <b v="0"/>
    <s v="theater/plays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3959"/>
    <x v="3"/>
    <b v="0"/>
    <n v="12"/>
    <b v="0"/>
    <s v="theater/plays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3960"/>
    <x v="0"/>
    <b v="0"/>
    <n v="4"/>
    <b v="0"/>
    <s v="theater/plays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3961"/>
    <x v="3"/>
    <b v="0"/>
    <n v="2"/>
    <b v="0"/>
    <s v="theater/plays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3962"/>
    <x v="0"/>
    <b v="0"/>
    <n v="3"/>
    <b v="0"/>
    <s v="theater/plays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3963"/>
    <x v="0"/>
    <b v="0"/>
    <n v="0"/>
    <b v="0"/>
    <s v="theater/plays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3964"/>
    <x v="0"/>
    <b v="0"/>
    <n v="3"/>
    <b v="0"/>
    <s v="theater/plays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3965"/>
    <x v="2"/>
    <b v="0"/>
    <n v="4"/>
    <b v="0"/>
    <s v="theater/plays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3966"/>
    <x v="3"/>
    <b v="0"/>
    <n v="2"/>
    <b v="0"/>
    <s v="theater/plays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3967"/>
    <x v="1"/>
    <b v="0"/>
    <n v="10"/>
    <b v="0"/>
    <s v="theater/plays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3968"/>
    <x v="2"/>
    <b v="0"/>
    <n v="11"/>
    <b v="0"/>
    <s v="theater/plays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3969"/>
    <x v="2"/>
    <b v="0"/>
    <n v="6"/>
    <b v="0"/>
    <s v="theater/plays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3970"/>
    <x v="2"/>
    <b v="0"/>
    <n v="2"/>
    <b v="0"/>
    <s v="theater/plays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3971"/>
    <x v="3"/>
    <b v="0"/>
    <n v="6"/>
    <b v="0"/>
    <s v="theater/plays"/>
    <x v="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3972"/>
    <x v="3"/>
    <b v="0"/>
    <n v="8"/>
    <b v="0"/>
    <s v="theater/plays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3973"/>
    <x v="2"/>
    <b v="0"/>
    <n v="37"/>
    <b v="0"/>
    <s v="theater/plays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3974"/>
    <x v="2"/>
    <b v="0"/>
    <n v="11"/>
    <b v="0"/>
    <s v="theater/plays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3975"/>
    <x v="2"/>
    <b v="0"/>
    <n v="0"/>
    <b v="0"/>
    <s v="theater/plays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3976"/>
    <x v="3"/>
    <b v="0"/>
    <n v="10"/>
    <b v="0"/>
    <s v="theater/plays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3977"/>
    <x v="2"/>
    <b v="0"/>
    <n v="6"/>
    <b v="0"/>
    <s v="theater/plays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3978"/>
    <x v="3"/>
    <b v="0"/>
    <n v="8"/>
    <b v="0"/>
    <s v="theater/plays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3979"/>
    <x v="0"/>
    <b v="0"/>
    <n v="6"/>
    <b v="0"/>
    <s v="theater/plays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3980"/>
    <x v="3"/>
    <b v="0"/>
    <n v="7"/>
    <b v="0"/>
    <s v="theater/plays"/>
    <x v="1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3981"/>
    <x v="2"/>
    <b v="0"/>
    <n v="7"/>
    <b v="0"/>
    <s v="theater/plays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3982"/>
    <x v="0"/>
    <b v="0"/>
    <n v="5"/>
    <b v="0"/>
    <s v="theater/plays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3983"/>
    <x v="3"/>
    <b v="0"/>
    <n v="46"/>
    <b v="0"/>
    <s v="theater/plays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3984"/>
    <x v="3"/>
    <b v="0"/>
    <n v="10"/>
    <b v="0"/>
    <s v="theater/plays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3985"/>
    <x v="2"/>
    <b v="0"/>
    <n v="19"/>
    <b v="0"/>
    <s v="theater/plays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3986"/>
    <x v="2"/>
    <b v="0"/>
    <n v="13"/>
    <b v="0"/>
    <s v="theater/plays"/>
    <x v="1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3987"/>
    <x v="3"/>
    <b v="0"/>
    <n v="13"/>
    <b v="0"/>
    <s v="theater/plays"/>
    <x v="1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3988"/>
    <x v="0"/>
    <b v="0"/>
    <n v="4"/>
    <b v="0"/>
    <s v="theater/plays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3989"/>
    <x v="0"/>
    <b v="0"/>
    <n v="0"/>
    <b v="0"/>
    <s v="theater/plays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3990"/>
    <x v="2"/>
    <b v="0"/>
    <n v="3"/>
    <b v="0"/>
    <s v="theater/plays"/>
    <x v="1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3991"/>
    <x v="0"/>
    <b v="0"/>
    <n v="1"/>
    <b v="0"/>
    <s v="theater/plays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3992"/>
    <x v="0"/>
    <b v="0"/>
    <n v="9"/>
    <b v="0"/>
    <s v="theater/plays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3993"/>
    <x v="0"/>
    <b v="0"/>
    <n v="1"/>
    <b v="0"/>
    <s v="theater/plays"/>
    <x v="1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3994"/>
    <x v="3"/>
    <b v="0"/>
    <n v="1"/>
    <b v="0"/>
    <s v="theater/plays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3995"/>
    <x v="0"/>
    <b v="0"/>
    <n v="4"/>
    <b v="0"/>
    <s v="theater/plays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3996"/>
    <x v="3"/>
    <b v="0"/>
    <n v="17"/>
    <b v="0"/>
    <s v="theater/plays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3997"/>
    <x v="0"/>
    <b v="0"/>
    <n v="0"/>
    <b v="0"/>
    <s v="theater/plays"/>
    <x v="1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3998"/>
    <x v="0"/>
    <b v="0"/>
    <n v="12"/>
    <b v="0"/>
    <s v="theater/plays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3999"/>
    <x v="3"/>
    <b v="0"/>
    <n v="14"/>
    <b v="0"/>
    <s v="theater/plays"/>
    <x v="1"/>
    <m/>
  </r>
  <r>
    <n v="4000"/>
    <s v="The Escorts"/>
    <s v="An Enticing Trip into the World of Assisted Dying"/>
    <n v="8000"/>
    <n v="10"/>
    <x v="2"/>
    <s v="US"/>
    <s v="USD"/>
    <n v="1462631358"/>
    <x v="4000"/>
    <x v="4000"/>
    <x v="2"/>
    <b v="0"/>
    <n v="1"/>
    <b v="0"/>
    <s v="theater/plays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4001"/>
    <x v="1"/>
    <b v="0"/>
    <n v="14"/>
    <b v="0"/>
    <s v="theater/plays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4002"/>
    <x v="3"/>
    <b v="0"/>
    <n v="4"/>
    <b v="0"/>
    <s v="theater/plays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4003"/>
    <x v="0"/>
    <b v="0"/>
    <n v="2"/>
    <b v="0"/>
    <s v="theater/plays"/>
    <x v="1"/>
    <m/>
  </r>
  <r>
    <n v="4004"/>
    <s v="South Florida Tours"/>
    <s v="Help Launch The Queen Into South Florida!"/>
    <n v="500"/>
    <n v="1"/>
    <x v="2"/>
    <s v="US"/>
    <s v="USD"/>
    <n v="1412740457"/>
    <x v="4004"/>
    <x v="4004"/>
    <x v="3"/>
    <b v="0"/>
    <n v="1"/>
    <b v="0"/>
    <s v="theater/plays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4005"/>
    <x v="3"/>
    <b v="0"/>
    <n v="2"/>
    <b v="0"/>
    <s v="theater/plays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4006"/>
    <x v="2"/>
    <b v="0"/>
    <n v="1"/>
    <b v="0"/>
    <s v="theater/plays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4007"/>
    <x v="3"/>
    <b v="0"/>
    <n v="1"/>
    <b v="0"/>
    <s v="theater/plays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4008"/>
    <x v="0"/>
    <b v="0"/>
    <n v="4"/>
    <b v="0"/>
    <s v="theater/plays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4009"/>
    <x v="3"/>
    <b v="0"/>
    <n v="3"/>
    <b v="0"/>
    <s v="theater/plays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4010"/>
    <x v="3"/>
    <b v="0"/>
    <n v="38"/>
    <b v="0"/>
    <s v="theater/plays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4011"/>
    <x v="3"/>
    <b v="0"/>
    <n v="4"/>
    <b v="0"/>
    <s v="theater/plays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4012"/>
    <x v="0"/>
    <b v="0"/>
    <n v="0"/>
    <b v="0"/>
    <s v="theater/plays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4013"/>
    <x v="0"/>
    <b v="0"/>
    <n v="2"/>
    <b v="0"/>
    <s v="theater/plays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4014"/>
    <x v="2"/>
    <b v="0"/>
    <n v="0"/>
    <b v="0"/>
    <s v="theater/plays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4015"/>
    <x v="0"/>
    <b v="0"/>
    <n v="1"/>
    <b v="0"/>
    <s v="theater/plays"/>
    <x v="1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4016"/>
    <x v="3"/>
    <b v="0"/>
    <n v="7"/>
    <b v="0"/>
    <s v="theater/plays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4017"/>
    <x v="3"/>
    <b v="0"/>
    <n v="2"/>
    <b v="0"/>
    <s v="theater/plays"/>
    <x v="1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4018"/>
    <x v="2"/>
    <b v="0"/>
    <n v="4"/>
    <b v="0"/>
    <s v="theater/plays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4019"/>
    <x v="2"/>
    <b v="0"/>
    <n v="4"/>
    <b v="0"/>
    <s v="theater/plays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4020"/>
    <x v="0"/>
    <b v="0"/>
    <n v="3"/>
    <b v="0"/>
    <s v="theater/plays"/>
    <x v="1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4021"/>
    <x v="3"/>
    <b v="0"/>
    <n v="2"/>
    <b v="0"/>
    <s v="theater/plays"/>
    <x v="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4022"/>
    <x v="3"/>
    <b v="0"/>
    <n v="197"/>
    <b v="0"/>
    <s v="theater/plays"/>
    <x v="1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4023"/>
    <x v="2"/>
    <b v="0"/>
    <n v="0"/>
    <b v="0"/>
    <s v="theater/plays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4024"/>
    <x v="0"/>
    <b v="0"/>
    <n v="1"/>
    <b v="0"/>
    <s v="theater/plays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4025"/>
    <x v="0"/>
    <b v="0"/>
    <n v="4"/>
    <b v="0"/>
    <s v="theater/plays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4026"/>
    <x v="0"/>
    <b v="0"/>
    <n v="0"/>
    <b v="0"/>
    <s v="theater/plays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4027"/>
    <x v="1"/>
    <b v="0"/>
    <n v="7"/>
    <b v="0"/>
    <s v="theater/plays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4028"/>
    <x v="3"/>
    <b v="0"/>
    <n v="11"/>
    <b v="0"/>
    <s v="theater/plays"/>
    <x v="1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4029"/>
    <x v="0"/>
    <b v="0"/>
    <n v="0"/>
    <b v="0"/>
    <s v="theater/plays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4030"/>
    <x v="2"/>
    <b v="0"/>
    <n v="6"/>
    <b v="0"/>
    <s v="theater/plays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4031"/>
    <x v="3"/>
    <b v="0"/>
    <n v="0"/>
    <b v="0"/>
    <s v="theater/plays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4032"/>
    <x v="0"/>
    <b v="0"/>
    <n v="7"/>
    <b v="0"/>
    <s v="theater/plays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4033"/>
    <x v="2"/>
    <b v="0"/>
    <n v="94"/>
    <b v="0"/>
    <s v="theater/plays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4034"/>
    <x v="0"/>
    <b v="0"/>
    <n v="2"/>
    <b v="0"/>
    <s v="theater/plays"/>
    <x v="1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4035"/>
    <x v="3"/>
    <b v="0"/>
    <n v="25"/>
    <b v="0"/>
    <s v="theater/plays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4036"/>
    <x v="3"/>
    <b v="0"/>
    <n v="17"/>
    <b v="0"/>
    <s v="theater/plays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4037"/>
    <x v="2"/>
    <b v="0"/>
    <n v="2"/>
    <b v="0"/>
    <s v="theater/plays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4038"/>
    <x v="3"/>
    <b v="0"/>
    <n v="4"/>
    <b v="0"/>
    <s v="theater/plays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4039"/>
    <x v="0"/>
    <b v="0"/>
    <n v="5"/>
    <b v="0"/>
    <s v="theater/plays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4040"/>
    <x v="0"/>
    <b v="0"/>
    <n v="2"/>
    <b v="0"/>
    <s v="theater/plays"/>
    <x v="1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4041"/>
    <x v="2"/>
    <b v="0"/>
    <n v="2"/>
    <b v="0"/>
    <s v="theater/plays"/>
    <x v="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4042"/>
    <x v="3"/>
    <b v="0"/>
    <n v="3"/>
    <b v="0"/>
    <s v="theater/plays"/>
    <x v="1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4043"/>
    <x v="3"/>
    <b v="0"/>
    <n v="0"/>
    <b v="0"/>
    <s v="theater/plays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4044"/>
    <x v="0"/>
    <b v="0"/>
    <n v="4"/>
    <b v="0"/>
    <s v="theater/plays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4045"/>
    <x v="3"/>
    <b v="0"/>
    <n v="1"/>
    <b v="0"/>
    <s v="theater/plays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4046"/>
    <x v="3"/>
    <b v="0"/>
    <n v="12"/>
    <b v="0"/>
    <s v="theater/plays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4047"/>
    <x v="3"/>
    <b v="0"/>
    <n v="4"/>
    <b v="0"/>
    <s v="theater/plays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4048"/>
    <x v="2"/>
    <b v="0"/>
    <n v="91"/>
    <b v="0"/>
    <s v="theater/plays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4049"/>
    <x v="0"/>
    <b v="0"/>
    <n v="1"/>
    <b v="0"/>
    <s v="theater/plays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4050"/>
    <x v="3"/>
    <b v="0"/>
    <n v="1"/>
    <b v="0"/>
    <s v="theater/plays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4051"/>
    <x v="3"/>
    <b v="0"/>
    <n v="0"/>
    <b v="0"/>
    <s v="theater/plays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4052"/>
    <x v="3"/>
    <b v="0"/>
    <n v="13"/>
    <b v="0"/>
    <s v="theater/plays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4053"/>
    <x v="3"/>
    <b v="0"/>
    <n v="2"/>
    <b v="0"/>
    <s v="theater/plays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4054"/>
    <x v="2"/>
    <b v="0"/>
    <n v="0"/>
    <b v="0"/>
    <s v="theater/plays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4055"/>
    <x v="3"/>
    <b v="0"/>
    <n v="21"/>
    <b v="0"/>
    <s v="theater/plays"/>
    <x v="1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4056"/>
    <x v="2"/>
    <b v="0"/>
    <n v="9"/>
    <b v="0"/>
    <s v="theater/plays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4057"/>
    <x v="0"/>
    <b v="0"/>
    <n v="6"/>
    <b v="0"/>
    <s v="theater/plays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4058"/>
    <x v="2"/>
    <b v="0"/>
    <n v="4"/>
    <b v="0"/>
    <s v="theater/plays"/>
    <x v="1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4059"/>
    <x v="3"/>
    <b v="0"/>
    <n v="7"/>
    <b v="0"/>
    <s v="theater/plays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4060"/>
    <x v="3"/>
    <b v="0"/>
    <n v="5"/>
    <b v="0"/>
    <s v="theater/plays"/>
    <x v="1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4061"/>
    <x v="2"/>
    <b v="0"/>
    <n v="0"/>
    <b v="0"/>
    <s v="theater/plays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4062"/>
    <x v="2"/>
    <b v="0"/>
    <n v="3"/>
    <b v="0"/>
    <s v="theater/plays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4063"/>
    <x v="3"/>
    <b v="0"/>
    <n v="9"/>
    <b v="0"/>
    <s v="theater/plays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4064"/>
    <x v="0"/>
    <b v="0"/>
    <n v="6"/>
    <b v="0"/>
    <s v="theater/plays"/>
    <x v="1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4065"/>
    <x v="3"/>
    <b v="0"/>
    <n v="4"/>
    <b v="0"/>
    <s v="theater/plays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4066"/>
    <x v="2"/>
    <b v="0"/>
    <n v="1"/>
    <b v="0"/>
    <s v="theater/plays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4067"/>
    <x v="0"/>
    <b v="0"/>
    <n v="17"/>
    <b v="0"/>
    <s v="theater/plays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4068"/>
    <x v="2"/>
    <b v="0"/>
    <n v="1"/>
    <b v="0"/>
    <s v="theater/plays"/>
    <x v="1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4069"/>
    <x v="0"/>
    <b v="0"/>
    <n v="13"/>
    <b v="0"/>
    <s v="theater/plays"/>
    <x v="1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4070"/>
    <x v="0"/>
    <b v="0"/>
    <n v="6"/>
    <b v="0"/>
    <s v="theater/plays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4071"/>
    <x v="2"/>
    <b v="0"/>
    <n v="0"/>
    <b v="0"/>
    <s v="theater/plays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4072"/>
    <x v="3"/>
    <b v="0"/>
    <n v="2"/>
    <b v="0"/>
    <s v="theater/plays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4073"/>
    <x v="0"/>
    <b v="0"/>
    <n v="2"/>
    <b v="0"/>
    <s v="theater/plays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4074"/>
    <x v="0"/>
    <b v="0"/>
    <n v="21"/>
    <b v="0"/>
    <s v="theater/plays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4075"/>
    <x v="3"/>
    <b v="0"/>
    <n v="13"/>
    <b v="0"/>
    <s v="theater/plays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4076"/>
    <x v="3"/>
    <b v="0"/>
    <n v="0"/>
    <b v="0"/>
    <s v="theater/plays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4077"/>
    <x v="2"/>
    <b v="0"/>
    <n v="6"/>
    <b v="0"/>
    <s v="theater/plays"/>
    <x v="1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4078"/>
    <x v="2"/>
    <b v="0"/>
    <n v="0"/>
    <b v="0"/>
    <s v="theater/plays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4079"/>
    <x v="2"/>
    <b v="0"/>
    <n v="1"/>
    <b v="0"/>
    <s v="theater/plays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4080"/>
    <x v="2"/>
    <b v="0"/>
    <n v="0"/>
    <b v="0"/>
    <s v="theater/plays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4081"/>
    <x v="0"/>
    <b v="0"/>
    <n v="12"/>
    <b v="0"/>
    <s v="theater/plays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4082"/>
    <x v="0"/>
    <b v="0"/>
    <n v="2"/>
    <b v="0"/>
    <s v="theater/plays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4083"/>
    <x v="0"/>
    <b v="0"/>
    <n v="6"/>
    <b v="0"/>
    <s v="theater/plays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4084"/>
    <x v="2"/>
    <b v="0"/>
    <n v="1"/>
    <b v="0"/>
    <s v="theater/plays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4085"/>
    <x v="0"/>
    <b v="0"/>
    <n v="1"/>
    <b v="0"/>
    <s v="theater/plays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4086"/>
    <x v="0"/>
    <b v="0"/>
    <n v="5"/>
    <b v="0"/>
    <s v="theater/plays"/>
    <x v="1"/>
    <m/>
  </r>
  <r>
    <n v="4087"/>
    <s v="Stage Production &quot;The Nail Shop&quot;"/>
    <s v="Comedy Stage Play"/>
    <n v="9600"/>
    <n v="0"/>
    <x v="2"/>
    <s v="US"/>
    <s v="USD"/>
    <n v="1468777786"/>
    <x v="4087"/>
    <x v="4087"/>
    <x v="2"/>
    <b v="0"/>
    <n v="0"/>
    <b v="0"/>
    <s v="theater/plays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4088"/>
    <x v="3"/>
    <b v="0"/>
    <n v="3"/>
    <b v="0"/>
    <s v="theater/plays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4089"/>
    <x v="0"/>
    <b v="0"/>
    <n v="8"/>
    <b v="0"/>
    <s v="theater/plays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4090"/>
    <x v="0"/>
    <b v="0"/>
    <n v="3"/>
    <b v="0"/>
    <s v="theater/plays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4091"/>
    <x v="3"/>
    <b v="0"/>
    <n v="8"/>
    <b v="0"/>
    <s v="theater/plays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4092"/>
    <x v="0"/>
    <b v="0"/>
    <n v="1"/>
    <b v="0"/>
    <s v="theater/plays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4093"/>
    <x v="0"/>
    <b v="0"/>
    <n v="4"/>
    <b v="0"/>
    <s v="theater/plays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4094"/>
    <x v="3"/>
    <b v="0"/>
    <n v="8"/>
    <b v="0"/>
    <s v="theater/plays"/>
    <x v="1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4095"/>
    <x v="2"/>
    <b v="0"/>
    <n v="1"/>
    <b v="0"/>
    <s v="theater/plays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4096"/>
    <x v="1"/>
    <b v="0"/>
    <n v="5"/>
    <b v="0"/>
    <s v="theater/plays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4097"/>
    <x v="0"/>
    <b v="0"/>
    <n v="0"/>
    <b v="0"/>
    <s v="theater/plays"/>
    <x v="1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4098"/>
    <x v="2"/>
    <b v="0"/>
    <n v="0"/>
    <b v="0"/>
    <s v="theater/plays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4099"/>
    <x v="2"/>
    <b v="0"/>
    <n v="1"/>
    <b v="0"/>
    <s v="theater/plays"/>
    <x v="1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4100"/>
    <x v="3"/>
    <b v="0"/>
    <n v="0"/>
    <b v="0"/>
    <s v="theater/plays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4101"/>
    <x v="2"/>
    <b v="0"/>
    <n v="0"/>
    <b v="0"/>
    <s v="theater/plays"/>
    <x v="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4102"/>
    <x v="2"/>
    <b v="0"/>
    <n v="6"/>
    <b v="0"/>
    <s v="theater/plays"/>
    <x v="1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4103"/>
    <x v="0"/>
    <b v="0"/>
    <n v="6"/>
    <b v="0"/>
    <s v="theater/plays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4104"/>
    <x v="2"/>
    <b v="0"/>
    <n v="14"/>
    <b v="0"/>
    <s v="theater/plays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4105"/>
    <x v="2"/>
    <b v="0"/>
    <n v="6"/>
    <b v="0"/>
    <s v="theater/plays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4106"/>
    <x v="0"/>
    <b v="0"/>
    <n v="33"/>
    <b v="0"/>
    <s v="theater/plays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4107"/>
    <x v="3"/>
    <b v="0"/>
    <n v="4"/>
    <b v="0"/>
    <s v="theater/plays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4108"/>
    <x v="1"/>
    <b v="0"/>
    <n v="1"/>
    <b v="0"/>
    <s v="theater/plays"/>
    <x v="1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4109"/>
    <x v="0"/>
    <b v="0"/>
    <n v="0"/>
    <b v="0"/>
    <s v="theater/plays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4110"/>
    <x v="2"/>
    <b v="0"/>
    <n v="6"/>
    <b v="0"/>
    <s v="theater/plays"/>
    <x v="1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4111"/>
    <x v="0"/>
    <b v="0"/>
    <n v="6"/>
    <b v="0"/>
    <s v="theater/plays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4112"/>
    <x v="2"/>
    <b v="0"/>
    <n v="1"/>
    <b v="0"/>
    <s v="theater/plays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4113"/>
    <x v="0"/>
    <b v="0"/>
    <n v="3"/>
    <b v="0"/>
    <s v="theater/plays"/>
    <x v="1"/>
    <m/>
  </r>
  <r>
    <m/>
    <m/>
    <m/>
    <m/>
    <m/>
    <x v="4"/>
    <m/>
    <m/>
    <m/>
    <x v="4114"/>
    <x v="4114"/>
    <x v="9"/>
    <m/>
    <m/>
    <m/>
    <m/>
    <x v="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n v="2015"/>
    <b v="0"/>
    <n v="182"/>
    <b v="1"/>
    <s v="film &amp; video/television"/>
    <s v="theater"/>
    <x v="0"/>
    <x v="0"/>
    <n v="50"/>
    <n v="21"/>
    <n v="11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n v="2017"/>
    <b v="0"/>
    <n v="79"/>
    <b v="1"/>
    <s v="film &amp; video/television"/>
    <s v="theater"/>
    <x v="0"/>
    <x v="1"/>
    <n v="169"/>
    <n v="97"/>
    <n v="23"/>
    <x v="1"/>
    <x v="1"/>
    <x v="1"/>
    <x v="1"/>
  </r>
  <r>
    <n v="2"/>
    <m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n v="2016"/>
    <b v="0"/>
    <n v="35"/>
    <b v="1"/>
    <s v="film &amp; video/television"/>
    <s v="theater"/>
    <x v="0"/>
    <x v="2"/>
    <n v="94"/>
    <n v="86"/>
    <n v="20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n v="2014"/>
    <b v="0"/>
    <n v="150"/>
    <b v="1"/>
    <s v="film &amp; video/television"/>
    <s v="theater"/>
    <x v="0"/>
    <x v="3"/>
    <n v="53"/>
    <n v="42"/>
    <n v="13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n v="2015"/>
    <b v="0"/>
    <n v="284"/>
    <b v="1"/>
    <s v="film &amp; video/television"/>
    <s v="theater"/>
    <x v="0"/>
    <x v="4"/>
    <n v="22"/>
    <n v="28"/>
    <n v="2"/>
    <x v="4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n v="2016"/>
    <b v="0"/>
    <n v="47"/>
    <b v="1"/>
    <s v="film &amp; video/television"/>
    <s v="theater"/>
    <x v="0"/>
    <x v="5"/>
    <n v="19"/>
    <n v="27"/>
    <n v="6"/>
    <x v="4"/>
    <x v="5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n v="2014"/>
    <b v="0"/>
    <n v="58"/>
    <b v="1"/>
    <s v="film &amp; video/television"/>
    <s v="theater"/>
    <x v="0"/>
    <x v="6"/>
    <n v="21"/>
    <n v="16"/>
    <n v="7"/>
    <x v="5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n v="2016"/>
    <b v="0"/>
    <n v="57"/>
    <b v="1"/>
    <s v="film &amp; video/television"/>
    <s v="theater"/>
    <x v="0"/>
    <x v="7"/>
    <n v="10"/>
    <n v="10"/>
    <n v="2"/>
    <x v="6"/>
    <x v="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n v="2016"/>
    <b v="0"/>
    <n v="12"/>
    <b v="1"/>
    <s v="film &amp; video/television"/>
    <s v="theater"/>
    <x v="0"/>
    <x v="8"/>
    <n v="12"/>
    <n v="7"/>
    <n v="1"/>
    <x v="7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n v="2016"/>
    <b v="0"/>
    <n v="20"/>
    <b v="1"/>
    <s v="film &amp; video/television"/>
    <s v="theater"/>
    <x v="0"/>
    <x v="9"/>
    <n v="6"/>
    <n v="4"/>
    <n v="1"/>
    <x v="8"/>
    <x v="9"/>
    <x v="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n v="2014"/>
    <b v="0"/>
    <n v="19"/>
    <b v="1"/>
    <s v="film &amp; video/television"/>
    <s v="theater"/>
    <x v="0"/>
    <x v="10"/>
    <n v="2"/>
    <n v="4"/>
    <n v="1"/>
    <x v="9"/>
    <x v="10"/>
    <x v="9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n v="2016"/>
    <b v="0"/>
    <n v="75"/>
    <b v="1"/>
    <s v="film &amp; video/television"/>
    <s v="theater"/>
    <x v="0"/>
    <x v="11"/>
    <n v="22"/>
    <n v="120"/>
    <n v="37"/>
    <x v="10"/>
    <x v="11"/>
    <x v="10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n v="2014"/>
    <b v="0"/>
    <n v="827"/>
    <b v="1"/>
    <s v="film &amp; video/television"/>
    <s v="theater"/>
    <x v="0"/>
    <x v="12"/>
    <n v="480"/>
    <m/>
    <m/>
    <x v="11"/>
    <x v="12"/>
    <x v="11"/>
    <x v="1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n v="2016"/>
    <b v="0"/>
    <n v="51"/>
    <b v="1"/>
    <s v="film &amp; video/television"/>
    <s v="theater"/>
    <x v="0"/>
    <x v="12"/>
    <n v="480"/>
    <m/>
    <m/>
    <x v="11"/>
    <x v="12"/>
    <x v="11"/>
    <x v="1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n v="2014"/>
    <b v="0"/>
    <n v="41"/>
    <b v="1"/>
    <s v="film &amp; video/television"/>
    <s v="theater"/>
    <x v="0"/>
    <x v="12"/>
    <m/>
    <m/>
    <m/>
    <x v="11"/>
    <x v="12"/>
    <x v="11"/>
    <x v="1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n v="2015"/>
    <b v="0"/>
    <n v="98"/>
    <b v="1"/>
    <s v="film &amp; video/television"/>
    <s v="theater"/>
    <x v="0"/>
    <x v="12"/>
    <m/>
    <m/>
    <m/>
    <x v="11"/>
    <x v="12"/>
    <x v="11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n v="2014"/>
    <b v="0"/>
    <n v="70"/>
    <b v="1"/>
    <s v="film &amp; video/television"/>
    <s v="theater"/>
    <x v="0"/>
    <x v="12"/>
    <m/>
    <m/>
    <m/>
    <x v="11"/>
    <x v="12"/>
    <x v="11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n v="2014"/>
    <b v="0"/>
    <n v="36"/>
    <b v="1"/>
    <s v="film &amp; video/television"/>
    <s v="theater"/>
    <x v="0"/>
    <x v="12"/>
    <m/>
    <m/>
    <m/>
    <x v="11"/>
    <x v="12"/>
    <x v="11"/>
    <x v="1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n v="2014"/>
    <b v="0"/>
    <n v="342"/>
    <b v="1"/>
    <s v="film &amp; video/television"/>
    <s v="theater"/>
    <x v="0"/>
    <x v="12"/>
    <m/>
    <m/>
    <m/>
    <x v="11"/>
    <x v="12"/>
    <x v="11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n v="2015"/>
    <b v="0"/>
    <n v="22"/>
    <b v="1"/>
    <s v="film &amp; video/television"/>
    <s v="theater"/>
    <x v="0"/>
    <x v="12"/>
    <m/>
    <m/>
    <m/>
    <x v="11"/>
    <x v="12"/>
    <x v="11"/>
    <x v="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n v="2015"/>
    <b v="0"/>
    <n v="25"/>
    <b v="1"/>
    <s v="film &amp; video/television"/>
    <s v="theater"/>
    <x v="0"/>
    <x v="12"/>
    <m/>
    <m/>
    <m/>
    <x v="11"/>
    <x v="12"/>
    <x v="11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n v="2014"/>
    <b v="0"/>
    <n v="101"/>
    <b v="1"/>
    <s v="film &amp; video/television"/>
    <s v="theater"/>
    <x v="0"/>
    <x v="12"/>
    <m/>
    <m/>
    <m/>
    <x v="11"/>
    <x v="12"/>
    <x v="11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n v="2014"/>
    <b v="0"/>
    <n v="8"/>
    <b v="1"/>
    <s v="film &amp; video/television"/>
    <s v="theater"/>
    <x v="0"/>
    <x v="12"/>
    <m/>
    <m/>
    <m/>
    <x v="11"/>
    <x v="12"/>
    <x v="11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n v="2015"/>
    <b v="0"/>
    <n v="23"/>
    <b v="1"/>
    <s v="film &amp; video/television"/>
    <s v="theater"/>
    <x v="0"/>
    <x v="12"/>
    <m/>
    <m/>
    <m/>
    <x v="11"/>
    <x v="12"/>
    <x v="11"/>
    <x v="1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n v="2015"/>
    <b v="0"/>
    <n v="574"/>
    <b v="1"/>
    <s v="film &amp; video/television"/>
    <s v="theater"/>
    <x v="0"/>
    <x v="12"/>
    <m/>
    <m/>
    <m/>
    <x v="11"/>
    <x v="12"/>
    <x v="11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n v="2015"/>
    <b v="0"/>
    <n v="14"/>
    <b v="1"/>
    <s v="film &amp; video/television"/>
    <s v="theater"/>
    <x v="0"/>
    <x v="12"/>
    <m/>
    <m/>
    <m/>
    <x v="11"/>
    <x v="12"/>
    <x v="11"/>
    <x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n v="2014"/>
    <b v="0"/>
    <n v="19"/>
    <b v="1"/>
    <s v="film &amp; video/television"/>
    <s v="theater"/>
    <x v="0"/>
    <x v="12"/>
    <m/>
    <m/>
    <m/>
    <x v="11"/>
    <x v="12"/>
    <x v="11"/>
    <x v="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n v="2014"/>
    <b v="0"/>
    <n v="150"/>
    <b v="1"/>
    <s v="film &amp; video/television"/>
    <s v="theater"/>
    <x v="0"/>
    <x v="12"/>
    <m/>
    <m/>
    <m/>
    <x v="11"/>
    <x v="12"/>
    <x v="11"/>
    <x v="1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n v="2015"/>
    <b v="0"/>
    <n v="71"/>
    <b v="1"/>
    <s v="film &amp; video/television"/>
    <s v="theater"/>
    <x v="0"/>
    <x v="12"/>
    <m/>
    <m/>
    <m/>
    <x v="11"/>
    <x v="12"/>
    <x v="11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n v="2014"/>
    <b v="0"/>
    <n v="117"/>
    <b v="1"/>
    <s v="film &amp; video/television"/>
    <s v="theater"/>
    <x v="0"/>
    <x v="12"/>
    <m/>
    <m/>
    <m/>
    <x v="11"/>
    <x v="12"/>
    <x v="11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n v="2014"/>
    <b v="0"/>
    <n v="53"/>
    <b v="1"/>
    <s v="film &amp; video/television"/>
    <s v="theater"/>
    <x v="0"/>
    <x v="12"/>
    <m/>
    <m/>
    <m/>
    <x v="11"/>
    <x v="12"/>
    <x v="11"/>
    <x v="1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n v="2016"/>
    <b v="0"/>
    <n v="1"/>
    <b v="1"/>
    <s v="film &amp; video/television"/>
    <s v="theater"/>
    <x v="0"/>
    <x v="12"/>
    <m/>
    <m/>
    <m/>
    <x v="11"/>
    <x v="12"/>
    <x v="11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n v="2016"/>
    <b v="0"/>
    <n v="89"/>
    <b v="1"/>
    <s v="film &amp; video/television"/>
    <s v="theater"/>
    <x v="0"/>
    <x v="12"/>
    <m/>
    <m/>
    <m/>
    <x v="11"/>
    <x v="12"/>
    <x v="11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n v="2015"/>
    <b v="0"/>
    <n v="64"/>
    <b v="1"/>
    <s v="film &amp; video/television"/>
    <s v="theater"/>
    <x v="0"/>
    <x v="12"/>
    <m/>
    <m/>
    <m/>
    <x v="11"/>
    <x v="12"/>
    <x v="11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n v="2014"/>
    <b v="0"/>
    <n v="68"/>
    <b v="1"/>
    <s v="film &amp; video/television"/>
    <s v="theater"/>
    <x v="0"/>
    <x v="12"/>
    <m/>
    <m/>
    <m/>
    <x v="11"/>
    <x v="12"/>
    <x v="11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n v="2015"/>
    <b v="0"/>
    <n v="28"/>
    <b v="1"/>
    <s v="film &amp; video/television"/>
    <s v="theater"/>
    <x v="0"/>
    <x v="12"/>
    <m/>
    <m/>
    <m/>
    <x v="11"/>
    <x v="12"/>
    <x v="11"/>
    <x v="1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n v="2015"/>
    <b v="0"/>
    <n v="44"/>
    <b v="1"/>
    <s v="film &amp; video/television"/>
    <s v="theater"/>
    <x v="0"/>
    <x v="12"/>
    <m/>
    <m/>
    <m/>
    <x v="11"/>
    <x v="12"/>
    <x v="11"/>
    <x v="1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n v="2015"/>
    <b v="0"/>
    <n v="253"/>
    <b v="1"/>
    <s v="film &amp; video/television"/>
    <s v="theater"/>
    <x v="0"/>
    <x v="12"/>
    <m/>
    <m/>
    <m/>
    <x v="11"/>
    <x v="12"/>
    <x v="11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n v="2013"/>
    <b v="0"/>
    <n v="66"/>
    <b v="1"/>
    <s v="film &amp; video/television"/>
    <s v="theater"/>
    <x v="0"/>
    <x v="12"/>
    <m/>
    <m/>
    <m/>
    <x v="11"/>
    <x v="12"/>
    <x v="11"/>
    <x v="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n v="2014"/>
    <b v="0"/>
    <n v="217"/>
    <b v="1"/>
    <s v="film &amp; video/television"/>
    <s v="theater"/>
    <x v="0"/>
    <x v="12"/>
    <m/>
    <m/>
    <m/>
    <x v="11"/>
    <x v="12"/>
    <x v="11"/>
    <x v="1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n v="2014"/>
    <b v="0"/>
    <n v="16"/>
    <b v="1"/>
    <s v="film &amp; video/television"/>
    <s v="theater"/>
    <x v="0"/>
    <x v="12"/>
    <m/>
    <m/>
    <m/>
    <x v="11"/>
    <x v="12"/>
    <x v="11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n v="2014"/>
    <b v="0"/>
    <n v="19"/>
    <b v="1"/>
    <s v="film &amp; video/television"/>
    <s v="theater"/>
    <x v="0"/>
    <x v="12"/>
    <m/>
    <m/>
    <m/>
    <x v="11"/>
    <x v="12"/>
    <x v="11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n v="2014"/>
    <b v="0"/>
    <n v="169"/>
    <b v="1"/>
    <s v="film &amp; video/television"/>
    <s v="theater"/>
    <x v="0"/>
    <x v="12"/>
    <m/>
    <m/>
    <m/>
    <x v="11"/>
    <x v="12"/>
    <x v="11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n v="2014"/>
    <b v="0"/>
    <n v="263"/>
    <b v="1"/>
    <s v="film &amp; video/television"/>
    <s v="theater"/>
    <x v="0"/>
    <x v="12"/>
    <m/>
    <m/>
    <m/>
    <x v="11"/>
    <x v="12"/>
    <x v="11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n v="2014"/>
    <b v="0"/>
    <n v="15"/>
    <b v="1"/>
    <s v="film &amp; video/television"/>
    <s v="theater"/>
    <x v="0"/>
    <x v="12"/>
    <m/>
    <m/>
    <m/>
    <x v="11"/>
    <x v="12"/>
    <x v="11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n v="2016"/>
    <b v="0"/>
    <n v="61"/>
    <b v="1"/>
    <s v="film &amp; video/television"/>
    <s v="theater"/>
    <x v="0"/>
    <x v="12"/>
    <m/>
    <m/>
    <m/>
    <x v="11"/>
    <x v="12"/>
    <x v="11"/>
    <x v="1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n v="2015"/>
    <b v="0"/>
    <n v="45"/>
    <b v="1"/>
    <s v="film &amp; video/television"/>
    <s v="theater"/>
    <x v="0"/>
    <x v="12"/>
    <m/>
    <m/>
    <m/>
    <x v="11"/>
    <x v="12"/>
    <x v="11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n v="2014"/>
    <b v="0"/>
    <n v="70"/>
    <b v="1"/>
    <s v="film &amp; video/television"/>
    <s v="theater"/>
    <x v="0"/>
    <x v="12"/>
    <m/>
    <m/>
    <m/>
    <x v="11"/>
    <x v="12"/>
    <x v="11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n v="2015"/>
    <b v="0"/>
    <n v="38"/>
    <b v="1"/>
    <s v="film &amp; video/television"/>
    <s v="theater"/>
    <x v="0"/>
    <x v="12"/>
    <m/>
    <m/>
    <m/>
    <x v="11"/>
    <x v="12"/>
    <x v="11"/>
    <x v="1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n v="2015"/>
    <b v="0"/>
    <n v="87"/>
    <b v="1"/>
    <s v="film &amp; video/television"/>
    <s v="theater"/>
    <x v="0"/>
    <x v="12"/>
    <m/>
    <m/>
    <m/>
    <x v="11"/>
    <x v="12"/>
    <x v="11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n v="2014"/>
    <b v="0"/>
    <n v="22"/>
    <b v="1"/>
    <s v="film &amp; video/television"/>
    <s v="theater"/>
    <x v="0"/>
    <x v="12"/>
    <m/>
    <m/>
    <m/>
    <x v="11"/>
    <x v="12"/>
    <x v="11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n v="2015"/>
    <b v="0"/>
    <n v="119"/>
    <b v="1"/>
    <s v="film &amp; video/television"/>
    <s v="theater"/>
    <x v="0"/>
    <x v="12"/>
    <m/>
    <m/>
    <m/>
    <x v="11"/>
    <x v="12"/>
    <x v="11"/>
    <x v="1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n v="2014"/>
    <b v="0"/>
    <n v="52"/>
    <b v="1"/>
    <s v="film &amp; video/television"/>
    <s v="theater"/>
    <x v="0"/>
    <x v="12"/>
    <m/>
    <m/>
    <m/>
    <x v="11"/>
    <x v="12"/>
    <x v="11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n v="2014"/>
    <b v="0"/>
    <n v="117"/>
    <b v="1"/>
    <s v="film &amp; video/television"/>
    <s v="theater"/>
    <x v="0"/>
    <x v="12"/>
    <m/>
    <m/>
    <m/>
    <x v="11"/>
    <x v="12"/>
    <x v="11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n v="2015"/>
    <b v="0"/>
    <n v="52"/>
    <b v="1"/>
    <s v="film &amp; video/television"/>
    <s v="theater"/>
    <x v="0"/>
    <x v="12"/>
    <m/>
    <m/>
    <m/>
    <x v="11"/>
    <x v="12"/>
    <x v="11"/>
    <x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n v="2016"/>
    <b v="0"/>
    <n v="86"/>
    <b v="1"/>
    <s v="film &amp; video/television"/>
    <s v="theater"/>
    <x v="0"/>
    <x v="12"/>
    <m/>
    <m/>
    <m/>
    <x v="11"/>
    <x v="12"/>
    <x v="11"/>
    <x v="1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n v="2015"/>
    <b v="0"/>
    <n v="174"/>
    <b v="1"/>
    <s v="film &amp; video/television"/>
    <s v="theater"/>
    <x v="0"/>
    <x v="12"/>
    <m/>
    <m/>
    <m/>
    <x v="11"/>
    <x v="12"/>
    <x v="11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n v="2015"/>
    <b v="0"/>
    <n v="69"/>
    <b v="1"/>
    <s v="film &amp; video/television"/>
    <s v="theater"/>
    <x v="0"/>
    <x v="12"/>
    <m/>
    <m/>
    <m/>
    <x v="11"/>
    <x v="12"/>
    <x v="11"/>
    <x v="1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n v="2014"/>
    <b v="0"/>
    <n v="75"/>
    <b v="1"/>
    <s v="film &amp; video/television"/>
    <s v="theater"/>
    <x v="0"/>
    <x v="12"/>
    <m/>
    <m/>
    <m/>
    <x v="11"/>
    <x v="12"/>
    <x v="11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n v="2015"/>
    <b v="0"/>
    <n v="33"/>
    <b v="1"/>
    <s v="film &amp; video/television"/>
    <s v="theater"/>
    <x v="0"/>
    <x v="12"/>
    <m/>
    <m/>
    <m/>
    <x v="11"/>
    <x v="12"/>
    <x v="11"/>
    <x v="1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n v="2014"/>
    <b v="0"/>
    <n v="108"/>
    <b v="1"/>
    <s v="film &amp; video/shorts"/>
    <s v="theater"/>
    <x v="0"/>
    <x v="12"/>
    <m/>
    <m/>
    <m/>
    <x v="11"/>
    <x v="12"/>
    <x v="11"/>
    <x v="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n v="2013"/>
    <b v="0"/>
    <n v="23"/>
    <b v="1"/>
    <s v="film &amp; video/shorts"/>
    <s v="theater"/>
    <x v="0"/>
    <x v="12"/>
    <m/>
    <m/>
    <m/>
    <x v="11"/>
    <x v="12"/>
    <x v="11"/>
    <x v="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n v="2013"/>
    <b v="0"/>
    <n v="48"/>
    <b v="1"/>
    <s v="film &amp; video/shorts"/>
    <s v="theater"/>
    <x v="0"/>
    <x v="12"/>
    <m/>
    <m/>
    <m/>
    <x v="11"/>
    <x v="12"/>
    <x v="11"/>
    <x v="1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n v="2013"/>
    <b v="0"/>
    <n v="64"/>
    <b v="1"/>
    <s v="film &amp; video/shorts"/>
    <s v="theater"/>
    <x v="0"/>
    <x v="12"/>
    <m/>
    <m/>
    <m/>
    <x v="11"/>
    <x v="12"/>
    <x v="11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n v="2013"/>
    <b v="0"/>
    <n v="24"/>
    <b v="1"/>
    <s v="film &amp; video/shorts"/>
    <s v="theater"/>
    <x v="0"/>
    <x v="12"/>
    <m/>
    <m/>
    <m/>
    <x v="11"/>
    <x v="12"/>
    <x v="11"/>
    <x v="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n v="2014"/>
    <b v="0"/>
    <n v="57"/>
    <b v="1"/>
    <s v="film &amp; video/shorts"/>
    <s v="theater"/>
    <x v="0"/>
    <x v="12"/>
    <m/>
    <m/>
    <m/>
    <x v="11"/>
    <x v="12"/>
    <x v="11"/>
    <x v="1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n v="2016"/>
    <b v="0"/>
    <n v="26"/>
    <b v="1"/>
    <s v="film &amp; video/shorts"/>
    <s v="theater"/>
    <x v="0"/>
    <x v="12"/>
    <m/>
    <m/>
    <m/>
    <x v="11"/>
    <x v="12"/>
    <x v="11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n v="2012"/>
    <b v="0"/>
    <n v="20"/>
    <b v="1"/>
    <s v="film &amp; video/shorts"/>
    <s v="theater"/>
    <x v="0"/>
    <x v="12"/>
    <m/>
    <m/>
    <m/>
    <x v="11"/>
    <x v="12"/>
    <x v="11"/>
    <x v="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n v="2014"/>
    <b v="0"/>
    <n v="36"/>
    <b v="1"/>
    <s v="film &amp; video/shorts"/>
    <s v="theater"/>
    <x v="0"/>
    <x v="12"/>
    <m/>
    <m/>
    <m/>
    <x v="11"/>
    <x v="12"/>
    <x v="11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n v="2011"/>
    <b v="0"/>
    <n v="178"/>
    <b v="1"/>
    <s v="film &amp; video/shorts"/>
    <s v="theater"/>
    <x v="0"/>
    <x v="12"/>
    <m/>
    <m/>
    <m/>
    <x v="11"/>
    <x v="12"/>
    <x v="11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n v="2011"/>
    <b v="0"/>
    <n v="17"/>
    <b v="1"/>
    <s v="film &amp; video/shorts"/>
    <s v="theater"/>
    <x v="0"/>
    <x v="12"/>
    <m/>
    <m/>
    <m/>
    <x v="11"/>
    <x v="12"/>
    <x v="11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n v="2012"/>
    <b v="0"/>
    <n v="32"/>
    <b v="1"/>
    <s v="film &amp; video/shorts"/>
    <s v="theater"/>
    <x v="0"/>
    <x v="12"/>
    <m/>
    <m/>
    <m/>
    <x v="11"/>
    <x v="12"/>
    <x v="11"/>
    <x v="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n v="2012"/>
    <b v="0"/>
    <n v="41"/>
    <b v="1"/>
    <s v="film &amp; video/shorts"/>
    <s v="theater"/>
    <x v="0"/>
    <x v="12"/>
    <m/>
    <m/>
    <m/>
    <x v="11"/>
    <x v="12"/>
    <x v="11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n v="2011"/>
    <b v="0"/>
    <n v="18"/>
    <b v="1"/>
    <s v="film &amp; video/shorts"/>
    <s v="theater"/>
    <x v="0"/>
    <x v="12"/>
    <m/>
    <m/>
    <m/>
    <x v="11"/>
    <x v="12"/>
    <x v="1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n v="2015"/>
    <b v="0"/>
    <n v="29"/>
    <b v="1"/>
    <s v="film &amp; video/shorts"/>
    <s v="theater"/>
    <x v="0"/>
    <x v="12"/>
    <m/>
    <m/>
    <m/>
    <x v="11"/>
    <x v="12"/>
    <x v="11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n v="2013"/>
    <b v="0"/>
    <n v="47"/>
    <b v="1"/>
    <s v="film &amp; video/shorts"/>
    <s v="theater"/>
    <x v="0"/>
    <x v="12"/>
    <m/>
    <m/>
    <m/>
    <x v="11"/>
    <x v="12"/>
    <x v="11"/>
    <x v="1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n v="2011"/>
    <b v="0"/>
    <n v="15"/>
    <b v="1"/>
    <s v="film &amp; video/shorts"/>
    <s v="theater"/>
    <x v="0"/>
    <x v="12"/>
    <m/>
    <m/>
    <m/>
    <x v="11"/>
    <x v="12"/>
    <x v="11"/>
    <x v="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n v="2012"/>
    <b v="0"/>
    <n v="26"/>
    <b v="1"/>
    <s v="film &amp; video/shorts"/>
    <s v="theater"/>
    <x v="0"/>
    <x v="12"/>
    <m/>
    <m/>
    <m/>
    <x v="11"/>
    <x v="12"/>
    <x v="11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n v="2016"/>
    <b v="0"/>
    <n v="35"/>
    <b v="1"/>
    <s v="film &amp; video/shorts"/>
    <s v="theater"/>
    <x v="0"/>
    <x v="12"/>
    <m/>
    <m/>
    <m/>
    <x v="11"/>
    <x v="12"/>
    <x v="11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n v="2014"/>
    <b v="0"/>
    <n v="41"/>
    <b v="1"/>
    <s v="film &amp; video/shorts"/>
    <s v="theater"/>
    <x v="0"/>
    <x v="12"/>
    <m/>
    <m/>
    <m/>
    <x v="11"/>
    <x v="12"/>
    <x v="11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n v="2013"/>
    <b v="0"/>
    <n v="47"/>
    <b v="1"/>
    <s v="film &amp; video/shorts"/>
    <s v="theater"/>
    <x v="0"/>
    <x v="12"/>
    <m/>
    <m/>
    <m/>
    <x v="11"/>
    <x v="12"/>
    <x v="11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n v="2012"/>
    <b v="0"/>
    <n v="28"/>
    <b v="1"/>
    <s v="film &amp; video/shorts"/>
    <s v="theater"/>
    <x v="0"/>
    <x v="12"/>
    <m/>
    <m/>
    <m/>
    <x v="11"/>
    <x v="12"/>
    <x v="11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n v="2011"/>
    <b v="0"/>
    <n v="100"/>
    <b v="1"/>
    <s v="film &amp; video/shorts"/>
    <s v="theater"/>
    <x v="0"/>
    <x v="12"/>
    <m/>
    <m/>
    <m/>
    <x v="11"/>
    <x v="12"/>
    <x v="11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n v="2015"/>
    <b v="0"/>
    <n v="13"/>
    <b v="1"/>
    <s v="film &amp; video/shorts"/>
    <s v="theater"/>
    <x v="0"/>
    <x v="12"/>
    <m/>
    <m/>
    <m/>
    <x v="11"/>
    <x v="12"/>
    <x v="11"/>
    <x v="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n v="2011"/>
    <b v="0"/>
    <n v="7"/>
    <b v="1"/>
    <s v="film &amp; video/shorts"/>
    <s v="theater"/>
    <x v="0"/>
    <x v="12"/>
    <m/>
    <m/>
    <m/>
    <x v="11"/>
    <x v="12"/>
    <x v="11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n v="2011"/>
    <b v="0"/>
    <n v="21"/>
    <b v="1"/>
    <s v="film &amp; video/shorts"/>
    <s v="theater"/>
    <x v="0"/>
    <x v="12"/>
    <m/>
    <m/>
    <m/>
    <x v="11"/>
    <x v="12"/>
    <x v="11"/>
    <x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n v="2015"/>
    <b v="0"/>
    <n v="17"/>
    <b v="1"/>
    <s v="film &amp; video/shorts"/>
    <s v="theater"/>
    <x v="0"/>
    <x v="12"/>
    <m/>
    <m/>
    <m/>
    <x v="11"/>
    <x v="12"/>
    <x v="11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n v="2010"/>
    <b v="0"/>
    <n v="25"/>
    <b v="1"/>
    <s v="film &amp; video/shorts"/>
    <s v="theater"/>
    <x v="0"/>
    <x v="12"/>
    <m/>
    <m/>
    <m/>
    <x v="11"/>
    <x v="12"/>
    <x v="11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n v="2014"/>
    <b v="0"/>
    <n v="60"/>
    <b v="1"/>
    <s v="film &amp; video/shorts"/>
    <s v="theater"/>
    <x v="0"/>
    <x v="12"/>
    <m/>
    <m/>
    <m/>
    <x v="11"/>
    <x v="12"/>
    <x v="11"/>
    <x v="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n v="2013"/>
    <b v="0"/>
    <n v="56"/>
    <b v="1"/>
    <s v="film &amp; video/shorts"/>
    <s v="theater"/>
    <x v="0"/>
    <x v="12"/>
    <m/>
    <m/>
    <m/>
    <x v="11"/>
    <x v="12"/>
    <x v="11"/>
    <x v="1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n v="2011"/>
    <b v="0"/>
    <n v="16"/>
    <b v="1"/>
    <s v="film &amp; video/shorts"/>
    <s v="theater"/>
    <x v="0"/>
    <x v="12"/>
    <m/>
    <m/>
    <m/>
    <x v="11"/>
    <x v="12"/>
    <x v="11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n v="2011"/>
    <b v="0"/>
    <n v="46"/>
    <b v="1"/>
    <s v="film &amp; video/shorts"/>
    <s v="theater"/>
    <x v="0"/>
    <x v="12"/>
    <m/>
    <m/>
    <m/>
    <x v="11"/>
    <x v="12"/>
    <x v="11"/>
    <x v="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n v="2016"/>
    <b v="0"/>
    <n v="43"/>
    <b v="1"/>
    <s v="film &amp; video/shorts"/>
    <s v="theater"/>
    <x v="0"/>
    <x v="12"/>
    <m/>
    <m/>
    <m/>
    <x v="11"/>
    <x v="12"/>
    <x v="1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n v="2012"/>
    <b v="0"/>
    <n v="15"/>
    <b v="1"/>
    <s v="film &amp; video/shorts"/>
    <s v="theater"/>
    <x v="0"/>
    <x v="12"/>
    <m/>
    <m/>
    <m/>
    <x v="11"/>
    <x v="12"/>
    <x v="11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n v="2014"/>
    <b v="0"/>
    <n v="12"/>
    <b v="1"/>
    <s v="film &amp; video/shorts"/>
    <s v="theater"/>
    <x v="0"/>
    <x v="12"/>
    <m/>
    <m/>
    <m/>
    <x v="11"/>
    <x v="12"/>
    <x v="11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n v="2012"/>
    <b v="0"/>
    <n v="21"/>
    <b v="1"/>
    <s v="film &amp; video/shorts"/>
    <s v="theater"/>
    <x v="0"/>
    <x v="12"/>
    <m/>
    <m/>
    <m/>
    <x v="11"/>
    <x v="12"/>
    <x v="11"/>
    <x v="1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n v="2010"/>
    <b v="0"/>
    <n v="34"/>
    <b v="1"/>
    <s v="film &amp; video/shorts"/>
    <s v="theater"/>
    <x v="0"/>
    <x v="12"/>
    <m/>
    <m/>
    <m/>
    <x v="11"/>
    <x v="12"/>
    <x v="11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n v="2011"/>
    <b v="0"/>
    <n v="8"/>
    <b v="1"/>
    <s v="film &amp; video/shorts"/>
    <s v="theater"/>
    <x v="0"/>
    <x v="12"/>
    <m/>
    <m/>
    <m/>
    <x v="11"/>
    <x v="12"/>
    <x v="11"/>
    <x v="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n v="2012"/>
    <b v="0"/>
    <n v="60"/>
    <b v="1"/>
    <s v="film &amp; video/shorts"/>
    <s v="theater"/>
    <x v="0"/>
    <x v="12"/>
    <m/>
    <m/>
    <m/>
    <x v="11"/>
    <x v="12"/>
    <x v="11"/>
    <x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n v="2013"/>
    <b v="0"/>
    <n v="39"/>
    <b v="1"/>
    <s v="film &amp; video/shorts"/>
    <s v="theater"/>
    <x v="0"/>
    <x v="12"/>
    <m/>
    <m/>
    <m/>
    <x v="11"/>
    <x v="12"/>
    <x v="11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n v="2012"/>
    <b v="0"/>
    <n v="26"/>
    <b v="1"/>
    <s v="film &amp; video/shorts"/>
    <s v="theater"/>
    <x v="0"/>
    <x v="12"/>
    <m/>
    <m/>
    <m/>
    <x v="11"/>
    <x v="12"/>
    <x v="11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n v="2012"/>
    <b v="0"/>
    <n v="35"/>
    <b v="1"/>
    <s v="film &amp; video/shorts"/>
    <s v="theater"/>
    <x v="0"/>
    <x v="12"/>
    <m/>
    <m/>
    <m/>
    <x v="11"/>
    <x v="12"/>
    <x v="1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n v="2010"/>
    <b v="0"/>
    <n v="65"/>
    <b v="1"/>
    <s v="film &amp; video/shorts"/>
    <s v="theater"/>
    <x v="0"/>
    <x v="12"/>
    <m/>
    <m/>
    <m/>
    <x v="11"/>
    <x v="12"/>
    <x v="11"/>
    <x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n v="2014"/>
    <b v="0"/>
    <n v="49"/>
    <b v="1"/>
    <s v="film &amp; video/shorts"/>
    <s v="theater"/>
    <x v="0"/>
    <x v="12"/>
    <m/>
    <m/>
    <m/>
    <x v="11"/>
    <x v="12"/>
    <x v="11"/>
    <x v="1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n v="2011"/>
    <b v="0"/>
    <n v="10"/>
    <b v="1"/>
    <s v="film &amp; video/shorts"/>
    <s v="theater"/>
    <x v="0"/>
    <x v="12"/>
    <m/>
    <m/>
    <m/>
    <x v="11"/>
    <x v="12"/>
    <x v="11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n v="2016"/>
    <b v="0"/>
    <n v="60"/>
    <b v="1"/>
    <s v="film &amp; video/shorts"/>
    <s v="theater"/>
    <x v="0"/>
    <x v="12"/>
    <m/>
    <m/>
    <m/>
    <x v="11"/>
    <x v="12"/>
    <x v="11"/>
    <x v="11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n v="2012"/>
    <b v="0"/>
    <n v="27"/>
    <b v="1"/>
    <s v="film &amp; video/shorts"/>
    <s v="theater"/>
    <x v="0"/>
    <x v="12"/>
    <m/>
    <m/>
    <m/>
    <x v="11"/>
    <x v="12"/>
    <x v="11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n v="2011"/>
    <b v="0"/>
    <n v="69"/>
    <b v="1"/>
    <s v="film &amp; video/shorts"/>
    <s v="theater"/>
    <x v="0"/>
    <x v="12"/>
    <m/>
    <m/>
    <m/>
    <x v="11"/>
    <x v="12"/>
    <x v="11"/>
    <x v="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n v="2013"/>
    <b v="0"/>
    <n v="47"/>
    <b v="1"/>
    <s v="film &amp; video/shorts"/>
    <s v="theater"/>
    <x v="0"/>
    <x v="12"/>
    <m/>
    <m/>
    <m/>
    <x v="11"/>
    <x v="12"/>
    <x v="11"/>
    <x v="1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n v="2011"/>
    <b v="0"/>
    <n v="47"/>
    <b v="1"/>
    <s v="film &amp; video/shorts"/>
    <s v="theater"/>
    <x v="0"/>
    <x v="12"/>
    <m/>
    <m/>
    <m/>
    <x v="11"/>
    <x v="12"/>
    <x v="11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n v="2013"/>
    <b v="0"/>
    <n v="26"/>
    <b v="1"/>
    <s v="film &amp; video/shorts"/>
    <s v="theater"/>
    <x v="0"/>
    <x v="12"/>
    <m/>
    <m/>
    <m/>
    <x v="11"/>
    <x v="12"/>
    <x v="11"/>
    <x v="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n v="2015"/>
    <b v="0"/>
    <n v="53"/>
    <b v="1"/>
    <s v="film &amp; video/shorts"/>
    <s v="theater"/>
    <x v="0"/>
    <x v="12"/>
    <m/>
    <m/>
    <m/>
    <x v="11"/>
    <x v="12"/>
    <x v="11"/>
    <x v="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n v="2014"/>
    <b v="0"/>
    <n v="81"/>
    <b v="1"/>
    <s v="film &amp; video/shorts"/>
    <s v="theater"/>
    <x v="0"/>
    <x v="12"/>
    <m/>
    <m/>
    <m/>
    <x v="11"/>
    <x v="12"/>
    <x v="11"/>
    <x v="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n v="2011"/>
    <b v="0"/>
    <n v="78"/>
    <b v="1"/>
    <s v="film &amp; video/shorts"/>
    <s v="theater"/>
    <x v="0"/>
    <x v="12"/>
    <m/>
    <m/>
    <m/>
    <x v="11"/>
    <x v="12"/>
    <x v="11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n v="2011"/>
    <b v="0"/>
    <n v="35"/>
    <b v="1"/>
    <s v="film &amp; video/shorts"/>
    <s v="theater"/>
    <x v="0"/>
    <x v="12"/>
    <m/>
    <m/>
    <m/>
    <x v="11"/>
    <x v="12"/>
    <x v="11"/>
    <x v="11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n v="2012"/>
    <b v="0"/>
    <n v="22"/>
    <b v="1"/>
    <s v="film &amp; video/shorts"/>
    <s v="theater"/>
    <x v="0"/>
    <x v="12"/>
    <m/>
    <m/>
    <m/>
    <x v="11"/>
    <x v="12"/>
    <x v="11"/>
    <x v="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n v="2011"/>
    <b v="0"/>
    <n v="57"/>
    <b v="1"/>
    <s v="film &amp; video/shorts"/>
    <s v="theater"/>
    <x v="0"/>
    <x v="12"/>
    <m/>
    <m/>
    <m/>
    <x v="11"/>
    <x v="12"/>
    <x v="11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n v="2010"/>
    <b v="0"/>
    <n v="27"/>
    <b v="1"/>
    <s v="film &amp; video/shorts"/>
    <s v="theater"/>
    <x v="0"/>
    <x v="12"/>
    <m/>
    <m/>
    <m/>
    <x v="11"/>
    <x v="12"/>
    <x v="11"/>
    <x v="1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n v="2011"/>
    <b v="0"/>
    <n v="39"/>
    <b v="1"/>
    <s v="film &amp; video/shorts"/>
    <s v="theater"/>
    <x v="0"/>
    <x v="12"/>
    <m/>
    <m/>
    <m/>
    <x v="11"/>
    <x v="12"/>
    <x v="11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n v="2011"/>
    <b v="0"/>
    <n v="37"/>
    <b v="1"/>
    <s v="film &amp; video/shorts"/>
    <s v="theater"/>
    <x v="0"/>
    <x v="12"/>
    <m/>
    <m/>
    <m/>
    <x v="11"/>
    <x v="12"/>
    <x v="11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n v="2016"/>
    <b v="0"/>
    <n v="1"/>
    <b v="0"/>
    <s v="film &amp; video/science fiction"/>
    <s v="theater"/>
    <x v="0"/>
    <x v="12"/>
    <m/>
    <m/>
    <m/>
    <x v="11"/>
    <x v="12"/>
    <x v="11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n v="2015"/>
    <b v="0"/>
    <n v="1"/>
    <b v="0"/>
    <s v="film &amp; video/science fiction"/>
    <s v="theater"/>
    <x v="0"/>
    <x v="12"/>
    <m/>
    <m/>
    <m/>
    <x v="11"/>
    <x v="12"/>
    <x v="11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n v="2016"/>
    <b v="0"/>
    <n v="0"/>
    <b v="0"/>
    <s v="film &amp; video/science fiction"/>
    <s v="theater"/>
    <x v="0"/>
    <x v="12"/>
    <m/>
    <m/>
    <m/>
    <x v="11"/>
    <x v="12"/>
    <x v="11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n v="2014"/>
    <b v="0"/>
    <n v="6"/>
    <b v="0"/>
    <s v="film &amp; video/science fiction"/>
    <s v="theater"/>
    <x v="0"/>
    <x v="12"/>
    <m/>
    <m/>
    <m/>
    <x v="11"/>
    <x v="12"/>
    <x v="11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n v="2015"/>
    <b v="0"/>
    <n v="0"/>
    <b v="0"/>
    <s v="film &amp; video/science fiction"/>
    <s v="theater"/>
    <x v="0"/>
    <x v="12"/>
    <m/>
    <m/>
    <m/>
    <x v="11"/>
    <x v="12"/>
    <x v="11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n v="2016"/>
    <b v="0"/>
    <n v="6"/>
    <b v="0"/>
    <s v="film &amp; video/science fiction"/>
    <s v="theater"/>
    <x v="0"/>
    <x v="12"/>
    <m/>
    <m/>
    <m/>
    <x v="11"/>
    <x v="12"/>
    <x v="1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n v="2015"/>
    <b v="0"/>
    <n v="13"/>
    <b v="0"/>
    <s v="film &amp; video/science fiction"/>
    <s v="theater"/>
    <x v="0"/>
    <x v="12"/>
    <m/>
    <m/>
    <m/>
    <x v="11"/>
    <x v="12"/>
    <x v="11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n v="2015"/>
    <b v="0"/>
    <n v="4"/>
    <b v="0"/>
    <s v="film &amp; video/science fiction"/>
    <s v="theater"/>
    <x v="0"/>
    <x v="12"/>
    <m/>
    <m/>
    <m/>
    <x v="11"/>
    <x v="12"/>
    <x v="11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n v="2016"/>
    <b v="0"/>
    <n v="6"/>
    <b v="0"/>
    <s v="film &amp; video/science fiction"/>
    <s v="theater"/>
    <x v="0"/>
    <x v="12"/>
    <m/>
    <m/>
    <m/>
    <x v="11"/>
    <x v="12"/>
    <x v="11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n v="2014"/>
    <b v="0"/>
    <n v="0"/>
    <b v="0"/>
    <s v="film &amp; video/science fiction"/>
    <s v="theater"/>
    <x v="0"/>
    <x v="12"/>
    <m/>
    <m/>
    <m/>
    <x v="11"/>
    <x v="12"/>
    <x v="11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n v="2014"/>
    <b v="0"/>
    <n v="0"/>
    <b v="0"/>
    <s v="film &amp; video/science fiction"/>
    <s v="theater"/>
    <x v="0"/>
    <x v="12"/>
    <m/>
    <m/>
    <m/>
    <x v="11"/>
    <x v="12"/>
    <x v="11"/>
    <x v="11"/>
  </r>
  <r>
    <n v="131"/>
    <s v="I (Canceled)"/>
    <s v="I"/>
    <n v="1200"/>
    <n v="0"/>
    <x v="1"/>
    <s v="US"/>
    <s v="USD"/>
    <n v="1467763200"/>
    <n v="1466453161"/>
    <d v="2016-06-20T20:06:01"/>
    <n v="2016"/>
    <b v="0"/>
    <n v="0"/>
    <b v="0"/>
    <s v="film &amp; video/science fiction"/>
    <s v="theater"/>
    <x v="0"/>
    <x v="12"/>
    <m/>
    <m/>
    <m/>
    <x v="11"/>
    <x v="12"/>
    <x v="11"/>
    <x v="1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n v="2014"/>
    <b v="0"/>
    <n v="81"/>
    <b v="0"/>
    <s v="film &amp; video/science fiction"/>
    <s v="theater"/>
    <x v="0"/>
    <x v="12"/>
    <m/>
    <m/>
    <m/>
    <x v="11"/>
    <x v="12"/>
    <x v="11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n v="2016"/>
    <b v="0"/>
    <n v="0"/>
    <b v="0"/>
    <s v="film &amp; video/science fiction"/>
    <s v="theater"/>
    <x v="0"/>
    <x v="12"/>
    <m/>
    <m/>
    <m/>
    <x v="11"/>
    <x v="12"/>
    <x v="11"/>
    <x v="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n v="2015"/>
    <b v="0"/>
    <n v="0"/>
    <b v="0"/>
    <s v="film &amp; video/science fiction"/>
    <s v="theater"/>
    <x v="0"/>
    <x v="12"/>
    <m/>
    <m/>
    <m/>
    <x v="11"/>
    <x v="12"/>
    <x v="11"/>
    <x v="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n v="2014"/>
    <b v="0"/>
    <n v="5"/>
    <b v="0"/>
    <s v="film &amp; video/science fiction"/>
    <s v="theater"/>
    <x v="0"/>
    <x v="12"/>
    <m/>
    <m/>
    <m/>
    <x v="11"/>
    <x v="12"/>
    <x v="11"/>
    <x v="1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n v="2015"/>
    <b v="0"/>
    <n v="0"/>
    <b v="0"/>
    <s v="film &amp; video/science fiction"/>
    <s v="theater"/>
    <x v="0"/>
    <x v="12"/>
    <m/>
    <m/>
    <m/>
    <x v="11"/>
    <x v="12"/>
    <x v="11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n v="2015"/>
    <b v="0"/>
    <n v="0"/>
    <b v="0"/>
    <s v="film &amp; video/science fiction"/>
    <s v="theater"/>
    <x v="0"/>
    <x v="12"/>
    <m/>
    <m/>
    <m/>
    <x v="11"/>
    <x v="12"/>
    <x v="11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n v="2015"/>
    <b v="0"/>
    <n v="58"/>
    <b v="0"/>
    <s v="film &amp; video/science fiction"/>
    <s v="theater"/>
    <x v="0"/>
    <x v="12"/>
    <m/>
    <m/>
    <m/>
    <x v="11"/>
    <x v="12"/>
    <x v="11"/>
    <x v="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n v="2015"/>
    <b v="0"/>
    <n v="1"/>
    <b v="0"/>
    <s v="film &amp; video/science fiction"/>
    <s v="theater"/>
    <x v="0"/>
    <x v="12"/>
    <m/>
    <m/>
    <m/>
    <x v="11"/>
    <x v="12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n v="2015"/>
    <b v="0"/>
    <n v="0"/>
    <b v="0"/>
    <s v="film &amp; video/science fiction"/>
    <s v="theater"/>
    <x v="0"/>
    <x v="12"/>
    <m/>
    <m/>
    <m/>
    <x v="11"/>
    <x v="12"/>
    <x v="11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n v="2015"/>
    <b v="0"/>
    <n v="28"/>
    <b v="0"/>
    <s v="film &amp; video/science fiction"/>
    <s v="theater"/>
    <x v="0"/>
    <x v="12"/>
    <m/>
    <m/>
    <m/>
    <x v="11"/>
    <x v="12"/>
    <x v="11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n v="2014"/>
    <b v="0"/>
    <n v="1"/>
    <b v="0"/>
    <s v="film &amp; video/science fiction"/>
    <s v="theater"/>
    <x v="0"/>
    <x v="12"/>
    <m/>
    <m/>
    <m/>
    <x v="11"/>
    <x v="12"/>
    <x v="11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n v="2016"/>
    <b v="0"/>
    <n v="0"/>
    <b v="0"/>
    <s v="film &amp; video/science fiction"/>
    <s v="theater"/>
    <x v="0"/>
    <x v="12"/>
    <m/>
    <m/>
    <m/>
    <x v="11"/>
    <x v="12"/>
    <x v="11"/>
    <x v="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n v="2015"/>
    <b v="0"/>
    <n v="37"/>
    <b v="0"/>
    <s v="film &amp; video/science fiction"/>
    <s v="theater"/>
    <x v="0"/>
    <x v="12"/>
    <m/>
    <m/>
    <m/>
    <x v="11"/>
    <x v="12"/>
    <x v="11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n v="2015"/>
    <b v="0"/>
    <n v="9"/>
    <b v="0"/>
    <s v="film &amp; video/science fiction"/>
    <s v="theater"/>
    <x v="0"/>
    <x v="12"/>
    <m/>
    <m/>
    <m/>
    <x v="11"/>
    <x v="12"/>
    <x v="11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n v="2016"/>
    <b v="0"/>
    <n v="3"/>
    <b v="0"/>
    <s v="film &amp; video/science fiction"/>
    <s v="theater"/>
    <x v="0"/>
    <x v="12"/>
    <m/>
    <m/>
    <m/>
    <x v="11"/>
    <x v="12"/>
    <x v="11"/>
    <x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n v="2014"/>
    <b v="0"/>
    <n v="0"/>
    <b v="0"/>
    <s v="film &amp; video/science fiction"/>
    <s v="theater"/>
    <x v="0"/>
    <x v="12"/>
    <m/>
    <m/>
    <m/>
    <x v="11"/>
    <x v="12"/>
    <x v="11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n v="2016"/>
    <b v="0"/>
    <n v="2"/>
    <b v="0"/>
    <s v="film &amp; video/science fiction"/>
    <s v="theater"/>
    <x v="0"/>
    <x v="12"/>
    <m/>
    <m/>
    <m/>
    <x v="11"/>
    <x v="12"/>
    <x v="11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n v="2014"/>
    <b v="0"/>
    <n v="6"/>
    <b v="0"/>
    <s v="film &amp; video/science fiction"/>
    <s v="theater"/>
    <x v="0"/>
    <x v="12"/>
    <m/>
    <m/>
    <m/>
    <x v="11"/>
    <x v="12"/>
    <x v="11"/>
    <x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n v="2015"/>
    <b v="0"/>
    <n v="67"/>
    <b v="0"/>
    <s v="film &amp; video/science fiction"/>
    <s v="theater"/>
    <x v="0"/>
    <x v="12"/>
    <m/>
    <m/>
    <m/>
    <x v="11"/>
    <x v="12"/>
    <x v="11"/>
    <x v="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n v="2015"/>
    <b v="0"/>
    <n v="5"/>
    <b v="0"/>
    <s v="film &amp; video/science fiction"/>
    <s v="theater"/>
    <x v="0"/>
    <x v="12"/>
    <m/>
    <m/>
    <m/>
    <x v="11"/>
    <x v="12"/>
    <x v="11"/>
    <x v="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n v="2014"/>
    <b v="0"/>
    <n v="2"/>
    <b v="0"/>
    <s v="film &amp; video/science fiction"/>
    <s v="theater"/>
    <x v="0"/>
    <x v="12"/>
    <m/>
    <m/>
    <m/>
    <x v="11"/>
    <x v="12"/>
    <x v="11"/>
    <x v="1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n v="2014"/>
    <b v="0"/>
    <n v="10"/>
    <b v="0"/>
    <s v="film &amp; video/science fiction"/>
    <s v="theater"/>
    <x v="0"/>
    <x v="12"/>
    <m/>
    <m/>
    <m/>
    <x v="11"/>
    <x v="12"/>
    <x v="11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n v="2015"/>
    <b v="0"/>
    <n v="3"/>
    <b v="0"/>
    <s v="film &amp; video/science fiction"/>
    <s v="theater"/>
    <x v="0"/>
    <x v="12"/>
    <m/>
    <m/>
    <m/>
    <x v="11"/>
    <x v="12"/>
    <x v="11"/>
    <x v="1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n v="2015"/>
    <b v="0"/>
    <n v="4"/>
    <b v="0"/>
    <s v="film &amp; video/science fiction"/>
    <s v="theater"/>
    <x v="0"/>
    <x v="12"/>
    <m/>
    <m/>
    <m/>
    <x v="11"/>
    <x v="12"/>
    <x v="11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n v="2014"/>
    <b v="0"/>
    <n v="15"/>
    <b v="0"/>
    <s v="film &amp; video/science fiction"/>
    <s v="theater"/>
    <x v="0"/>
    <x v="12"/>
    <m/>
    <m/>
    <m/>
    <x v="11"/>
    <x v="12"/>
    <x v="11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n v="2016"/>
    <b v="0"/>
    <n v="2"/>
    <b v="0"/>
    <s v="film &amp; video/science fiction"/>
    <s v="theater"/>
    <x v="0"/>
    <x v="12"/>
    <m/>
    <m/>
    <m/>
    <x v="11"/>
    <x v="12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n v="2014"/>
    <b v="0"/>
    <n v="0"/>
    <b v="0"/>
    <s v="film &amp; video/science fiction"/>
    <s v="theater"/>
    <x v="0"/>
    <x v="12"/>
    <m/>
    <m/>
    <m/>
    <x v="11"/>
    <x v="12"/>
    <x v="11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5-24T10:25:45"/>
    <n v="2016"/>
    <b v="0"/>
    <n v="1"/>
    <b v="0"/>
    <s v="film &amp; video/science fiction"/>
    <s v="theater"/>
    <x v="0"/>
    <x v="12"/>
    <m/>
    <m/>
    <m/>
    <x v="11"/>
    <x v="12"/>
    <x v="11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n v="2015"/>
    <b v="0"/>
    <n v="0"/>
    <b v="0"/>
    <s v="film &amp; video/drama"/>
    <s v="theater"/>
    <x v="0"/>
    <x v="12"/>
    <m/>
    <m/>
    <m/>
    <x v="11"/>
    <x v="12"/>
    <x v="11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n v="2014"/>
    <b v="0"/>
    <n v="1"/>
    <b v="0"/>
    <s v="film &amp; video/drama"/>
    <s v="theater"/>
    <x v="0"/>
    <x v="12"/>
    <m/>
    <m/>
    <m/>
    <x v="11"/>
    <x v="12"/>
    <x v="11"/>
    <x v="1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n v="2014"/>
    <b v="0"/>
    <n v="10"/>
    <b v="0"/>
    <s v="film &amp; video/drama"/>
    <s v="theater"/>
    <x v="0"/>
    <x v="12"/>
    <m/>
    <m/>
    <m/>
    <x v="11"/>
    <x v="12"/>
    <x v="11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8-27T23:04:14"/>
    <n v="2015"/>
    <b v="0"/>
    <n v="0"/>
    <b v="0"/>
    <s v="film &amp; video/drama"/>
    <s v="theater"/>
    <x v="0"/>
    <x v="12"/>
    <m/>
    <m/>
    <m/>
    <x v="11"/>
    <x v="12"/>
    <x v="11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n v="2014"/>
    <b v="0"/>
    <n v="7"/>
    <b v="0"/>
    <s v="film &amp; video/drama"/>
    <s v="theater"/>
    <x v="0"/>
    <x v="12"/>
    <m/>
    <m/>
    <m/>
    <x v="11"/>
    <x v="12"/>
    <x v="11"/>
    <x v="11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n v="2015"/>
    <b v="0"/>
    <n v="0"/>
    <b v="0"/>
    <s v="film &amp; video/drama"/>
    <s v="theater"/>
    <x v="0"/>
    <x v="12"/>
    <m/>
    <m/>
    <m/>
    <x v="11"/>
    <x v="12"/>
    <x v="11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n v="2016"/>
    <b v="0"/>
    <n v="1"/>
    <b v="0"/>
    <s v="film &amp; video/drama"/>
    <s v="theater"/>
    <x v="0"/>
    <x v="12"/>
    <m/>
    <m/>
    <m/>
    <x v="11"/>
    <x v="12"/>
    <x v="1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n v="2015"/>
    <b v="0"/>
    <n v="2"/>
    <b v="0"/>
    <s v="film &amp; video/drama"/>
    <s v="theater"/>
    <x v="0"/>
    <x v="12"/>
    <m/>
    <m/>
    <m/>
    <x v="11"/>
    <x v="12"/>
    <x v="11"/>
    <x v="1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n v="2015"/>
    <b v="0"/>
    <n v="3"/>
    <b v="0"/>
    <s v="film &amp; video/drama"/>
    <s v="theater"/>
    <x v="0"/>
    <x v="12"/>
    <m/>
    <m/>
    <m/>
    <x v="11"/>
    <x v="12"/>
    <x v="11"/>
    <x v="1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n v="2014"/>
    <b v="0"/>
    <n v="10"/>
    <b v="0"/>
    <s v="film &amp; video/drama"/>
    <s v="theater"/>
    <x v="0"/>
    <x v="12"/>
    <m/>
    <m/>
    <m/>
    <x v="11"/>
    <x v="12"/>
    <x v="11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n v="2015"/>
    <b v="0"/>
    <n v="10"/>
    <b v="0"/>
    <s v="film &amp; video/drama"/>
    <s v="theater"/>
    <x v="0"/>
    <x v="12"/>
    <m/>
    <m/>
    <m/>
    <x v="11"/>
    <x v="12"/>
    <x v="11"/>
    <x v="1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n v="2016"/>
    <b v="0"/>
    <n v="1"/>
    <b v="0"/>
    <s v="film &amp; video/drama"/>
    <s v="theater"/>
    <x v="0"/>
    <x v="12"/>
    <m/>
    <m/>
    <m/>
    <x v="11"/>
    <x v="12"/>
    <x v="11"/>
    <x v="1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n v="2015"/>
    <b v="0"/>
    <n v="0"/>
    <b v="0"/>
    <s v="film &amp; video/drama"/>
    <s v="theater"/>
    <x v="0"/>
    <x v="12"/>
    <m/>
    <m/>
    <m/>
    <x v="11"/>
    <x v="12"/>
    <x v="11"/>
    <x v="1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n v="2015"/>
    <b v="0"/>
    <n v="0"/>
    <b v="0"/>
    <s v="film &amp; video/drama"/>
    <s v="theater"/>
    <x v="0"/>
    <x v="12"/>
    <m/>
    <m/>
    <m/>
    <x v="11"/>
    <x v="12"/>
    <x v="11"/>
    <x v="1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n v="2015"/>
    <b v="0"/>
    <n v="0"/>
    <b v="0"/>
    <s v="film &amp; video/drama"/>
    <s v="theater"/>
    <x v="0"/>
    <x v="12"/>
    <m/>
    <m/>
    <m/>
    <x v="11"/>
    <x v="12"/>
    <x v="1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n v="2014"/>
    <b v="0"/>
    <n v="26"/>
    <b v="0"/>
    <s v="film &amp; video/drama"/>
    <s v="theater"/>
    <x v="0"/>
    <x v="12"/>
    <m/>
    <m/>
    <m/>
    <x v="11"/>
    <x v="12"/>
    <x v="11"/>
    <x v="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n v="2015"/>
    <b v="0"/>
    <n v="0"/>
    <b v="0"/>
    <s v="film &amp; video/drama"/>
    <s v="theater"/>
    <x v="0"/>
    <x v="12"/>
    <m/>
    <m/>
    <m/>
    <x v="11"/>
    <x v="12"/>
    <x v="11"/>
    <x v="1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n v="2015"/>
    <b v="0"/>
    <n v="7"/>
    <b v="0"/>
    <s v="film &amp; video/drama"/>
    <s v="theater"/>
    <x v="0"/>
    <x v="12"/>
    <m/>
    <m/>
    <m/>
    <x v="11"/>
    <x v="12"/>
    <x v="11"/>
    <x v="1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n v="2015"/>
    <b v="0"/>
    <n v="0"/>
    <b v="0"/>
    <s v="film &amp; video/drama"/>
    <s v="theater"/>
    <x v="0"/>
    <x v="12"/>
    <m/>
    <m/>
    <m/>
    <x v="11"/>
    <x v="12"/>
    <x v="11"/>
    <x v="1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n v="2016"/>
    <b v="0"/>
    <n v="2"/>
    <b v="0"/>
    <s v="film &amp; video/drama"/>
    <s v="theater"/>
    <x v="0"/>
    <x v="12"/>
    <m/>
    <m/>
    <m/>
    <x v="11"/>
    <x v="12"/>
    <x v="11"/>
    <x v="1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n v="2015"/>
    <b v="0"/>
    <n v="13"/>
    <b v="0"/>
    <s v="film &amp; video/drama"/>
    <s v="theater"/>
    <x v="0"/>
    <x v="12"/>
    <m/>
    <m/>
    <m/>
    <x v="11"/>
    <x v="12"/>
    <x v="11"/>
    <x v="1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n v="2015"/>
    <b v="0"/>
    <n v="4"/>
    <b v="0"/>
    <s v="film &amp; video/drama"/>
    <s v="theater"/>
    <x v="0"/>
    <x v="12"/>
    <m/>
    <m/>
    <m/>
    <x v="11"/>
    <x v="12"/>
    <x v="11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n v="2016"/>
    <b v="0"/>
    <n v="0"/>
    <b v="0"/>
    <s v="film &amp; video/drama"/>
    <s v="theater"/>
    <x v="0"/>
    <x v="12"/>
    <m/>
    <m/>
    <m/>
    <x v="11"/>
    <x v="12"/>
    <x v="11"/>
    <x v="11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n v="2014"/>
    <b v="0"/>
    <n v="12"/>
    <b v="0"/>
    <s v="film &amp; video/drama"/>
    <s v="theater"/>
    <x v="0"/>
    <x v="12"/>
    <m/>
    <m/>
    <m/>
    <x v="11"/>
    <x v="12"/>
    <x v="11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n v="2014"/>
    <b v="0"/>
    <n v="2"/>
    <b v="0"/>
    <s v="film &amp; video/drama"/>
    <s v="theater"/>
    <x v="0"/>
    <x v="12"/>
    <m/>
    <m/>
    <m/>
    <x v="11"/>
    <x v="12"/>
    <x v="11"/>
    <x v="11"/>
  </r>
  <r>
    <n v="185"/>
    <s v="BLANK Short Movie"/>
    <s v="Love has no boundaries!"/>
    <n v="40000"/>
    <n v="2200"/>
    <x v="2"/>
    <s v="NO"/>
    <s v="NOK"/>
    <n v="1471557139"/>
    <n v="1468965139"/>
    <d v="2016-07-19T21:52:19"/>
    <n v="2016"/>
    <b v="0"/>
    <n v="10"/>
    <b v="0"/>
    <s v="film &amp; video/drama"/>
    <s v="theater"/>
    <x v="0"/>
    <x v="12"/>
    <m/>
    <m/>
    <m/>
    <x v="11"/>
    <x v="12"/>
    <x v="11"/>
    <x v="1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n v="2017"/>
    <b v="0"/>
    <n v="0"/>
    <b v="0"/>
    <s v="film &amp; video/drama"/>
    <s v="theater"/>
    <x v="0"/>
    <x v="12"/>
    <m/>
    <m/>
    <m/>
    <x v="11"/>
    <x v="12"/>
    <x v="11"/>
    <x v="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n v="2015"/>
    <b v="0"/>
    <n v="5"/>
    <b v="0"/>
    <s v="film &amp; video/drama"/>
    <s v="theater"/>
    <x v="0"/>
    <x v="12"/>
    <m/>
    <m/>
    <m/>
    <x v="11"/>
    <x v="12"/>
    <x v="11"/>
    <x v="1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n v="2014"/>
    <b v="0"/>
    <n v="0"/>
    <b v="0"/>
    <s v="film &amp; video/drama"/>
    <s v="theater"/>
    <x v="0"/>
    <x v="12"/>
    <m/>
    <m/>
    <m/>
    <x v="11"/>
    <x v="12"/>
    <x v="11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n v="2016"/>
    <b v="0"/>
    <n v="5"/>
    <b v="0"/>
    <s v="film &amp; video/drama"/>
    <s v="theater"/>
    <x v="0"/>
    <x v="12"/>
    <m/>
    <m/>
    <m/>
    <x v="11"/>
    <x v="12"/>
    <x v="11"/>
    <x v="11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n v="2016"/>
    <b v="0"/>
    <n v="1"/>
    <b v="0"/>
    <s v="film &amp; video/drama"/>
    <s v="theater"/>
    <x v="0"/>
    <x v="12"/>
    <m/>
    <m/>
    <m/>
    <x v="11"/>
    <x v="12"/>
    <x v="11"/>
    <x v="1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n v="2015"/>
    <b v="0"/>
    <n v="3"/>
    <b v="0"/>
    <s v="film &amp; video/drama"/>
    <s v="theater"/>
    <x v="0"/>
    <x v="12"/>
    <m/>
    <m/>
    <m/>
    <x v="11"/>
    <x v="12"/>
    <x v="11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n v="2014"/>
    <b v="0"/>
    <n v="3"/>
    <b v="0"/>
    <s v="film &amp; video/drama"/>
    <s v="theater"/>
    <x v="0"/>
    <x v="12"/>
    <m/>
    <m/>
    <m/>
    <x v="11"/>
    <x v="12"/>
    <x v="11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n v="2014"/>
    <b v="0"/>
    <n v="0"/>
    <b v="0"/>
    <s v="film &amp; video/drama"/>
    <s v="theater"/>
    <x v="0"/>
    <x v="12"/>
    <m/>
    <m/>
    <m/>
    <x v="11"/>
    <x v="12"/>
    <x v="11"/>
    <x v="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n v="2016"/>
    <b v="0"/>
    <n v="3"/>
    <b v="0"/>
    <s v="film &amp; video/drama"/>
    <s v="theater"/>
    <x v="0"/>
    <x v="12"/>
    <m/>
    <m/>
    <m/>
    <x v="11"/>
    <x v="12"/>
    <x v="11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n v="2015"/>
    <b v="0"/>
    <n v="0"/>
    <b v="0"/>
    <s v="film &amp; video/drama"/>
    <s v="theater"/>
    <x v="0"/>
    <x v="12"/>
    <m/>
    <m/>
    <m/>
    <x v="11"/>
    <x v="12"/>
    <x v="11"/>
    <x v="1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n v="2015"/>
    <b v="0"/>
    <n v="19"/>
    <b v="0"/>
    <s v="film &amp; video/drama"/>
    <s v="theater"/>
    <x v="0"/>
    <x v="12"/>
    <m/>
    <m/>
    <m/>
    <x v="11"/>
    <x v="12"/>
    <x v="11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n v="2017"/>
    <b v="0"/>
    <n v="8"/>
    <b v="0"/>
    <s v="film &amp; video/drama"/>
    <s v="theater"/>
    <x v="0"/>
    <x v="12"/>
    <m/>
    <m/>
    <m/>
    <x v="11"/>
    <x v="12"/>
    <x v="11"/>
    <x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n v="2014"/>
    <b v="0"/>
    <n v="6"/>
    <b v="0"/>
    <s v="film &amp; video/drama"/>
    <s v="theater"/>
    <x v="0"/>
    <x v="12"/>
    <m/>
    <m/>
    <m/>
    <x v="11"/>
    <x v="12"/>
    <x v="11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n v="2016"/>
    <b v="0"/>
    <n v="0"/>
    <b v="0"/>
    <s v="film &amp; video/drama"/>
    <s v="theater"/>
    <x v="0"/>
    <x v="12"/>
    <m/>
    <m/>
    <m/>
    <x v="11"/>
    <x v="12"/>
    <x v="11"/>
    <x v="1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n v="2014"/>
    <b v="0"/>
    <n v="18"/>
    <b v="0"/>
    <s v="film &amp; video/drama"/>
    <s v="theater"/>
    <x v="0"/>
    <x v="12"/>
    <m/>
    <m/>
    <m/>
    <x v="11"/>
    <x v="12"/>
    <x v="11"/>
    <x v="1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n v="2015"/>
    <b v="0"/>
    <n v="7"/>
    <b v="0"/>
    <s v="film &amp; video/drama"/>
    <s v="theater"/>
    <x v="0"/>
    <x v="12"/>
    <m/>
    <m/>
    <m/>
    <x v="11"/>
    <x v="12"/>
    <x v="11"/>
    <x v="11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n v="2015"/>
    <b v="0"/>
    <n v="0"/>
    <b v="0"/>
    <s v="film &amp; video/drama"/>
    <s v="theater"/>
    <x v="0"/>
    <x v="12"/>
    <m/>
    <m/>
    <m/>
    <x v="11"/>
    <x v="12"/>
    <x v="11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n v="2014"/>
    <b v="0"/>
    <n v="8"/>
    <b v="0"/>
    <s v="film &amp; video/drama"/>
    <s v="theater"/>
    <x v="0"/>
    <x v="12"/>
    <m/>
    <m/>
    <m/>
    <x v="11"/>
    <x v="12"/>
    <x v="11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n v="2016"/>
    <b v="0"/>
    <n v="1293"/>
    <b v="0"/>
    <s v="film &amp; video/drama"/>
    <s v="theater"/>
    <x v="0"/>
    <x v="12"/>
    <m/>
    <m/>
    <m/>
    <x v="11"/>
    <x v="12"/>
    <x v="11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n v="2015"/>
    <b v="0"/>
    <n v="17"/>
    <b v="0"/>
    <s v="film &amp; video/drama"/>
    <s v="theater"/>
    <x v="0"/>
    <x v="12"/>
    <m/>
    <m/>
    <m/>
    <x v="11"/>
    <x v="12"/>
    <x v="11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n v="2016"/>
    <b v="0"/>
    <n v="0"/>
    <b v="0"/>
    <s v="film &amp; video/drama"/>
    <s v="theater"/>
    <x v="0"/>
    <x v="12"/>
    <m/>
    <m/>
    <m/>
    <x v="11"/>
    <x v="12"/>
    <x v="11"/>
    <x v="1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n v="2014"/>
    <b v="0"/>
    <n v="13"/>
    <b v="0"/>
    <s v="film &amp; video/drama"/>
    <s v="theater"/>
    <x v="0"/>
    <x v="12"/>
    <m/>
    <m/>
    <m/>
    <x v="11"/>
    <x v="12"/>
    <x v="11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n v="2014"/>
    <b v="0"/>
    <n v="0"/>
    <b v="0"/>
    <s v="film &amp; video/drama"/>
    <s v="theater"/>
    <x v="0"/>
    <x v="12"/>
    <m/>
    <m/>
    <m/>
    <x v="11"/>
    <x v="12"/>
    <x v="11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n v="2015"/>
    <b v="0"/>
    <n v="0"/>
    <b v="0"/>
    <s v="film &amp; video/drama"/>
    <s v="theater"/>
    <x v="0"/>
    <x v="12"/>
    <m/>
    <m/>
    <m/>
    <x v="11"/>
    <x v="12"/>
    <x v="11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n v="2015"/>
    <b v="0"/>
    <n v="33"/>
    <b v="0"/>
    <s v="film &amp; video/drama"/>
    <s v="theater"/>
    <x v="0"/>
    <x v="12"/>
    <m/>
    <m/>
    <m/>
    <x v="11"/>
    <x v="12"/>
    <x v="11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n v="2015"/>
    <b v="0"/>
    <n v="12"/>
    <b v="0"/>
    <s v="film &amp; video/drama"/>
    <s v="theater"/>
    <x v="0"/>
    <x v="12"/>
    <m/>
    <m/>
    <m/>
    <x v="11"/>
    <x v="12"/>
    <x v="11"/>
    <x v="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n v="2016"/>
    <b v="0"/>
    <n v="1"/>
    <b v="0"/>
    <s v="film &amp; video/drama"/>
    <s v="theater"/>
    <x v="0"/>
    <x v="12"/>
    <m/>
    <m/>
    <m/>
    <x v="11"/>
    <x v="12"/>
    <x v="11"/>
    <x v="1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n v="2015"/>
    <b v="0"/>
    <n v="1"/>
    <b v="0"/>
    <s v="film &amp; video/drama"/>
    <s v="theater"/>
    <x v="0"/>
    <x v="12"/>
    <m/>
    <m/>
    <m/>
    <x v="11"/>
    <x v="12"/>
    <x v="11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n v="2015"/>
    <b v="0"/>
    <n v="1"/>
    <b v="0"/>
    <s v="film &amp; video/drama"/>
    <s v="theater"/>
    <x v="0"/>
    <x v="12"/>
    <m/>
    <m/>
    <m/>
    <x v="11"/>
    <x v="12"/>
    <x v="11"/>
    <x v="1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n v="2016"/>
    <b v="0"/>
    <n v="1"/>
    <b v="0"/>
    <s v="film &amp; video/drama"/>
    <s v="theater"/>
    <x v="0"/>
    <x v="12"/>
    <m/>
    <m/>
    <m/>
    <x v="11"/>
    <x v="12"/>
    <x v="11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n v="2015"/>
    <b v="0"/>
    <n v="84"/>
    <b v="0"/>
    <s v="film &amp; video/drama"/>
    <s v="theater"/>
    <x v="0"/>
    <x v="12"/>
    <m/>
    <m/>
    <m/>
    <x v="11"/>
    <x v="12"/>
    <x v="11"/>
    <x v="11"/>
  </r>
  <r>
    <n v="217"/>
    <s v="Bitch"/>
    <s v="A roadmovie by paw"/>
    <n v="100000"/>
    <n v="11943"/>
    <x v="2"/>
    <s v="SE"/>
    <s v="SEK"/>
    <n v="1419780149"/>
    <n v="1417101749"/>
    <d v="2014-11-27T15:22:29"/>
    <n v="2014"/>
    <b v="0"/>
    <n v="38"/>
    <b v="0"/>
    <s v="film &amp; video/drama"/>
    <s v="theater"/>
    <x v="0"/>
    <x v="12"/>
    <m/>
    <m/>
    <m/>
    <x v="11"/>
    <x v="12"/>
    <x v="11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n v="2015"/>
    <b v="0"/>
    <n v="1"/>
    <b v="0"/>
    <s v="film &amp; video/drama"/>
    <s v="theater"/>
    <x v="0"/>
    <x v="12"/>
    <m/>
    <m/>
    <m/>
    <x v="11"/>
    <x v="12"/>
    <x v="11"/>
    <x v="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n v="2016"/>
    <b v="0"/>
    <n v="76"/>
    <b v="0"/>
    <s v="film &amp; video/drama"/>
    <s v="theater"/>
    <x v="0"/>
    <x v="12"/>
    <m/>
    <m/>
    <m/>
    <x v="11"/>
    <x v="12"/>
    <x v="11"/>
    <x v="1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n v="2015"/>
    <b v="0"/>
    <n v="3"/>
    <b v="0"/>
    <s v="film &amp; video/drama"/>
    <s v="theater"/>
    <x v="0"/>
    <x v="12"/>
    <m/>
    <m/>
    <m/>
    <x v="11"/>
    <x v="12"/>
    <x v="11"/>
    <x v="11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n v="2015"/>
    <b v="0"/>
    <n v="0"/>
    <b v="0"/>
    <s v="film &amp; video/drama"/>
    <s v="theater"/>
    <x v="0"/>
    <x v="12"/>
    <m/>
    <m/>
    <m/>
    <x v="11"/>
    <x v="12"/>
    <x v="11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n v="2015"/>
    <b v="0"/>
    <n v="2"/>
    <b v="0"/>
    <s v="film &amp; video/drama"/>
    <s v="theater"/>
    <x v="0"/>
    <x v="12"/>
    <m/>
    <m/>
    <m/>
    <x v="11"/>
    <x v="12"/>
    <x v="11"/>
    <x v="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n v="2016"/>
    <b v="0"/>
    <n v="0"/>
    <b v="0"/>
    <s v="film &amp; video/drama"/>
    <s v="theater"/>
    <x v="0"/>
    <x v="12"/>
    <m/>
    <m/>
    <m/>
    <x v="11"/>
    <x v="12"/>
    <x v="11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n v="2015"/>
    <b v="0"/>
    <n v="0"/>
    <b v="0"/>
    <s v="film &amp; video/drama"/>
    <s v="theater"/>
    <x v="0"/>
    <x v="12"/>
    <m/>
    <m/>
    <m/>
    <x v="11"/>
    <x v="12"/>
    <x v="11"/>
    <x v="1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n v="2016"/>
    <b v="0"/>
    <n v="0"/>
    <b v="0"/>
    <s v="film &amp; video/drama"/>
    <s v="theater"/>
    <x v="0"/>
    <x v="12"/>
    <m/>
    <m/>
    <m/>
    <x v="11"/>
    <x v="12"/>
    <x v="11"/>
    <x v="1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n v="2015"/>
    <b v="0"/>
    <n v="2"/>
    <b v="0"/>
    <s v="film &amp; video/drama"/>
    <s v="theater"/>
    <x v="0"/>
    <x v="12"/>
    <m/>
    <m/>
    <m/>
    <x v="11"/>
    <x v="12"/>
    <x v="11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n v="2015"/>
    <b v="0"/>
    <n v="0"/>
    <b v="0"/>
    <s v="film &amp; video/drama"/>
    <s v="theater"/>
    <x v="0"/>
    <x v="12"/>
    <m/>
    <m/>
    <m/>
    <x v="11"/>
    <x v="12"/>
    <x v="11"/>
    <x v="1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n v="2015"/>
    <b v="0"/>
    <n v="0"/>
    <b v="0"/>
    <s v="film &amp; video/drama"/>
    <s v="theater"/>
    <x v="0"/>
    <x v="12"/>
    <m/>
    <m/>
    <m/>
    <x v="11"/>
    <x v="12"/>
    <x v="11"/>
    <x v="1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n v="2016"/>
    <b v="0"/>
    <n v="0"/>
    <b v="0"/>
    <s v="film &amp; video/drama"/>
    <s v="theater"/>
    <x v="0"/>
    <x v="12"/>
    <m/>
    <m/>
    <m/>
    <x v="11"/>
    <x v="12"/>
    <x v="11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n v="2015"/>
    <b v="0"/>
    <n v="2"/>
    <b v="0"/>
    <s v="film &amp; video/drama"/>
    <s v="theater"/>
    <x v="0"/>
    <x v="12"/>
    <m/>
    <m/>
    <m/>
    <x v="11"/>
    <x v="12"/>
    <x v="11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n v="2015"/>
    <b v="0"/>
    <n v="0"/>
    <b v="0"/>
    <s v="film &amp; video/drama"/>
    <s v="theater"/>
    <x v="0"/>
    <x v="12"/>
    <m/>
    <m/>
    <m/>
    <x v="11"/>
    <x v="12"/>
    <x v="1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n v="2015"/>
    <b v="0"/>
    <n v="7"/>
    <b v="0"/>
    <s v="film &amp; video/drama"/>
    <s v="theater"/>
    <x v="0"/>
    <x v="12"/>
    <m/>
    <m/>
    <m/>
    <x v="11"/>
    <x v="12"/>
    <x v="11"/>
    <x v="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n v="2016"/>
    <b v="0"/>
    <n v="0"/>
    <b v="0"/>
    <s v="film &amp; video/drama"/>
    <s v="theater"/>
    <x v="0"/>
    <x v="12"/>
    <m/>
    <m/>
    <m/>
    <x v="11"/>
    <x v="12"/>
    <x v="11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n v="2015"/>
    <b v="0"/>
    <n v="5"/>
    <b v="0"/>
    <s v="film &amp; video/drama"/>
    <s v="theater"/>
    <x v="0"/>
    <x v="12"/>
    <m/>
    <m/>
    <m/>
    <x v="11"/>
    <x v="12"/>
    <x v="11"/>
    <x v="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n v="2015"/>
    <b v="0"/>
    <n v="0"/>
    <b v="0"/>
    <s v="film &amp; video/drama"/>
    <s v="theater"/>
    <x v="0"/>
    <x v="12"/>
    <m/>
    <m/>
    <m/>
    <x v="11"/>
    <x v="12"/>
    <x v="11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n v="2015"/>
    <b v="0"/>
    <n v="0"/>
    <b v="0"/>
    <s v="film &amp; video/drama"/>
    <s v="theater"/>
    <x v="0"/>
    <x v="12"/>
    <m/>
    <m/>
    <m/>
    <x v="11"/>
    <x v="12"/>
    <x v="11"/>
    <x v="11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n v="2016"/>
    <b v="0"/>
    <n v="1"/>
    <b v="0"/>
    <s v="film &amp; video/drama"/>
    <s v="theater"/>
    <x v="0"/>
    <x v="12"/>
    <m/>
    <m/>
    <m/>
    <x v="11"/>
    <x v="12"/>
    <x v="11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n v="2016"/>
    <b v="0"/>
    <n v="0"/>
    <b v="0"/>
    <s v="film &amp; video/drama"/>
    <s v="theater"/>
    <x v="0"/>
    <x v="12"/>
    <m/>
    <m/>
    <m/>
    <x v="11"/>
    <x v="12"/>
    <x v="11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n v="2015"/>
    <b v="0"/>
    <n v="5"/>
    <b v="0"/>
    <s v="film &amp; video/drama"/>
    <s v="theater"/>
    <x v="0"/>
    <x v="12"/>
    <m/>
    <m/>
    <m/>
    <x v="11"/>
    <x v="12"/>
    <x v="11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n v="2013"/>
    <b v="1"/>
    <n v="137"/>
    <b v="1"/>
    <s v="film &amp; video/documentary"/>
    <s v="theater"/>
    <x v="0"/>
    <x v="12"/>
    <m/>
    <m/>
    <m/>
    <x v="11"/>
    <x v="12"/>
    <x v="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n v="2014"/>
    <b v="1"/>
    <n v="376"/>
    <b v="1"/>
    <s v="film &amp; video/documentary"/>
    <s v="theater"/>
    <x v="0"/>
    <x v="12"/>
    <m/>
    <m/>
    <m/>
    <x v="11"/>
    <x v="12"/>
    <x v="11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n v="2011"/>
    <b v="1"/>
    <n v="202"/>
    <b v="1"/>
    <s v="film &amp; video/documentary"/>
    <s v="theater"/>
    <x v="0"/>
    <x v="12"/>
    <m/>
    <m/>
    <m/>
    <x v="11"/>
    <x v="12"/>
    <x v="11"/>
    <x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n v="2014"/>
    <b v="1"/>
    <n v="328"/>
    <b v="1"/>
    <s v="film &amp; video/documentary"/>
    <s v="theater"/>
    <x v="0"/>
    <x v="12"/>
    <m/>
    <m/>
    <m/>
    <x v="11"/>
    <x v="12"/>
    <x v="11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n v="2010"/>
    <b v="1"/>
    <n v="84"/>
    <b v="1"/>
    <s v="film &amp; video/documentary"/>
    <s v="theater"/>
    <x v="0"/>
    <x v="12"/>
    <m/>
    <m/>
    <m/>
    <x v="11"/>
    <x v="12"/>
    <x v="11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n v="2012"/>
    <b v="1"/>
    <n v="96"/>
    <b v="1"/>
    <s v="film &amp; video/documentary"/>
    <s v="theater"/>
    <x v="0"/>
    <x v="12"/>
    <m/>
    <m/>
    <m/>
    <x v="11"/>
    <x v="12"/>
    <x v="11"/>
    <x v="1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n v="2010"/>
    <b v="1"/>
    <n v="223"/>
    <b v="1"/>
    <s v="film &amp; video/documentary"/>
    <s v="theater"/>
    <x v="0"/>
    <x v="12"/>
    <m/>
    <m/>
    <m/>
    <x v="11"/>
    <x v="12"/>
    <x v="1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n v="2010"/>
    <b v="1"/>
    <n v="62"/>
    <b v="1"/>
    <s v="film &amp; video/documentary"/>
    <s v="theater"/>
    <x v="0"/>
    <x v="12"/>
    <m/>
    <m/>
    <m/>
    <x v="11"/>
    <x v="12"/>
    <x v="11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n v="2011"/>
    <b v="1"/>
    <n v="146"/>
    <b v="1"/>
    <s v="film &amp; video/documentary"/>
    <s v="theater"/>
    <x v="0"/>
    <x v="12"/>
    <m/>
    <m/>
    <m/>
    <x v="11"/>
    <x v="12"/>
    <x v="11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n v="2010"/>
    <b v="1"/>
    <n v="235"/>
    <b v="1"/>
    <s v="film &amp; video/documentary"/>
    <s v="theater"/>
    <x v="0"/>
    <x v="12"/>
    <m/>
    <m/>
    <m/>
    <x v="11"/>
    <x v="12"/>
    <x v="11"/>
    <x v="1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n v="2013"/>
    <b v="1"/>
    <n v="437"/>
    <b v="1"/>
    <s v="film &amp; video/documentary"/>
    <s v="theater"/>
    <x v="0"/>
    <x v="12"/>
    <m/>
    <m/>
    <m/>
    <x v="11"/>
    <x v="12"/>
    <x v="1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n v="2012"/>
    <b v="1"/>
    <n v="77"/>
    <b v="1"/>
    <s v="film &amp; video/documentary"/>
    <s v="theater"/>
    <x v="0"/>
    <x v="12"/>
    <m/>
    <m/>
    <m/>
    <x v="11"/>
    <x v="12"/>
    <x v="11"/>
    <x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n v="2010"/>
    <b v="1"/>
    <n v="108"/>
    <b v="1"/>
    <s v="film &amp; video/documentary"/>
    <s v="theater"/>
    <x v="0"/>
    <x v="12"/>
    <m/>
    <m/>
    <m/>
    <x v="11"/>
    <x v="12"/>
    <x v="11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n v="2012"/>
    <b v="1"/>
    <n v="7"/>
    <b v="1"/>
    <s v="film &amp; video/documentary"/>
    <s v="theater"/>
    <x v="0"/>
    <x v="12"/>
    <m/>
    <m/>
    <m/>
    <x v="11"/>
    <x v="12"/>
    <x v="11"/>
    <x v="1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n v="2015"/>
    <b v="1"/>
    <n v="314"/>
    <b v="1"/>
    <s v="film &amp; video/documentary"/>
    <s v="theater"/>
    <x v="0"/>
    <x v="12"/>
    <m/>
    <m/>
    <m/>
    <x v="11"/>
    <x v="12"/>
    <x v="11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n v="2011"/>
    <b v="1"/>
    <n v="188"/>
    <b v="1"/>
    <s v="film &amp; video/documentary"/>
    <s v="theater"/>
    <x v="0"/>
    <x v="12"/>
    <m/>
    <m/>
    <m/>
    <x v="11"/>
    <x v="12"/>
    <x v="11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n v="2013"/>
    <b v="1"/>
    <n v="275"/>
    <b v="1"/>
    <s v="film &amp; video/documentary"/>
    <s v="theater"/>
    <x v="0"/>
    <x v="12"/>
    <m/>
    <m/>
    <m/>
    <x v="11"/>
    <x v="12"/>
    <x v="11"/>
    <x v="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n v="2016"/>
    <b v="1"/>
    <n v="560"/>
    <b v="1"/>
    <s v="film &amp; video/documentary"/>
    <s v="theater"/>
    <x v="0"/>
    <x v="12"/>
    <m/>
    <m/>
    <m/>
    <x v="11"/>
    <x v="12"/>
    <x v="11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n v="2011"/>
    <b v="1"/>
    <n v="688"/>
    <b v="1"/>
    <s v="film &amp; video/documentary"/>
    <s v="theater"/>
    <x v="0"/>
    <x v="12"/>
    <m/>
    <m/>
    <m/>
    <x v="11"/>
    <x v="12"/>
    <x v="11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n v="2015"/>
    <b v="1"/>
    <n v="942"/>
    <b v="1"/>
    <s v="film &amp; video/documentary"/>
    <s v="theater"/>
    <x v="0"/>
    <x v="12"/>
    <m/>
    <m/>
    <m/>
    <x v="11"/>
    <x v="12"/>
    <x v="11"/>
    <x v="1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n v="2010"/>
    <b v="1"/>
    <n v="88"/>
    <b v="1"/>
    <s v="film &amp; video/documentary"/>
    <s v="theater"/>
    <x v="0"/>
    <x v="12"/>
    <m/>
    <m/>
    <m/>
    <x v="11"/>
    <x v="12"/>
    <x v="11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n v="2012"/>
    <b v="1"/>
    <n v="220"/>
    <b v="1"/>
    <s v="film &amp; video/documentary"/>
    <s v="theater"/>
    <x v="0"/>
    <x v="12"/>
    <m/>
    <m/>
    <m/>
    <x v="11"/>
    <x v="12"/>
    <x v="11"/>
    <x v="1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n v="2011"/>
    <b v="1"/>
    <n v="145"/>
    <b v="1"/>
    <s v="film &amp; video/documentary"/>
    <s v="theater"/>
    <x v="0"/>
    <x v="12"/>
    <m/>
    <m/>
    <m/>
    <x v="11"/>
    <x v="12"/>
    <x v="11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n v="2012"/>
    <b v="1"/>
    <n v="963"/>
    <b v="1"/>
    <s v="film &amp; video/documentary"/>
    <s v="theater"/>
    <x v="0"/>
    <x v="12"/>
    <m/>
    <m/>
    <m/>
    <x v="11"/>
    <x v="12"/>
    <x v="11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n v="2012"/>
    <b v="1"/>
    <n v="91"/>
    <b v="1"/>
    <s v="film &amp; video/documentary"/>
    <s v="theater"/>
    <x v="0"/>
    <x v="12"/>
    <m/>
    <m/>
    <m/>
    <x v="11"/>
    <x v="12"/>
    <x v="11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n v="2010"/>
    <b v="1"/>
    <n v="58"/>
    <b v="1"/>
    <s v="film &amp; video/documentary"/>
    <s v="theater"/>
    <x v="0"/>
    <x v="12"/>
    <m/>
    <m/>
    <m/>
    <x v="11"/>
    <x v="12"/>
    <x v="11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n v="2010"/>
    <b v="1"/>
    <n v="36"/>
    <b v="1"/>
    <s v="film &amp; video/documentary"/>
    <s v="theater"/>
    <x v="0"/>
    <x v="12"/>
    <m/>
    <m/>
    <m/>
    <x v="11"/>
    <x v="12"/>
    <x v="11"/>
    <x v="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n v="2014"/>
    <b v="1"/>
    <n v="165"/>
    <b v="1"/>
    <s v="film &amp; video/documentary"/>
    <s v="theater"/>
    <x v="0"/>
    <x v="12"/>
    <m/>
    <m/>
    <m/>
    <x v="11"/>
    <x v="12"/>
    <x v="11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n v="2011"/>
    <b v="1"/>
    <n v="111"/>
    <b v="1"/>
    <s v="film &amp; video/documentary"/>
    <s v="theater"/>
    <x v="0"/>
    <x v="12"/>
    <m/>
    <m/>
    <m/>
    <x v="11"/>
    <x v="12"/>
    <x v="11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n v="2017"/>
    <b v="1"/>
    <n v="1596"/>
    <b v="1"/>
    <s v="film &amp; video/documentary"/>
    <s v="theater"/>
    <x v="0"/>
    <x v="12"/>
    <m/>
    <m/>
    <m/>
    <x v="11"/>
    <x v="12"/>
    <x v="11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n v="2011"/>
    <b v="1"/>
    <n v="61"/>
    <b v="1"/>
    <s v="film &amp; video/documentary"/>
    <s v="theater"/>
    <x v="0"/>
    <x v="12"/>
    <m/>
    <m/>
    <m/>
    <x v="11"/>
    <x v="12"/>
    <x v="11"/>
    <x v="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n v="2013"/>
    <b v="1"/>
    <n v="287"/>
    <b v="1"/>
    <s v="film &amp; video/documentary"/>
    <s v="theater"/>
    <x v="0"/>
    <x v="12"/>
    <m/>
    <m/>
    <m/>
    <x v="11"/>
    <x v="12"/>
    <x v="1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n v="2010"/>
    <b v="1"/>
    <n v="65"/>
    <b v="1"/>
    <s v="film &amp; video/documentary"/>
    <s v="theater"/>
    <x v="0"/>
    <x v="12"/>
    <m/>
    <m/>
    <m/>
    <x v="11"/>
    <x v="12"/>
    <x v="11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n v="2011"/>
    <b v="1"/>
    <n v="118"/>
    <b v="1"/>
    <s v="film &amp; video/documentary"/>
    <s v="theater"/>
    <x v="0"/>
    <x v="12"/>
    <m/>
    <m/>
    <m/>
    <x v="11"/>
    <x v="12"/>
    <x v="11"/>
    <x v="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n v="2012"/>
    <b v="1"/>
    <n v="113"/>
    <b v="1"/>
    <s v="film &amp; video/documentary"/>
    <s v="theater"/>
    <x v="0"/>
    <x v="12"/>
    <m/>
    <m/>
    <m/>
    <x v="11"/>
    <x v="12"/>
    <x v="11"/>
    <x v="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n v="2012"/>
    <b v="1"/>
    <n v="332"/>
    <b v="1"/>
    <s v="film &amp; video/documentary"/>
    <s v="theater"/>
    <x v="0"/>
    <x v="12"/>
    <m/>
    <m/>
    <m/>
    <x v="11"/>
    <x v="12"/>
    <x v="11"/>
    <x v="1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n v="2012"/>
    <b v="1"/>
    <n v="62"/>
    <b v="1"/>
    <s v="film &amp; video/documentary"/>
    <s v="theater"/>
    <x v="0"/>
    <x v="12"/>
    <m/>
    <m/>
    <m/>
    <x v="11"/>
    <x v="12"/>
    <x v="11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n v="2015"/>
    <b v="1"/>
    <n v="951"/>
    <b v="1"/>
    <s v="film &amp; video/documentary"/>
    <s v="theater"/>
    <x v="0"/>
    <x v="12"/>
    <m/>
    <m/>
    <m/>
    <x v="11"/>
    <x v="12"/>
    <x v="11"/>
    <x v="1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n v="2012"/>
    <b v="1"/>
    <n v="415"/>
    <b v="1"/>
    <s v="film &amp; video/documentary"/>
    <s v="theater"/>
    <x v="0"/>
    <x v="12"/>
    <m/>
    <m/>
    <m/>
    <x v="11"/>
    <x v="12"/>
    <x v="11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n v="2017"/>
    <b v="1"/>
    <n v="305"/>
    <b v="1"/>
    <s v="film &amp; video/documentary"/>
    <s v="theater"/>
    <x v="0"/>
    <x v="12"/>
    <m/>
    <m/>
    <m/>
    <x v="11"/>
    <x v="12"/>
    <x v="11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n v="2014"/>
    <b v="1"/>
    <n v="2139"/>
    <b v="1"/>
    <s v="film &amp; video/documentary"/>
    <s v="theater"/>
    <x v="0"/>
    <x v="12"/>
    <m/>
    <m/>
    <m/>
    <x v="11"/>
    <x v="12"/>
    <x v="11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n v="2009"/>
    <b v="1"/>
    <n v="79"/>
    <b v="1"/>
    <s v="film &amp; video/documentary"/>
    <s v="theater"/>
    <x v="0"/>
    <x v="12"/>
    <m/>
    <m/>
    <m/>
    <x v="11"/>
    <x v="12"/>
    <x v="11"/>
    <x v="1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n v="2010"/>
    <b v="1"/>
    <n v="179"/>
    <b v="1"/>
    <s v="film &amp; video/documentary"/>
    <s v="theater"/>
    <x v="0"/>
    <x v="12"/>
    <m/>
    <m/>
    <m/>
    <x v="11"/>
    <x v="12"/>
    <x v="11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n v="2011"/>
    <b v="1"/>
    <n v="202"/>
    <b v="1"/>
    <s v="film &amp; video/documentary"/>
    <s v="theater"/>
    <x v="0"/>
    <x v="12"/>
    <m/>
    <m/>
    <m/>
    <x v="11"/>
    <x v="12"/>
    <x v="11"/>
    <x v="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n v="2011"/>
    <b v="1"/>
    <n v="760"/>
    <b v="1"/>
    <s v="film &amp; video/documentary"/>
    <s v="theater"/>
    <x v="0"/>
    <x v="12"/>
    <m/>
    <m/>
    <m/>
    <x v="11"/>
    <x v="12"/>
    <x v="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n v="2013"/>
    <b v="1"/>
    <n v="563"/>
    <b v="1"/>
    <s v="film &amp; video/documentary"/>
    <s v="theater"/>
    <x v="0"/>
    <x v="12"/>
    <m/>
    <m/>
    <m/>
    <x v="11"/>
    <x v="12"/>
    <x v="11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n v="2013"/>
    <b v="1"/>
    <n v="135"/>
    <b v="1"/>
    <s v="film &amp; video/documentary"/>
    <s v="theater"/>
    <x v="0"/>
    <x v="12"/>
    <m/>
    <m/>
    <m/>
    <x v="11"/>
    <x v="12"/>
    <x v="11"/>
    <x v="1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n v="2012"/>
    <b v="1"/>
    <n v="290"/>
    <b v="1"/>
    <s v="film &amp; video/documentary"/>
    <s v="theater"/>
    <x v="0"/>
    <x v="12"/>
    <m/>
    <m/>
    <m/>
    <x v="11"/>
    <x v="12"/>
    <x v="11"/>
    <x v="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n v="2012"/>
    <b v="1"/>
    <n v="447"/>
    <b v="1"/>
    <s v="film &amp; video/documentary"/>
    <s v="theater"/>
    <x v="0"/>
    <x v="12"/>
    <m/>
    <m/>
    <m/>
    <x v="11"/>
    <x v="12"/>
    <x v="11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n v="2013"/>
    <b v="1"/>
    <n v="232"/>
    <b v="1"/>
    <s v="film &amp; video/documentary"/>
    <s v="theater"/>
    <x v="0"/>
    <x v="12"/>
    <m/>
    <m/>
    <m/>
    <x v="11"/>
    <x v="12"/>
    <x v="11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n v="2010"/>
    <b v="1"/>
    <n v="168"/>
    <b v="1"/>
    <s v="film &amp; video/documentary"/>
    <s v="theater"/>
    <x v="0"/>
    <x v="12"/>
    <m/>
    <m/>
    <m/>
    <x v="11"/>
    <x v="12"/>
    <x v="1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n v="2013"/>
    <b v="1"/>
    <n v="128"/>
    <b v="1"/>
    <s v="film &amp; video/documentary"/>
    <s v="theater"/>
    <x v="0"/>
    <x v="12"/>
    <m/>
    <m/>
    <m/>
    <x v="11"/>
    <x v="12"/>
    <x v="11"/>
    <x v="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n v="2011"/>
    <b v="1"/>
    <n v="493"/>
    <b v="1"/>
    <s v="film &amp; video/documentary"/>
    <s v="theater"/>
    <x v="0"/>
    <x v="12"/>
    <m/>
    <m/>
    <m/>
    <x v="11"/>
    <x v="12"/>
    <x v="1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n v="2014"/>
    <b v="1"/>
    <n v="131"/>
    <b v="1"/>
    <s v="film &amp; video/documentary"/>
    <s v="theater"/>
    <x v="0"/>
    <x v="12"/>
    <m/>
    <m/>
    <m/>
    <x v="11"/>
    <x v="12"/>
    <x v="11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n v="2010"/>
    <b v="1"/>
    <n v="50"/>
    <b v="1"/>
    <s v="film &amp; video/documentary"/>
    <s v="theater"/>
    <x v="0"/>
    <x v="12"/>
    <m/>
    <m/>
    <m/>
    <x v="11"/>
    <x v="12"/>
    <x v="11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n v="2013"/>
    <b v="1"/>
    <n v="665"/>
    <b v="1"/>
    <s v="film &amp; video/documentary"/>
    <s v="theater"/>
    <x v="0"/>
    <x v="12"/>
    <m/>
    <m/>
    <m/>
    <x v="11"/>
    <x v="12"/>
    <x v="11"/>
    <x v="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n v="2012"/>
    <b v="1"/>
    <n v="129"/>
    <b v="1"/>
    <s v="film &amp; video/documentary"/>
    <s v="theater"/>
    <x v="0"/>
    <x v="12"/>
    <m/>
    <m/>
    <m/>
    <x v="11"/>
    <x v="12"/>
    <x v="11"/>
    <x v="1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n v="2015"/>
    <b v="1"/>
    <n v="142"/>
    <b v="1"/>
    <s v="film &amp; video/documentary"/>
    <s v="theater"/>
    <x v="0"/>
    <x v="12"/>
    <m/>
    <m/>
    <m/>
    <x v="11"/>
    <x v="12"/>
    <x v="11"/>
    <x v="1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n v="2014"/>
    <b v="1"/>
    <n v="2436"/>
    <b v="1"/>
    <s v="film &amp; video/documentary"/>
    <s v="theater"/>
    <x v="0"/>
    <x v="12"/>
    <m/>
    <m/>
    <m/>
    <x v="11"/>
    <x v="12"/>
    <x v="11"/>
    <x v="1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n v="2010"/>
    <b v="1"/>
    <n v="244"/>
    <b v="1"/>
    <s v="film &amp; video/documentary"/>
    <s v="theater"/>
    <x v="0"/>
    <x v="12"/>
    <m/>
    <m/>
    <m/>
    <x v="11"/>
    <x v="12"/>
    <x v="11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n v="2011"/>
    <b v="1"/>
    <n v="298"/>
    <b v="1"/>
    <s v="film &amp; video/documentary"/>
    <s v="theater"/>
    <x v="0"/>
    <x v="12"/>
    <m/>
    <m/>
    <m/>
    <x v="11"/>
    <x v="12"/>
    <x v="11"/>
    <x v="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n v="2013"/>
    <b v="1"/>
    <n v="251"/>
    <b v="1"/>
    <s v="film &amp; video/documentary"/>
    <s v="theater"/>
    <x v="0"/>
    <x v="12"/>
    <m/>
    <m/>
    <m/>
    <x v="11"/>
    <x v="12"/>
    <x v="1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n v="2012"/>
    <b v="1"/>
    <n v="108"/>
    <b v="1"/>
    <s v="film &amp; video/documentary"/>
    <s v="theater"/>
    <x v="0"/>
    <x v="12"/>
    <m/>
    <m/>
    <m/>
    <x v="11"/>
    <x v="12"/>
    <x v="11"/>
    <x v="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n v="2012"/>
    <b v="1"/>
    <n v="82"/>
    <b v="1"/>
    <s v="film &amp; video/documentary"/>
    <s v="theater"/>
    <x v="0"/>
    <x v="12"/>
    <m/>
    <m/>
    <m/>
    <x v="11"/>
    <x v="12"/>
    <x v="11"/>
    <x v="1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n v="2012"/>
    <b v="1"/>
    <n v="74"/>
    <b v="1"/>
    <s v="film &amp; video/documentary"/>
    <s v="theater"/>
    <x v="0"/>
    <x v="12"/>
    <m/>
    <m/>
    <m/>
    <x v="11"/>
    <x v="12"/>
    <x v="11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n v="2012"/>
    <b v="1"/>
    <n v="189"/>
    <b v="1"/>
    <s v="film &amp; video/documentary"/>
    <s v="theater"/>
    <x v="0"/>
    <x v="12"/>
    <m/>
    <m/>
    <m/>
    <x v="11"/>
    <x v="12"/>
    <x v="11"/>
    <x v="1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n v="2013"/>
    <b v="1"/>
    <n v="80"/>
    <b v="1"/>
    <s v="film &amp; video/documentary"/>
    <s v="theater"/>
    <x v="0"/>
    <x v="12"/>
    <m/>
    <m/>
    <m/>
    <x v="11"/>
    <x v="12"/>
    <x v="11"/>
    <x v="11"/>
  </r>
  <r>
    <n v="307"/>
    <s v="Grammar Revolution"/>
    <s v="Why is grammar important?"/>
    <n v="22000"/>
    <n v="24490"/>
    <x v="0"/>
    <s v="US"/>
    <s v="USD"/>
    <n v="1360276801"/>
    <n v="1357684801"/>
    <d v="2013-01-08T22:40:01"/>
    <n v="2013"/>
    <b v="1"/>
    <n v="576"/>
    <b v="1"/>
    <s v="film &amp; video/documentary"/>
    <s v="theater"/>
    <x v="0"/>
    <x v="12"/>
    <m/>
    <m/>
    <m/>
    <x v="11"/>
    <x v="12"/>
    <x v="11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n v="2011"/>
    <b v="1"/>
    <n v="202"/>
    <b v="1"/>
    <s v="film &amp; video/documentary"/>
    <s v="theater"/>
    <x v="0"/>
    <x v="12"/>
    <m/>
    <m/>
    <m/>
    <x v="11"/>
    <x v="12"/>
    <x v="11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n v="2012"/>
    <b v="1"/>
    <n v="238"/>
    <b v="1"/>
    <s v="film &amp; video/documentary"/>
    <s v="theater"/>
    <x v="0"/>
    <x v="12"/>
    <m/>
    <m/>
    <m/>
    <x v="11"/>
    <x v="12"/>
    <x v="11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n v="2011"/>
    <b v="1"/>
    <n v="36"/>
    <b v="1"/>
    <s v="film &amp; video/documentary"/>
    <s v="theater"/>
    <x v="0"/>
    <x v="12"/>
    <m/>
    <m/>
    <m/>
    <x v="11"/>
    <x v="12"/>
    <x v="11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n v="2011"/>
    <b v="1"/>
    <n v="150"/>
    <b v="1"/>
    <s v="film &amp; video/documentary"/>
    <s v="theater"/>
    <x v="0"/>
    <x v="12"/>
    <m/>
    <m/>
    <m/>
    <x v="11"/>
    <x v="12"/>
    <x v="11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n v="2013"/>
    <b v="1"/>
    <n v="146"/>
    <b v="1"/>
    <s v="film &amp; video/documentary"/>
    <s v="theater"/>
    <x v="0"/>
    <x v="12"/>
    <m/>
    <m/>
    <m/>
    <x v="11"/>
    <x v="12"/>
    <x v="11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n v="2010"/>
    <b v="1"/>
    <n v="222"/>
    <b v="1"/>
    <s v="film &amp; video/documentary"/>
    <s v="theater"/>
    <x v="0"/>
    <x v="12"/>
    <m/>
    <m/>
    <m/>
    <x v="11"/>
    <x v="12"/>
    <x v="11"/>
    <x v="1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n v="2013"/>
    <b v="1"/>
    <n v="120"/>
    <b v="1"/>
    <s v="film &amp; video/documentary"/>
    <s v="theater"/>
    <x v="0"/>
    <x v="12"/>
    <m/>
    <m/>
    <m/>
    <x v="11"/>
    <x v="12"/>
    <x v="11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n v="2012"/>
    <b v="1"/>
    <n v="126"/>
    <b v="1"/>
    <s v="film &amp; video/documentary"/>
    <s v="theater"/>
    <x v="0"/>
    <x v="12"/>
    <m/>
    <m/>
    <m/>
    <x v="11"/>
    <x v="12"/>
    <x v="11"/>
    <x v="1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n v="2014"/>
    <b v="1"/>
    <n v="158"/>
    <b v="1"/>
    <s v="film &amp; video/documentary"/>
    <s v="theater"/>
    <x v="0"/>
    <x v="12"/>
    <m/>
    <m/>
    <m/>
    <x v="11"/>
    <x v="12"/>
    <x v="11"/>
    <x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n v="2013"/>
    <b v="1"/>
    <n v="316"/>
    <b v="1"/>
    <s v="film &amp; video/documentary"/>
    <s v="theater"/>
    <x v="0"/>
    <x v="12"/>
    <m/>
    <m/>
    <m/>
    <x v="11"/>
    <x v="12"/>
    <x v="11"/>
    <x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n v="2013"/>
    <b v="1"/>
    <n v="284"/>
    <b v="1"/>
    <s v="film &amp; video/documentary"/>
    <s v="theater"/>
    <x v="0"/>
    <x v="12"/>
    <m/>
    <m/>
    <m/>
    <x v="11"/>
    <x v="12"/>
    <x v="11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n v="2009"/>
    <b v="1"/>
    <n v="51"/>
    <b v="1"/>
    <s v="film &amp; video/documentary"/>
    <s v="theater"/>
    <x v="0"/>
    <x v="12"/>
    <m/>
    <m/>
    <m/>
    <x v="11"/>
    <x v="12"/>
    <x v="11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n v="2015"/>
    <b v="1"/>
    <n v="158"/>
    <b v="1"/>
    <s v="film &amp; video/documentary"/>
    <s v="theater"/>
    <x v="0"/>
    <x v="12"/>
    <m/>
    <m/>
    <m/>
    <x v="11"/>
    <x v="12"/>
    <x v="11"/>
    <x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n v="2016"/>
    <b v="1"/>
    <n v="337"/>
    <b v="1"/>
    <s v="film &amp; video/documentary"/>
    <s v="theater"/>
    <x v="0"/>
    <x v="12"/>
    <m/>
    <m/>
    <m/>
    <x v="11"/>
    <x v="12"/>
    <x v="11"/>
    <x v="1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n v="2016"/>
    <b v="1"/>
    <n v="186"/>
    <b v="1"/>
    <s v="film &amp; video/documentary"/>
    <s v="theater"/>
    <x v="0"/>
    <x v="12"/>
    <m/>
    <m/>
    <m/>
    <x v="11"/>
    <x v="12"/>
    <x v="11"/>
    <x v="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n v="2016"/>
    <b v="1"/>
    <n v="58"/>
    <b v="1"/>
    <s v="film &amp; video/documentary"/>
    <s v="theater"/>
    <x v="0"/>
    <x v="12"/>
    <m/>
    <m/>
    <m/>
    <x v="11"/>
    <x v="12"/>
    <x v="11"/>
    <x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n v="2015"/>
    <b v="1"/>
    <n v="82"/>
    <b v="1"/>
    <s v="film &amp; video/documentary"/>
    <s v="theater"/>
    <x v="0"/>
    <x v="12"/>
    <m/>
    <m/>
    <m/>
    <x v="11"/>
    <x v="12"/>
    <x v="11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n v="2016"/>
    <b v="1"/>
    <n v="736"/>
    <b v="1"/>
    <s v="film &amp; video/documentary"/>
    <s v="theater"/>
    <x v="0"/>
    <x v="12"/>
    <m/>
    <m/>
    <m/>
    <x v="11"/>
    <x v="12"/>
    <x v="11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n v="2017"/>
    <b v="1"/>
    <n v="1151"/>
    <b v="1"/>
    <s v="film &amp; video/documentary"/>
    <s v="theater"/>
    <x v="0"/>
    <x v="12"/>
    <m/>
    <m/>
    <m/>
    <x v="11"/>
    <x v="12"/>
    <x v="11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n v="2015"/>
    <b v="1"/>
    <n v="34"/>
    <b v="1"/>
    <s v="film &amp; video/documentary"/>
    <s v="theater"/>
    <x v="0"/>
    <x v="12"/>
    <m/>
    <m/>
    <m/>
    <x v="11"/>
    <x v="12"/>
    <x v="11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n v="2015"/>
    <b v="1"/>
    <n v="498"/>
    <b v="1"/>
    <s v="film &amp; video/documentary"/>
    <s v="theater"/>
    <x v="0"/>
    <x v="12"/>
    <m/>
    <m/>
    <m/>
    <x v="11"/>
    <x v="12"/>
    <x v="11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n v="2015"/>
    <b v="1"/>
    <n v="167"/>
    <b v="1"/>
    <s v="film &amp; video/documentary"/>
    <s v="theater"/>
    <x v="0"/>
    <x v="12"/>
    <m/>
    <m/>
    <m/>
    <x v="11"/>
    <x v="12"/>
    <x v="11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n v="2013"/>
    <b v="1"/>
    <n v="340"/>
    <b v="1"/>
    <s v="film &amp; video/documentary"/>
    <s v="theater"/>
    <x v="0"/>
    <x v="12"/>
    <m/>
    <m/>
    <m/>
    <x v="11"/>
    <x v="12"/>
    <x v="11"/>
    <x v="1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n v="2016"/>
    <b v="1"/>
    <n v="438"/>
    <b v="1"/>
    <s v="film &amp; video/documentary"/>
    <s v="theater"/>
    <x v="0"/>
    <x v="12"/>
    <m/>
    <m/>
    <m/>
    <x v="11"/>
    <x v="12"/>
    <x v="11"/>
    <x v="1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n v="2015"/>
    <b v="1"/>
    <n v="555"/>
    <b v="1"/>
    <s v="film &amp; video/documentary"/>
    <s v="theater"/>
    <x v="0"/>
    <x v="12"/>
    <m/>
    <m/>
    <m/>
    <x v="11"/>
    <x v="12"/>
    <x v="11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n v="2016"/>
    <b v="1"/>
    <n v="266"/>
    <b v="1"/>
    <s v="film &amp; video/documentary"/>
    <s v="theater"/>
    <x v="0"/>
    <x v="12"/>
    <m/>
    <m/>
    <m/>
    <x v="11"/>
    <x v="12"/>
    <x v="11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n v="2015"/>
    <b v="1"/>
    <n v="69"/>
    <b v="1"/>
    <s v="film &amp; video/documentary"/>
    <s v="theater"/>
    <x v="0"/>
    <x v="12"/>
    <m/>
    <m/>
    <m/>
    <x v="11"/>
    <x v="12"/>
    <x v="11"/>
    <x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n v="2015"/>
    <b v="1"/>
    <n v="80"/>
    <b v="1"/>
    <s v="film &amp; video/documentary"/>
    <s v="theater"/>
    <x v="0"/>
    <x v="12"/>
    <m/>
    <m/>
    <m/>
    <x v="11"/>
    <x v="12"/>
    <x v="11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n v="2015"/>
    <b v="1"/>
    <n v="493"/>
    <b v="1"/>
    <s v="film &amp; video/documentary"/>
    <s v="theater"/>
    <x v="0"/>
    <x v="12"/>
    <m/>
    <m/>
    <m/>
    <x v="11"/>
    <x v="12"/>
    <x v="11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n v="2015"/>
    <b v="1"/>
    <n v="31"/>
    <b v="1"/>
    <s v="film &amp; video/documentary"/>
    <s v="theater"/>
    <x v="0"/>
    <x v="12"/>
    <m/>
    <m/>
    <m/>
    <x v="11"/>
    <x v="12"/>
    <x v="11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n v="2016"/>
    <b v="1"/>
    <n v="236"/>
    <b v="1"/>
    <s v="film &amp; video/documentary"/>
    <s v="theater"/>
    <x v="0"/>
    <x v="12"/>
    <m/>
    <m/>
    <m/>
    <x v="11"/>
    <x v="12"/>
    <x v="11"/>
    <x v="1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n v="2015"/>
    <b v="1"/>
    <n v="89"/>
    <b v="1"/>
    <s v="film &amp; video/documentary"/>
    <s v="theater"/>
    <x v="0"/>
    <x v="12"/>
    <m/>
    <m/>
    <m/>
    <x v="11"/>
    <x v="12"/>
    <x v="11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n v="2017"/>
    <b v="1"/>
    <n v="299"/>
    <b v="1"/>
    <s v="film &amp; video/documentary"/>
    <s v="theater"/>
    <x v="0"/>
    <x v="12"/>
    <m/>
    <m/>
    <m/>
    <x v="11"/>
    <x v="12"/>
    <x v="11"/>
    <x v="1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n v="2014"/>
    <b v="1"/>
    <n v="55"/>
    <b v="1"/>
    <s v="film &amp; video/documentary"/>
    <s v="theater"/>
    <x v="0"/>
    <x v="12"/>
    <m/>
    <m/>
    <m/>
    <x v="11"/>
    <x v="12"/>
    <x v="11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n v="2016"/>
    <b v="1"/>
    <n v="325"/>
    <b v="1"/>
    <s v="film &amp; video/documentary"/>
    <s v="theater"/>
    <x v="0"/>
    <x v="12"/>
    <m/>
    <m/>
    <m/>
    <x v="11"/>
    <x v="12"/>
    <x v="11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n v="2014"/>
    <b v="1"/>
    <n v="524"/>
    <b v="1"/>
    <s v="film &amp; video/documentary"/>
    <s v="theater"/>
    <x v="0"/>
    <x v="12"/>
    <m/>
    <m/>
    <m/>
    <x v="11"/>
    <x v="12"/>
    <x v="11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n v="2015"/>
    <b v="1"/>
    <n v="285"/>
    <b v="1"/>
    <s v="film &amp; video/documentary"/>
    <s v="theater"/>
    <x v="0"/>
    <x v="12"/>
    <m/>
    <m/>
    <m/>
    <x v="11"/>
    <x v="12"/>
    <x v="11"/>
    <x v="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n v="2015"/>
    <b v="1"/>
    <n v="179"/>
    <b v="1"/>
    <s v="film &amp; video/documentary"/>
    <s v="theater"/>
    <x v="0"/>
    <x v="12"/>
    <m/>
    <m/>
    <m/>
    <x v="11"/>
    <x v="12"/>
    <x v="11"/>
    <x v="1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n v="2015"/>
    <b v="1"/>
    <n v="188"/>
    <b v="1"/>
    <s v="film &amp; video/documentary"/>
    <s v="theater"/>
    <x v="0"/>
    <x v="12"/>
    <m/>
    <m/>
    <m/>
    <x v="11"/>
    <x v="12"/>
    <x v="11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n v="2015"/>
    <b v="1"/>
    <n v="379"/>
    <b v="1"/>
    <s v="film &amp; video/documentary"/>
    <s v="theater"/>
    <x v="0"/>
    <x v="12"/>
    <m/>
    <m/>
    <m/>
    <x v="11"/>
    <x v="12"/>
    <x v="11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n v="2015"/>
    <b v="1"/>
    <n v="119"/>
    <b v="1"/>
    <s v="film &amp; video/documentary"/>
    <s v="theater"/>
    <x v="0"/>
    <x v="12"/>
    <m/>
    <m/>
    <m/>
    <x v="11"/>
    <x v="12"/>
    <x v="11"/>
    <x v="1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n v="2017"/>
    <b v="1"/>
    <n v="167"/>
    <b v="1"/>
    <s v="film &amp; video/documentary"/>
    <s v="theater"/>
    <x v="0"/>
    <x v="12"/>
    <m/>
    <m/>
    <m/>
    <x v="11"/>
    <x v="12"/>
    <x v="11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n v="2016"/>
    <b v="1"/>
    <n v="221"/>
    <b v="1"/>
    <s v="film &amp; video/documentary"/>
    <s v="theater"/>
    <x v="0"/>
    <x v="12"/>
    <m/>
    <m/>
    <m/>
    <x v="11"/>
    <x v="12"/>
    <x v="11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n v="2016"/>
    <b v="1"/>
    <n v="964"/>
    <b v="1"/>
    <s v="film &amp; video/documentary"/>
    <s v="theater"/>
    <x v="0"/>
    <x v="12"/>
    <m/>
    <m/>
    <m/>
    <x v="11"/>
    <x v="12"/>
    <x v="11"/>
    <x v="1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n v="2014"/>
    <b v="1"/>
    <n v="286"/>
    <b v="1"/>
    <s v="film &amp; video/documentary"/>
    <s v="theater"/>
    <x v="0"/>
    <x v="12"/>
    <m/>
    <m/>
    <m/>
    <x v="11"/>
    <x v="12"/>
    <x v="11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n v="2015"/>
    <b v="1"/>
    <n v="613"/>
    <b v="1"/>
    <s v="film &amp; video/documentary"/>
    <s v="theater"/>
    <x v="0"/>
    <x v="12"/>
    <m/>
    <m/>
    <m/>
    <x v="11"/>
    <x v="12"/>
    <x v="11"/>
    <x v="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n v="2016"/>
    <b v="1"/>
    <n v="29"/>
    <b v="1"/>
    <s v="film &amp; video/documentary"/>
    <s v="theater"/>
    <x v="0"/>
    <x v="12"/>
    <m/>
    <m/>
    <m/>
    <x v="11"/>
    <x v="12"/>
    <x v="11"/>
    <x v="1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n v="2014"/>
    <b v="1"/>
    <n v="165"/>
    <b v="1"/>
    <s v="film &amp; video/documentary"/>
    <s v="theater"/>
    <x v="0"/>
    <x v="12"/>
    <m/>
    <m/>
    <m/>
    <x v="11"/>
    <x v="12"/>
    <x v="11"/>
    <x v="1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n v="2016"/>
    <b v="1"/>
    <n v="97"/>
    <b v="1"/>
    <s v="film &amp; video/documentary"/>
    <s v="theater"/>
    <x v="0"/>
    <x v="12"/>
    <m/>
    <m/>
    <m/>
    <x v="11"/>
    <x v="12"/>
    <x v="11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n v="2015"/>
    <b v="1"/>
    <n v="303"/>
    <b v="1"/>
    <s v="film &amp; video/documentary"/>
    <s v="theater"/>
    <x v="0"/>
    <x v="12"/>
    <m/>
    <m/>
    <m/>
    <x v="11"/>
    <x v="12"/>
    <x v="11"/>
    <x v="1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n v="2016"/>
    <b v="1"/>
    <n v="267"/>
    <b v="1"/>
    <s v="film &amp; video/documentary"/>
    <s v="theater"/>
    <x v="0"/>
    <x v="12"/>
    <m/>
    <m/>
    <m/>
    <x v="11"/>
    <x v="12"/>
    <x v="11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n v="2014"/>
    <b v="1"/>
    <n v="302"/>
    <b v="1"/>
    <s v="film &amp; video/documentary"/>
    <s v="theater"/>
    <x v="0"/>
    <x v="12"/>
    <m/>
    <m/>
    <m/>
    <x v="11"/>
    <x v="12"/>
    <x v="11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n v="2015"/>
    <b v="0"/>
    <n v="87"/>
    <b v="1"/>
    <s v="film &amp; video/documentary"/>
    <s v="theater"/>
    <x v="0"/>
    <x v="12"/>
    <m/>
    <m/>
    <m/>
    <x v="11"/>
    <x v="12"/>
    <x v="11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n v="2014"/>
    <b v="0"/>
    <n v="354"/>
    <b v="1"/>
    <s v="film &amp; video/documentary"/>
    <s v="theater"/>
    <x v="0"/>
    <x v="12"/>
    <m/>
    <m/>
    <m/>
    <x v="11"/>
    <x v="12"/>
    <x v="11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n v="2014"/>
    <b v="0"/>
    <n v="86"/>
    <b v="1"/>
    <s v="film &amp; video/documentary"/>
    <s v="theater"/>
    <x v="0"/>
    <x v="12"/>
    <m/>
    <m/>
    <m/>
    <x v="11"/>
    <x v="12"/>
    <x v="11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n v="2010"/>
    <b v="0"/>
    <n v="26"/>
    <b v="1"/>
    <s v="film &amp; video/documentary"/>
    <s v="theater"/>
    <x v="0"/>
    <x v="12"/>
    <m/>
    <m/>
    <m/>
    <x v="11"/>
    <x v="12"/>
    <x v="11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n v="2014"/>
    <b v="0"/>
    <n v="113"/>
    <b v="1"/>
    <s v="film &amp; video/documentary"/>
    <s v="theater"/>
    <x v="0"/>
    <x v="12"/>
    <m/>
    <m/>
    <m/>
    <x v="11"/>
    <x v="12"/>
    <x v="11"/>
    <x v="1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n v="2014"/>
    <b v="0"/>
    <n v="65"/>
    <b v="1"/>
    <s v="film &amp; video/documentary"/>
    <s v="theater"/>
    <x v="0"/>
    <x v="12"/>
    <m/>
    <m/>
    <m/>
    <x v="11"/>
    <x v="12"/>
    <x v="11"/>
    <x v="1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n v="2012"/>
    <b v="0"/>
    <n v="134"/>
    <b v="1"/>
    <s v="film &amp; video/documentary"/>
    <s v="theater"/>
    <x v="0"/>
    <x v="12"/>
    <m/>
    <m/>
    <m/>
    <x v="11"/>
    <x v="12"/>
    <x v="11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n v="2013"/>
    <b v="0"/>
    <n v="119"/>
    <b v="1"/>
    <s v="film &amp; video/documentary"/>
    <s v="theater"/>
    <x v="0"/>
    <x v="12"/>
    <m/>
    <m/>
    <m/>
    <x v="11"/>
    <x v="12"/>
    <x v="11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n v="2015"/>
    <b v="0"/>
    <n v="159"/>
    <b v="1"/>
    <s v="film &amp; video/documentary"/>
    <s v="theater"/>
    <x v="0"/>
    <x v="12"/>
    <m/>
    <m/>
    <m/>
    <x v="11"/>
    <x v="12"/>
    <x v="11"/>
    <x v="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n v="2011"/>
    <b v="0"/>
    <n v="167"/>
    <b v="1"/>
    <s v="film &amp; video/documentary"/>
    <s v="theater"/>
    <x v="0"/>
    <x v="12"/>
    <m/>
    <m/>
    <m/>
    <x v="11"/>
    <x v="12"/>
    <x v="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n v="2016"/>
    <b v="0"/>
    <n v="43"/>
    <b v="1"/>
    <s v="film &amp; video/documentary"/>
    <s v="theater"/>
    <x v="0"/>
    <x v="12"/>
    <m/>
    <m/>
    <m/>
    <x v="11"/>
    <x v="12"/>
    <x v="1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n v="2012"/>
    <b v="0"/>
    <n v="1062"/>
    <b v="1"/>
    <s v="film &amp; video/documentary"/>
    <s v="theater"/>
    <x v="0"/>
    <x v="12"/>
    <m/>
    <m/>
    <m/>
    <x v="11"/>
    <x v="12"/>
    <x v="1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n v="2016"/>
    <b v="0"/>
    <n v="9"/>
    <b v="1"/>
    <s v="film &amp; video/documentary"/>
    <s v="theater"/>
    <x v="0"/>
    <x v="12"/>
    <m/>
    <m/>
    <m/>
    <x v="11"/>
    <x v="12"/>
    <x v="11"/>
    <x v="1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n v="2012"/>
    <b v="0"/>
    <n v="89"/>
    <b v="1"/>
    <s v="film &amp; video/documentary"/>
    <s v="theater"/>
    <x v="0"/>
    <x v="12"/>
    <m/>
    <m/>
    <m/>
    <x v="11"/>
    <x v="12"/>
    <x v="11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n v="2011"/>
    <b v="0"/>
    <n v="174"/>
    <b v="1"/>
    <s v="film &amp; video/documentary"/>
    <s v="theater"/>
    <x v="0"/>
    <x v="12"/>
    <m/>
    <m/>
    <m/>
    <x v="11"/>
    <x v="12"/>
    <x v="1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n v="2014"/>
    <b v="0"/>
    <n v="14"/>
    <b v="1"/>
    <s v="film &amp; video/documentary"/>
    <s v="theater"/>
    <x v="0"/>
    <x v="12"/>
    <m/>
    <m/>
    <m/>
    <x v="11"/>
    <x v="12"/>
    <x v="11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n v="2016"/>
    <b v="0"/>
    <n v="48"/>
    <b v="1"/>
    <s v="film &amp; video/documentary"/>
    <s v="theater"/>
    <x v="0"/>
    <x v="12"/>
    <m/>
    <m/>
    <m/>
    <x v="11"/>
    <x v="12"/>
    <x v="11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n v="2015"/>
    <b v="0"/>
    <n v="133"/>
    <b v="1"/>
    <s v="film &amp; video/documentary"/>
    <s v="theater"/>
    <x v="0"/>
    <x v="12"/>
    <m/>
    <m/>
    <m/>
    <x v="11"/>
    <x v="12"/>
    <x v="11"/>
    <x v="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n v="2016"/>
    <b v="0"/>
    <n v="83"/>
    <b v="1"/>
    <s v="film &amp; video/documentary"/>
    <s v="theater"/>
    <x v="0"/>
    <x v="12"/>
    <m/>
    <m/>
    <m/>
    <x v="11"/>
    <x v="12"/>
    <x v="11"/>
    <x v="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n v="2012"/>
    <b v="0"/>
    <n v="149"/>
    <b v="1"/>
    <s v="film &amp; video/documentary"/>
    <s v="theater"/>
    <x v="0"/>
    <x v="12"/>
    <m/>
    <m/>
    <m/>
    <x v="11"/>
    <x v="12"/>
    <x v="11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n v="2015"/>
    <b v="0"/>
    <n v="49"/>
    <b v="1"/>
    <s v="film &amp; video/documentary"/>
    <s v="theater"/>
    <x v="0"/>
    <x v="12"/>
    <m/>
    <m/>
    <m/>
    <x v="11"/>
    <x v="12"/>
    <x v="11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n v="2012"/>
    <b v="0"/>
    <n v="251"/>
    <b v="1"/>
    <s v="film &amp; video/documentary"/>
    <s v="theater"/>
    <x v="0"/>
    <x v="12"/>
    <m/>
    <m/>
    <m/>
    <x v="11"/>
    <x v="12"/>
    <x v="11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n v="2012"/>
    <b v="0"/>
    <n v="22"/>
    <b v="1"/>
    <s v="film &amp; video/documentary"/>
    <s v="theater"/>
    <x v="0"/>
    <x v="12"/>
    <m/>
    <m/>
    <m/>
    <x v="11"/>
    <x v="12"/>
    <x v="11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n v="2014"/>
    <b v="0"/>
    <n v="48"/>
    <b v="1"/>
    <s v="film &amp; video/documentary"/>
    <s v="theater"/>
    <x v="0"/>
    <x v="12"/>
    <m/>
    <m/>
    <m/>
    <x v="11"/>
    <x v="12"/>
    <x v="11"/>
    <x v="1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n v="2014"/>
    <b v="0"/>
    <n v="383"/>
    <b v="1"/>
    <s v="film &amp; video/documentary"/>
    <s v="theater"/>
    <x v="0"/>
    <x v="12"/>
    <m/>
    <m/>
    <m/>
    <x v="11"/>
    <x v="12"/>
    <x v="11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n v="2014"/>
    <b v="0"/>
    <n v="237"/>
    <b v="1"/>
    <s v="film &amp; video/documentary"/>
    <s v="theater"/>
    <x v="0"/>
    <x v="12"/>
    <m/>
    <m/>
    <m/>
    <x v="11"/>
    <x v="12"/>
    <x v="11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n v="2015"/>
    <b v="0"/>
    <n v="13"/>
    <b v="1"/>
    <s v="film &amp; video/documentary"/>
    <s v="theater"/>
    <x v="0"/>
    <x v="12"/>
    <m/>
    <m/>
    <m/>
    <x v="11"/>
    <x v="12"/>
    <x v="11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n v="2015"/>
    <b v="0"/>
    <n v="562"/>
    <b v="1"/>
    <s v="film &amp; video/documentary"/>
    <s v="theater"/>
    <x v="0"/>
    <x v="12"/>
    <m/>
    <m/>
    <m/>
    <x v="11"/>
    <x v="12"/>
    <x v="11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n v="2016"/>
    <b v="0"/>
    <n v="71"/>
    <b v="1"/>
    <s v="film &amp; video/documentary"/>
    <s v="theater"/>
    <x v="0"/>
    <x v="12"/>
    <m/>
    <m/>
    <m/>
    <x v="11"/>
    <x v="12"/>
    <x v="11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n v="2014"/>
    <b v="0"/>
    <n v="1510"/>
    <b v="1"/>
    <s v="film &amp; video/documentary"/>
    <s v="theater"/>
    <x v="0"/>
    <x v="12"/>
    <m/>
    <m/>
    <m/>
    <x v="11"/>
    <x v="12"/>
    <x v="11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n v="2015"/>
    <b v="0"/>
    <n v="14"/>
    <b v="1"/>
    <s v="film &amp; video/documentary"/>
    <s v="theater"/>
    <x v="0"/>
    <x v="12"/>
    <m/>
    <m/>
    <m/>
    <x v="11"/>
    <x v="12"/>
    <x v="11"/>
    <x v="1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n v="2011"/>
    <b v="0"/>
    <n v="193"/>
    <b v="1"/>
    <s v="film &amp; video/documentary"/>
    <s v="theater"/>
    <x v="0"/>
    <x v="12"/>
    <m/>
    <m/>
    <m/>
    <x v="11"/>
    <x v="12"/>
    <x v="11"/>
    <x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n v="2011"/>
    <b v="0"/>
    <n v="206"/>
    <b v="1"/>
    <s v="film &amp; video/documentary"/>
    <s v="theater"/>
    <x v="0"/>
    <x v="12"/>
    <m/>
    <m/>
    <m/>
    <x v="11"/>
    <x v="12"/>
    <x v="11"/>
    <x v="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n v="2013"/>
    <b v="0"/>
    <n v="351"/>
    <b v="1"/>
    <s v="film &amp; video/documentary"/>
    <s v="theater"/>
    <x v="0"/>
    <x v="12"/>
    <m/>
    <m/>
    <m/>
    <x v="11"/>
    <x v="12"/>
    <x v="11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n v="2016"/>
    <b v="0"/>
    <n v="50"/>
    <b v="1"/>
    <s v="film &amp; video/documentary"/>
    <s v="theater"/>
    <x v="0"/>
    <x v="12"/>
    <m/>
    <m/>
    <m/>
    <x v="11"/>
    <x v="12"/>
    <x v="11"/>
    <x v="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n v="2012"/>
    <b v="0"/>
    <n v="184"/>
    <b v="1"/>
    <s v="film &amp; video/documentary"/>
    <s v="theater"/>
    <x v="0"/>
    <x v="12"/>
    <m/>
    <m/>
    <m/>
    <x v="11"/>
    <x v="12"/>
    <x v="11"/>
    <x v="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n v="2012"/>
    <b v="0"/>
    <n v="196"/>
    <b v="1"/>
    <s v="film &amp; video/documentary"/>
    <s v="theater"/>
    <x v="0"/>
    <x v="12"/>
    <m/>
    <m/>
    <m/>
    <x v="11"/>
    <x v="12"/>
    <x v="11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n v="2010"/>
    <b v="0"/>
    <n v="229"/>
    <b v="1"/>
    <s v="film &amp; video/documentary"/>
    <s v="theater"/>
    <x v="0"/>
    <x v="12"/>
    <m/>
    <m/>
    <m/>
    <x v="11"/>
    <x v="12"/>
    <x v="11"/>
    <x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n v="2015"/>
    <b v="0"/>
    <n v="67"/>
    <b v="1"/>
    <s v="film &amp; video/documentary"/>
    <s v="theater"/>
    <x v="0"/>
    <x v="12"/>
    <m/>
    <m/>
    <m/>
    <x v="11"/>
    <x v="12"/>
    <x v="11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n v="2016"/>
    <b v="0"/>
    <n v="95"/>
    <b v="1"/>
    <s v="film &amp; video/documentary"/>
    <s v="theater"/>
    <x v="0"/>
    <x v="12"/>
    <m/>
    <m/>
    <m/>
    <x v="11"/>
    <x v="12"/>
    <x v="11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n v="2014"/>
    <b v="0"/>
    <n v="62"/>
    <b v="1"/>
    <s v="film &amp; video/documentary"/>
    <s v="theater"/>
    <x v="0"/>
    <x v="12"/>
    <m/>
    <m/>
    <m/>
    <x v="11"/>
    <x v="12"/>
    <x v="11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n v="2011"/>
    <b v="0"/>
    <n v="73"/>
    <b v="1"/>
    <s v="film &amp; video/documentary"/>
    <s v="theater"/>
    <x v="0"/>
    <x v="12"/>
    <m/>
    <m/>
    <m/>
    <x v="11"/>
    <x v="12"/>
    <x v="11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n v="2015"/>
    <b v="0"/>
    <n v="43"/>
    <b v="1"/>
    <s v="film &amp; video/documentary"/>
    <s v="theater"/>
    <x v="0"/>
    <x v="12"/>
    <m/>
    <m/>
    <m/>
    <x v="11"/>
    <x v="12"/>
    <x v="11"/>
    <x v="1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n v="2011"/>
    <b v="0"/>
    <n v="70"/>
    <b v="1"/>
    <s v="film &amp; video/documentary"/>
    <s v="theater"/>
    <x v="0"/>
    <x v="12"/>
    <m/>
    <m/>
    <m/>
    <x v="11"/>
    <x v="12"/>
    <x v="11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n v="2014"/>
    <b v="0"/>
    <n v="271"/>
    <b v="1"/>
    <s v="film &amp; video/documentary"/>
    <s v="theater"/>
    <x v="0"/>
    <x v="12"/>
    <m/>
    <m/>
    <m/>
    <x v="11"/>
    <x v="12"/>
    <x v="11"/>
    <x v="1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n v="2014"/>
    <b v="0"/>
    <n v="55"/>
    <b v="1"/>
    <s v="film &amp; video/documentary"/>
    <s v="theater"/>
    <x v="0"/>
    <x v="12"/>
    <m/>
    <m/>
    <m/>
    <x v="11"/>
    <x v="12"/>
    <x v="11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n v="2011"/>
    <b v="0"/>
    <n v="35"/>
    <b v="1"/>
    <s v="film &amp; video/documentary"/>
    <s v="theater"/>
    <x v="0"/>
    <x v="12"/>
    <m/>
    <m/>
    <m/>
    <x v="11"/>
    <x v="12"/>
    <x v="11"/>
    <x v="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n v="2011"/>
    <b v="0"/>
    <n v="22"/>
    <b v="1"/>
    <s v="film &amp; video/documentary"/>
    <s v="theater"/>
    <x v="0"/>
    <x v="12"/>
    <m/>
    <m/>
    <m/>
    <x v="11"/>
    <x v="12"/>
    <x v="11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n v="2013"/>
    <b v="0"/>
    <n v="38"/>
    <b v="1"/>
    <s v="film &amp; video/documentary"/>
    <s v="theater"/>
    <x v="0"/>
    <x v="12"/>
    <m/>
    <m/>
    <m/>
    <x v="11"/>
    <x v="12"/>
    <x v="11"/>
    <x v="1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n v="2016"/>
    <b v="0"/>
    <n v="15"/>
    <b v="1"/>
    <s v="film &amp; video/documentary"/>
    <s v="theater"/>
    <x v="0"/>
    <x v="12"/>
    <m/>
    <m/>
    <m/>
    <x v="11"/>
    <x v="12"/>
    <x v="11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n v="2015"/>
    <b v="0"/>
    <n v="7"/>
    <b v="1"/>
    <s v="film &amp; video/documentary"/>
    <s v="theater"/>
    <x v="0"/>
    <x v="12"/>
    <m/>
    <m/>
    <m/>
    <x v="11"/>
    <x v="12"/>
    <x v="11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n v="2013"/>
    <b v="0"/>
    <n v="241"/>
    <b v="1"/>
    <s v="film &amp; video/documentary"/>
    <s v="theater"/>
    <x v="0"/>
    <x v="12"/>
    <m/>
    <m/>
    <m/>
    <x v="11"/>
    <x v="12"/>
    <x v="11"/>
    <x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n v="2012"/>
    <b v="0"/>
    <n v="55"/>
    <b v="1"/>
    <s v="film &amp; video/documentary"/>
    <s v="theater"/>
    <x v="0"/>
    <x v="12"/>
    <m/>
    <m/>
    <m/>
    <x v="11"/>
    <x v="12"/>
    <x v="11"/>
    <x v="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n v="2012"/>
    <b v="0"/>
    <n v="171"/>
    <b v="1"/>
    <s v="film &amp; video/documentary"/>
    <s v="theater"/>
    <x v="0"/>
    <x v="12"/>
    <m/>
    <m/>
    <m/>
    <x v="11"/>
    <x v="12"/>
    <x v="11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n v="2013"/>
    <b v="0"/>
    <n v="208"/>
    <b v="1"/>
    <s v="film &amp; video/documentary"/>
    <s v="theater"/>
    <x v="0"/>
    <x v="12"/>
    <m/>
    <m/>
    <m/>
    <x v="11"/>
    <x v="12"/>
    <x v="11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n v="2014"/>
    <b v="0"/>
    <n v="21"/>
    <b v="1"/>
    <s v="film &amp; video/documentary"/>
    <s v="theater"/>
    <x v="0"/>
    <x v="12"/>
    <m/>
    <m/>
    <m/>
    <x v="11"/>
    <x v="12"/>
    <x v="11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n v="2014"/>
    <b v="0"/>
    <n v="25"/>
    <b v="1"/>
    <s v="film &amp; video/documentary"/>
    <s v="theater"/>
    <x v="0"/>
    <x v="12"/>
    <m/>
    <m/>
    <m/>
    <x v="11"/>
    <x v="12"/>
    <x v="11"/>
    <x v="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n v="2013"/>
    <b v="0"/>
    <n v="52"/>
    <b v="1"/>
    <s v="film &amp; video/documentary"/>
    <s v="theater"/>
    <x v="0"/>
    <x v="12"/>
    <m/>
    <m/>
    <m/>
    <x v="11"/>
    <x v="12"/>
    <x v="1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n v="2015"/>
    <b v="0"/>
    <n v="104"/>
    <b v="1"/>
    <s v="film &amp; video/documentary"/>
    <s v="theater"/>
    <x v="0"/>
    <x v="12"/>
    <m/>
    <m/>
    <m/>
    <x v="11"/>
    <x v="12"/>
    <x v="11"/>
    <x v="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n v="2013"/>
    <b v="0"/>
    <n v="73"/>
    <b v="1"/>
    <s v="film &amp; video/documentary"/>
    <s v="theater"/>
    <x v="0"/>
    <x v="12"/>
    <m/>
    <m/>
    <m/>
    <x v="11"/>
    <x v="12"/>
    <x v="11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n v="2014"/>
    <b v="0"/>
    <n v="3"/>
    <b v="0"/>
    <s v="film &amp; video/animation"/>
    <s v="theater"/>
    <x v="0"/>
    <x v="12"/>
    <m/>
    <m/>
    <m/>
    <x v="11"/>
    <x v="12"/>
    <x v="11"/>
    <x v="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n v="2015"/>
    <b v="0"/>
    <n v="6"/>
    <b v="0"/>
    <s v="film &amp; video/animation"/>
    <s v="theater"/>
    <x v="0"/>
    <x v="12"/>
    <m/>
    <m/>
    <m/>
    <x v="11"/>
    <x v="12"/>
    <x v="11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n v="2014"/>
    <b v="0"/>
    <n v="12"/>
    <b v="0"/>
    <s v="film &amp; video/animation"/>
    <s v="theater"/>
    <x v="0"/>
    <x v="12"/>
    <m/>
    <m/>
    <m/>
    <x v="11"/>
    <x v="12"/>
    <x v="11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n v="2013"/>
    <b v="0"/>
    <n v="13"/>
    <b v="0"/>
    <s v="film &amp; video/animation"/>
    <s v="theater"/>
    <x v="0"/>
    <x v="12"/>
    <m/>
    <m/>
    <m/>
    <x v="11"/>
    <x v="12"/>
    <x v="11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n v="2012"/>
    <b v="0"/>
    <n v="5"/>
    <b v="0"/>
    <s v="film &amp; video/animation"/>
    <s v="theater"/>
    <x v="0"/>
    <x v="12"/>
    <m/>
    <m/>
    <m/>
    <x v="11"/>
    <x v="12"/>
    <x v="11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n v="2015"/>
    <b v="0"/>
    <n v="2"/>
    <b v="0"/>
    <s v="film &amp; video/animation"/>
    <s v="theater"/>
    <x v="0"/>
    <x v="12"/>
    <m/>
    <m/>
    <m/>
    <x v="11"/>
    <x v="12"/>
    <x v="11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n v="2016"/>
    <b v="0"/>
    <n v="8"/>
    <b v="0"/>
    <s v="film &amp; video/animation"/>
    <s v="theater"/>
    <x v="0"/>
    <x v="12"/>
    <m/>
    <m/>
    <m/>
    <x v="11"/>
    <x v="12"/>
    <x v="11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n v="2015"/>
    <b v="0"/>
    <n v="0"/>
    <b v="0"/>
    <s v="film &amp; video/animation"/>
    <s v="theater"/>
    <x v="0"/>
    <x v="12"/>
    <m/>
    <m/>
    <m/>
    <x v="11"/>
    <x v="12"/>
    <x v="11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n v="2014"/>
    <b v="0"/>
    <n v="13"/>
    <b v="0"/>
    <s v="film &amp; video/animation"/>
    <s v="theater"/>
    <x v="0"/>
    <x v="12"/>
    <m/>
    <m/>
    <m/>
    <x v="11"/>
    <x v="12"/>
    <x v="11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n v="2009"/>
    <b v="0"/>
    <n v="0"/>
    <b v="0"/>
    <s v="film &amp; video/animation"/>
    <s v="theater"/>
    <x v="0"/>
    <x v="12"/>
    <m/>
    <m/>
    <m/>
    <x v="11"/>
    <x v="12"/>
    <x v="11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n v="2013"/>
    <b v="0"/>
    <n v="5"/>
    <b v="0"/>
    <s v="film &amp; video/animation"/>
    <s v="theater"/>
    <x v="0"/>
    <x v="12"/>
    <m/>
    <m/>
    <m/>
    <x v="11"/>
    <x v="12"/>
    <x v="11"/>
    <x v="1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n v="2016"/>
    <b v="0"/>
    <n v="8"/>
    <b v="0"/>
    <s v="film &amp; video/animation"/>
    <s v="theater"/>
    <x v="0"/>
    <x v="12"/>
    <m/>
    <m/>
    <m/>
    <x v="11"/>
    <x v="12"/>
    <x v="11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n v="2015"/>
    <b v="0"/>
    <n v="8"/>
    <b v="0"/>
    <s v="film &amp; video/animation"/>
    <s v="theater"/>
    <x v="0"/>
    <x v="12"/>
    <m/>
    <m/>
    <m/>
    <x v="11"/>
    <x v="12"/>
    <x v="11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08-12T15:07:02"/>
    <n v="2015"/>
    <b v="0"/>
    <n v="0"/>
    <b v="0"/>
    <s v="film &amp; video/animation"/>
    <s v="theater"/>
    <x v="0"/>
    <x v="12"/>
    <m/>
    <m/>
    <m/>
    <x v="11"/>
    <x v="12"/>
    <x v="11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n v="2013"/>
    <b v="0"/>
    <n v="2"/>
    <b v="0"/>
    <s v="film &amp; video/animation"/>
    <s v="theater"/>
    <x v="0"/>
    <x v="12"/>
    <m/>
    <m/>
    <m/>
    <x v="11"/>
    <x v="12"/>
    <x v="11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n v="2013"/>
    <b v="0"/>
    <n v="3"/>
    <b v="0"/>
    <s v="film &amp; video/animation"/>
    <s v="theater"/>
    <x v="0"/>
    <x v="12"/>
    <m/>
    <m/>
    <m/>
    <x v="11"/>
    <x v="12"/>
    <x v="11"/>
    <x v="1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n v="2013"/>
    <b v="0"/>
    <n v="0"/>
    <b v="0"/>
    <s v="film &amp; video/animation"/>
    <s v="theater"/>
    <x v="0"/>
    <x v="12"/>
    <m/>
    <m/>
    <m/>
    <x v="11"/>
    <x v="12"/>
    <x v="11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n v="2016"/>
    <b v="0"/>
    <n v="0"/>
    <b v="0"/>
    <s v="film &amp; video/animation"/>
    <s v="theater"/>
    <x v="0"/>
    <x v="12"/>
    <m/>
    <m/>
    <m/>
    <x v="11"/>
    <x v="12"/>
    <x v="11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n v="2015"/>
    <b v="0"/>
    <n v="11"/>
    <b v="0"/>
    <s v="film &amp; video/animation"/>
    <s v="theater"/>
    <x v="0"/>
    <x v="12"/>
    <m/>
    <m/>
    <m/>
    <x v="11"/>
    <x v="12"/>
    <x v="11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n v="2014"/>
    <b v="0"/>
    <n v="0"/>
    <b v="0"/>
    <s v="film &amp; video/animation"/>
    <s v="theater"/>
    <x v="0"/>
    <x v="12"/>
    <m/>
    <m/>
    <m/>
    <x v="11"/>
    <x v="12"/>
    <x v="11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n v="2016"/>
    <b v="0"/>
    <n v="1"/>
    <b v="0"/>
    <s v="film &amp; video/animation"/>
    <s v="theater"/>
    <x v="0"/>
    <x v="12"/>
    <m/>
    <m/>
    <m/>
    <x v="11"/>
    <x v="12"/>
    <x v="11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n v="2013"/>
    <b v="0"/>
    <n v="0"/>
    <b v="0"/>
    <s v="film &amp; video/animation"/>
    <s v="theater"/>
    <x v="0"/>
    <x v="12"/>
    <m/>
    <m/>
    <m/>
    <x v="11"/>
    <x v="12"/>
    <x v="11"/>
    <x v="11"/>
  </r>
  <r>
    <n v="442"/>
    <s v="The Paranormal Idiot"/>
    <s v="Doomsday is here"/>
    <n v="17000"/>
    <n v="6691"/>
    <x v="2"/>
    <s v="US"/>
    <s v="USD"/>
    <n v="1424380783"/>
    <n v="1421788783"/>
    <d v="2015-01-20T21:19:43"/>
    <n v="2015"/>
    <b v="0"/>
    <n v="17"/>
    <b v="0"/>
    <s v="film &amp; video/animation"/>
    <s v="theater"/>
    <x v="0"/>
    <x v="12"/>
    <m/>
    <m/>
    <m/>
    <x v="11"/>
    <x v="12"/>
    <x v="11"/>
    <x v="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n v="2014"/>
    <b v="0"/>
    <n v="2"/>
    <b v="0"/>
    <s v="film &amp; video/animation"/>
    <s v="theater"/>
    <x v="0"/>
    <x v="12"/>
    <m/>
    <m/>
    <m/>
    <x v="11"/>
    <x v="12"/>
    <x v="11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n v="2011"/>
    <b v="0"/>
    <n v="1"/>
    <b v="0"/>
    <s v="film &amp; video/animation"/>
    <s v="theater"/>
    <x v="0"/>
    <x v="12"/>
    <m/>
    <m/>
    <m/>
    <x v="11"/>
    <x v="12"/>
    <x v="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n v="2015"/>
    <b v="0"/>
    <n v="2"/>
    <b v="0"/>
    <s v="film &amp; video/animation"/>
    <s v="theater"/>
    <x v="0"/>
    <x v="12"/>
    <m/>
    <m/>
    <m/>
    <x v="11"/>
    <x v="12"/>
    <x v="11"/>
    <x v="1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n v="2015"/>
    <b v="0"/>
    <n v="16"/>
    <b v="0"/>
    <s v="film &amp; video/animation"/>
    <s v="theater"/>
    <x v="0"/>
    <x v="12"/>
    <m/>
    <m/>
    <m/>
    <x v="11"/>
    <x v="12"/>
    <x v="11"/>
    <x v="1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n v="2013"/>
    <b v="0"/>
    <n v="1"/>
    <b v="0"/>
    <s v="film &amp; video/animation"/>
    <s v="theater"/>
    <x v="0"/>
    <x v="12"/>
    <m/>
    <m/>
    <m/>
    <x v="11"/>
    <x v="12"/>
    <x v="11"/>
    <x v="1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n v="2014"/>
    <b v="0"/>
    <n v="4"/>
    <b v="0"/>
    <s v="film &amp; video/animation"/>
    <s v="theater"/>
    <x v="0"/>
    <x v="12"/>
    <m/>
    <m/>
    <m/>
    <x v="11"/>
    <x v="12"/>
    <x v="11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n v="2013"/>
    <b v="0"/>
    <n v="5"/>
    <b v="0"/>
    <s v="film &amp; video/animation"/>
    <s v="theater"/>
    <x v="0"/>
    <x v="12"/>
    <m/>
    <m/>
    <m/>
    <x v="11"/>
    <x v="12"/>
    <x v="11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n v="2014"/>
    <b v="0"/>
    <n v="7"/>
    <b v="0"/>
    <s v="film &amp; video/animation"/>
    <s v="theater"/>
    <x v="0"/>
    <x v="12"/>
    <m/>
    <m/>
    <m/>
    <x v="11"/>
    <x v="12"/>
    <x v="11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n v="2013"/>
    <b v="0"/>
    <n v="0"/>
    <b v="0"/>
    <s v="film &amp; video/animation"/>
    <s v="theater"/>
    <x v="0"/>
    <x v="12"/>
    <m/>
    <m/>
    <m/>
    <x v="11"/>
    <x v="12"/>
    <x v="1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n v="2015"/>
    <b v="0"/>
    <n v="12"/>
    <b v="0"/>
    <s v="film &amp; video/animation"/>
    <s v="theater"/>
    <x v="0"/>
    <x v="12"/>
    <m/>
    <m/>
    <m/>
    <x v="11"/>
    <x v="12"/>
    <x v="11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n v="2015"/>
    <b v="0"/>
    <n v="2"/>
    <b v="0"/>
    <s v="film &amp; video/animation"/>
    <s v="theater"/>
    <x v="0"/>
    <x v="12"/>
    <m/>
    <m/>
    <m/>
    <x v="11"/>
    <x v="12"/>
    <x v="11"/>
    <x v="1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n v="2014"/>
    <b v="0"/>
    <n v="5"/>
    <b v="0"/>
    <s v="film &amp; video/animation"/>
    <s v="theater"/>
    <x v="0"/>
    <x v="12"/>
    <m/>
    <m/>
    <m/>
    <x v="11"/>
    <x v="12"/>
    <x v="11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n v="2012"/>
    <b v="0"/>
    <n v="2"/>
    <b v="0"/>
    <s v="film &amp; video/animation"/>
    <s v="theater"/>
    <x v="0"/>
    <x v="12"/>
    <m/>
    <m/>
    <m/>
    <x v="11"/>
    <x v="12"/>
    <x v="11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n v="2013"/>
    <b v="0"/>
    <n v="3"/>
    <b v="0"/>
    <s v="film &amp; video/animation"/>
    <s v="theater"/>
    <x v="0"/>
    <x v="12"/>
    <m/>
    <m/>
    <m/>
    <x v="11"/>
    <x v="12"/>
    <x v="11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n v="2014"/>
    <b v="0"/>
    <n v="0"/>
    <b v="0"/>
    <s v="film &amp; video/animation"/>
    <s v="theater"/>
    <x v="0"/>
    <x v="12"/>
    <m/>
    <m/>
    <m/>
    <x v="11"/>
    <x v="12"/>
    <x v="11"/>
    <x v="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n v="2013"/>
    <b v="0"/>
    <n v="49"/>
    <b v="0"/>
    <s v="film &amp; video/animation"/>
    <s v="theater"/>
    <x v="0"/>
    <x v="12"/>
    <m/>
    <m/>
    <m/>
    <x v="11"/>
    <x v="12"/>
    <x v="11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n v="2011"/>
    <b v="0"/>
    <n v="1"/>
    <b v="0"/>
    <s v="film &amp; video/animation"/>
    <s v="theater"/>
    <x v="0"/>
    <x v="12"/>
    <m/>
    <m/>
    <m/>
    <x v="11"/>
    <x v="12"/>
    <x v="11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n v="2014"/>
    <b v="0"/>
    <n v="2"/>
    <b v="0"/>
    <s v="film &amp; video/animation"/>
    <s v="theater"/>
    <x v="0"/>
    <x v="12"/>
    <m/>
    <m/>
    <m/>
    <x v="11"/>
    <x v="12"/>
    <x v="11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n v="2013"/>
    <b v="0"/>
    <n v="0"/>
    <b v="0"/>
    <s v="film &amp; video/animation"/>
    <s v="theater"/>
    <x v="0"/>
    <x v="12"/>
    <m/>
    <m/>
    <m/>
    <x v="11"/>
    <x v="12"/>
    <x v="11"/>
    <x v="1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n v="2011"/>
    <b v="0"/>
    <n v="0"/>
    <b v="0"/>
    <s v="film &amp; video/animation"/>
    <s v="theater"/>
    <x v="0"/>
    <x v="12"/>
    <m/>
    <m/>
    <m/>
    <x v="11"/>
    <x v="12"/>
    <x v="11"/>
    <x v="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n v="2011"/>
    <b v="0"/>
    <n v="11"/>
    <b v="0"/>
    <s v="film &amp; video/animation"/>
    <s v="theater"/>
    <x v="0"/>
    <x v="12"/>
    <m/>
    <m/>
    <m/>
    <x v="11"/>
    <x v="12"/>
    <x v="11"/>
    <x v="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n v="2016"/>
    <b v="0"/>
    <n v="1"/>
    <b v="0"/>
    <s v="film &amp; video/animation"/>
    <s v="theater"/>
    <x v="0"/>
    <x v="12"/>
    <m/>
    <m/>
    <m/>
    <x v="11"/>
    <x v="12"/>
    <x v="11"/>
    <x v="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n v="2014"/>
    <b v="0"/>
    <n v="8"/>
    <b v="0"/>
    <s v="film &amp; video/animation"/>
    <s v="theater"/>
    <x v="0"/>
    <x v="12"/>
    <m/>
    <m/>
    <m/>
    <x v="11"/>
    <x v="12"/>
    <x v="11"/>
    <x v="1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n v="2012"/>
    <b v="0"/>
    <n v="5"/>
    <b v="0"/>
    <s v="film &amp; video/animation"/>
    <s v="theater"/>
    <x v="0"/>
    <x v="12"/>
    <m/>
    <m/>
    <m/>
    <x v="11"/>
    <x v="12"/>
    <x v="11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n v="2012"/>
    <b v="0"/>
    <n v="39"/>
    <b v="0"/>
    <s v="film &amp; video/animation"/>
    <s v="theater"/>
    <x v="0"/>
    <x v="12"/>
    <m/>
    <m/>
    <m/>
    <x v="11"/>
    <x v="12"/>
    <x v="11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n v="2012"/>
    <b v="0"/>
    <n v="0"/>
    <b v="0"/>
    <s v="film &amp; video/animation"/>
    <s v="theater"/>
    <x v="0"/>
    <x v="12"/>
    <m/>
    <m/>
    <m/>
    <x v="11"/>
    <x v="12"/>
    <x v="11"/>
    <x v="1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n v="2014"/>
    <b v="0"/>
    <n v="0"/>
    <b v="0"/>
    <s v="film &amp; video/animation"/>
    <s v="theater"/>
    <x v="0"/>
    <x v="12"/>
    <m/>
    <m/>
    <m/>
    <x v="11"/>
    <x v="12"/>
    <x v="11"/>
    <x v="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n v="2013"/>
    <b v="0"/>
    <n v="2"/>
    <b v="0"/>
    <s v="film &amp; video/animation"/>
    <s v="theater"/>
    <x v="0"/>
    <x v="12"/>
    <m/>
    <m/>
    <m/>
    <x v="11"/>
    <x v="12"/>
    <x v="11"/>
    <x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3-05T17:19:39"/>
    <n v="2014"/>
    <b v="0"/>
    <n v="170"/>
    <b v="0"/>
    <s v="film &amp; video/animation"/>
    <s v="theater"/>
    <x v="0"/>
    <x v="12"/>
    <m/>
    <m/>
    <m/>
    <x v="11"/>
    <x v="12"/>
    <x v="11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n v="2014"/>
    <b v="0"/>
    <n v="5"/>
    <b v="0"/>
    <s v="film &amp; video/animation"/>
    <s v="theater"/>
    <x v="0"/>
    <x v="12"/>
    <m/>
    <m/>
    <m/>
    <x v="11"/>
    <x v="12"/>
    <x v="11"/>
    <x v="1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n v="2014"/>
    <b v="0"/>
    <n v="14"/>
    <b v="0"/>
    <s v="film &amp; video/animation"/>
    <s v="theater"/>
    <x v="0"/>
    <x v="12"/>
    <m/>
    <m/>
    <m/>
    <x v="11"/>
    <x v="12"/>
    <x v="11"/>
    <x v="1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n v="2017"/>
    <b v="0"/>
    <n v="1"/>
    <b v="0"/>
    <s v="film &amp; video/animation"/>
    <s v="theater"/>
    <x v="0"/>
    <x v="12"/>
    <m/>
    <m/>
    <m/>
    <x v="11"/>
    <x v="12"/>
    <x v="11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n v="2015"/>
    <b v="0"/>
    <n v="0"/>
    <b v="0"/>
    <s v="film &amp; video/animation"/>
    <s v="theater"/>
    <x v="0"/>
    <x v="12"/>
    <m/>
    <m/>
    <m/>
    <x v="11"/>
    <x v="12"/>
    <x v="1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n v="2014"/>
    <b v="0"/>
    <n v="124"/>
    <b v="0"/>
    <s v="film &amp; video/animation"/>
    <s v="theater"/>
    <x v="0"/>
    <x v="12"/>
    <m/>
    <m/>
    <m/>
    <x v="11"/>
    <x v="12"/>
    <x v="11"/>
    <x v="1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n v="2012"/>
    <b v="0"/>
    <n v="0"/>
    <b v="0"/>
    <s v="film &amp; video/animation"/>
    <s v="theater"/>
    <x v="0"/>
    <x v="12"/>
    <m/>
    <m/>
    <m/>
    <x v="11"/>
    <x v="12"/>
    <x v="11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n v="2015"/>
    <b v="0"/>
    <n v="0"/>
    <b v="0"/>
    <s v="film &amp; video/animation"/>
    <s v="theater"/>
    <x v="0"/>
    <x v="12"/>
    <m/>
    <m/>
    <m/>
    <x v="11"/>
    <x v="12"/>
    <x v="11"/>
    <x v="1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n v="2014"/>
    <b v="0"/>
    <n v="55"/>
    <b v="0"/>
    <s v="film &amp; video/animation"/>
    <s v="theater"/>
    <x v="0"/>
    <x v="12"/>
    <m/>
    <m/>
    <m/>
    <x v="11"/>
    <x v="12"/>
    <x v="11"/>
    <x v="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n v="2013"/>
    <b v="0"/>
    <n v="140"/>
    <b v="0"/>
    <s v="film &amp; video/animation"/>
    <s v="theater"/>
    <x v="0"/>
    <x v="12"/>
    <m/>
    <m/>
    <m/>
    <x v="11"/>
    <x v="12"/>
    <x v="11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n v="2012"/>
    <b v="0"/>
    <n v="21"/>
    <b v="0"/>
    <s v="film &amp; video/animation"/>
    <s v="theater"/>
    <x v="0"/>
    <x v="12"/>
    <m/>
    <m/>
    <m/>
    <x v="11"/>
    <x v="12"/>
    <x v="11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n v="2016"/>
    <b v="0"/>
    <n v="1"/>
    <b v="0"/>
    <s v="film &amp; video/animation"/>
    <s v="theater"/>
    <x v="0"/>
    <x v="12"/>
    <m/>
    <m/>
    <m/>
    <x v="11"/>
    <x v="12"/>
    <x v="11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n v="2012"/>
    <b v="0"/>
    <n v="147"/>
    <b v="0"/>
    <s v="film &amp; video/animation"/>
    <s v="theater"/>
    <x v="0"/>
    <x v="12"/>
    <m/>
    <m/>
    <m/>
    <x v="11"/>
    <x v="12"/>
    <x v="11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n v="2015"/>
    <b v="0"/>
    <n v="11"/>
    <b v="0"/>
    <s v="film &amp; video/animation"/>
    <s v="theater"/>
    <x v="0"/>
    <x v="12"/>
    <m/>
    <m/>
    <m/>
    <x v="11"/>
    <x v="12"/>
    <x v="11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n v="2013"/>
    <b v="0"/>
    <n v="125"/>
    <b v="0"/>
    <s v="film &amp; video/animation"/>
    <s v="theater"/>
    <x v="0"/>
    <x v="12"/>
    <m/>
    <m/>
    <m/>
    <x v="11"/>
    <x v="12"/>
    <x v="11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n v="2014"/>
    <b v="0"/>
    <n v="1"/>
    <b v="0"/>
    <s v="film &amp; video/animation"/>
    <s v="theater"/>
    <x v="0"/>
    <x v="12"/>
    <m/>
    <m/>
    <m/>
    <x v="11"/>
    <x v="12"/>
    <x v="11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n v="2016"/>
    <b v="0"/>
    <n v="0"/>
    <b v="0"/>
    <s v="film &amp; video/animation"/>
    <s v="theater"/>
    <x v="0"/>
    <x v="12"/>
    <m/>
    <m/>
    <m/>
    <x v="11"/>
    <x v="12"/>
    <x v="11"/>
    <x v="1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n v="2016"/>
    <b v="0"/>
    <n v="0"/>
    <b v="0"/>
    <s v="film &amp; video/animation"/>
    <s v="theater"/>
    <x v="0"/>
    <x v="12"/>
    <m/>
    <m/>
    <m/>
    <x v="11"/>
    <x v="12"/>
    <x v="1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n v="2011"/>
    <b v="0"/>
    <n v="3"/>
    <b v="0"/>
    <s v="film &amp; video/animation"/>
    <s v="theater"/>
    <x v="0"/>
    <x v="12"/>
    <m/>
    <m/>
    <m/>
    <x v="11"/>
    <x v="12"/>
    <x v="11"/>
    <x v="11"/>
  </r>
  <r>
    <n v="490"/>
    <s v="PROJECT IS CANCELLED"/>
    <s v="Cancelled"/>
    <n v="1000"/>
    <n v="0"/>
    <x v="2"/>
    <s v="US"/>
    <s v="USD"/>
    <n v="1345677285"/>
    <n v="1343085285"/>
    <d v="2012-07-23T23:14:45"/>
    <n v="2012"/>
    <b v="0"/>
    <n v="0"/>
    <b v="0"/>
    <s v="film &amp; video/animation"/>
    <s v="theater"/>
    <x v="0"/>
    <x v="12"/>
    <m/>
    <m/>
    <m/>
    <x v="11"/>
    <x v="12"/>
    <x v="11"/>
    <x v="1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n v="2015"/>
    <b v="0"/>
    <n v="0"/>
    <b v="0"/>
    <s v="film &amp; video/animation"/>
    <s v="theater"/>
    <x v="0"/>
    <x v="12"/>
    <m/>
    <m/>
    <m/>
    <x v="11"/>
    <x v="12"/>
    <x v="1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n v="2016"/>
    <b v="0"/>
    <n v="0"/>
    <b v="0"/>
    <s v="film &amp; video/animation"/>
    <s v="theater"/>
    <x v="0"/>
    <x v="12"/>
    <m/>
    <m/>
    <m/>
    <x v="11"/>
    <x v="12"/>
    <x v="11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n v="2015"/>
    <b v="0"/>
    <n v="0"/>
    <b v="0"/>
    <s v="film &amp; video/animation"/>
    <s v="theater"/>
    <x v="0"/>
    <x v="12"/>
    <m/>
    <m/>
    <m/>
    <x v="11"/>
    <x v="12"/>
    <x v="11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n v="2014"/>
    <b v="0"/>
    <n v="3"/>
    <b v="0"/>
    <s v="film &amp; video/animation"/>
    <s v="theater"/>
    <x v="0"/>
    <x v="12"/>
    <m/>
    <m/>
    <m/>
    <x v="11"/>
    <x v="12"/>
    <x v="11"/>
    <x v="1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n v="2015"/>
    <b v="0"/>
    <n v="0"/>
    <b v="0"/>
    <s v="film &amp; video/animation"/>
    <s v="theater"/>
    <x v="0"/>
    <x v="12"/>
    <m/>
    <m/>
    <m/>
    <x v="11"/>
    <x v="12"/>
    <x v="11"/>
    <x v="1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n v="2013"/>
    <b v="0"/>
    <n v="1"/>
    <b v="0"/>
    <s v="film &amp; video/animation"/>
    <s v="theater"/>
    <x v="0"/>
    <x v="12"/>
    <m/>
    <m/>
    <m/>
    <x v="11"/>
    <x v="12"/>
    <x v="11"/>
    <x v="11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n v="2014"/>
    <b v="0"/>
    <n v="3"/>
    <b v="0"/>
    <s v="film &amp; video/animation"/>
    <s v="theater"/>
    <x v="0"/>
    <x v="12"/>
    <m/>
    <m/>
    <m/>
    <x v="11"/>
    <x v="12"/>
    <x v="11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n v="2011"/>
    <b v="0"/>
    <n v="22"/>
    <b v="0"/>
    <s v="film &amp; video/animation"/>
    <s v="theater"/>
    <x v="0"/>
    <x v="12"/>
    <m/>
    <m/>
    <m/>
    <x v="11"/>
    <x v="12"/>
    <x v="11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08-18T21:29:28"/>
    <n v="2009"/>
    <b v="0"/>
    <n v="26"/>
    <b v="0"/>
    <s v="film &amp; video/animation"/>
    <s v="theater"/>
    <x v="0"/>
    <x v="12"/>
    <m/>
    <m/>
    <m/>
    <x v="11"/>
    <x v="12"/>
    <x v="11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n v="2010"/>
    <b v="0"/>
    <n v="4"/>
    <b v="0"/>
    <s v="film &amp; video/animation"/>
    <s v="theater"/>
    <x v="0"/>
    <x v="12"/>
    <m/>
    <m/>
    <m/>
    <x v="11"/>
    <x v="12"/>
    <x v="11"/>
    <x v="1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n v="2011"/>
    <b v="0"/>
    <n v="0"/>
    <b v="0"/>
    <s v="film &amp; video/animation"/>
    <s v="theater"/>
    <x v="0"/>
    <x v="12"/>
    <m/>
    <m/>
    <m/>
    <x v="11"/>
    <x v="12"/>
    <x v="11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n v="2012"/>
    <b v="0"/>
    <n v="4"/>
    <b v="0"/>
    <s v="film &amp; video/animation"/>
    <s v="theater"/>
    <x v="0"/>
    <x v="12"/>
    <m/>
    <m/>
    <m/>
    <x v="11"/>
    <x v="12"/>
    <x v="11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n v="2014"/>
    <b v="0"/>
    <n v="9"/>
    <b v="0"/>
    <s v="film &amp; video/animation"/>
    <s v="theater"/>
    <x v="0"/>
    <x v="12"/>
    <m/>
    <m/>
    <m/>
    <x v="11"/>
    <x v="12"/>
    <x v="11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n v="2012"/>
    <b v="0"/>
    <n v="5"/>
    <b v="0"/>
    <s v="film &amp; video/animation"/>
    <s v="theater"/>
    <x v="0"/>
    <x v="12"/>
    <m/>
    <m/>
    <m/>
    <x v="11"/>
    <x v="12"/>
    <x v="11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n v="2015"/>
    <b v="0"/>
    <n v="14"/>
    <b v="0"/>
    <s v="film &amp; video/animation"/>
    <s v="theater"/>
    <x v="0"/>
    <x v="12"/>
    <m/>
    <m/>
    <m/>
    <x v="11"/>
    <x v="12"/>
    <x v="11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n v="2013"/>
    <b v="0"/>
    <n v="1"/>
    <b v="0"/>
    <s v="film &amp; video/animation"/>
    <s v="theater"/>
    <x v="0"/>
    <x v="12"/>
    <m/>
    <m/>
    <m/>
    <x v="11"/>
    <x v="12"/>
    <x v="11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n v="2012"/>
    <b v="0"/>
    <n v="10"/>
    <b v="0"/>
    <s v="film &amp; video/animation"/>
    <s v="theater"/>
    <x v="0"/>
    <x v="12"/>
    <m/>
    <m/>
    <m/>
    <x v="11"/>
    <x v="12"/>
    <x v="11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n v="2012"/>
    <b v="0"/>
    <n v="3"/>
    <b v="0"/>
    <s v="film &amp; video/animation"/>
    <s v="theater"/>
    <x v="0"/>
    <x v="12"/>
    <m/>
    <m/>
    <m/>
    <x v="11"/>
    <x v="12"/>
    <x v="11"/>
    <x v="1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n v="2015"/>
    <b v="0"/>
    <n v="1"/>
    <b v="0"/>
    <s v="film &amp; video/animation"/>
    <s v="theater"/>
    <x v="0"/>
    <x v="12"/>
    <m/>
    <m/>
    <m/>
    <x v="11"/>
    <x v="12"/>
    <x v="11"/>
    <x v="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n v="2016"/>
    <b v="0"/>
    <n v="0"/>
    <b v="0"/>
    <s v="film &amp; video/animation"/>
    <s v="theater"/>
    <x v="0"/>
    <x v="12"/>
    <m/>
    <m/>
    <m/>
    <x v="11"/>
    <x v="12"/>
    <x v="11"/>
    <x v="1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n v="2013"/>
    <b v="0"/>
    <n v="5"/>
    <b v="0"/>
    <s v="film &amp; video/animation"/>
    <s v="theater"/>
    <x v="0"/>
    <x v="12"/>
    <m/>
    <m/>
    <m/>
    <x v="11"/>
    <x v="12"/>
    <x v="11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n v="2016"/>
    <b v="0"/>
    <n v="2"/>
    <b v="0"/>
    <s v="film &amp; video/animation"/>
    <s v="theater"/>
    <x v="0"/>
    <x v="12"/>
    <m/>
    <m/>
    <m/>
    <x v="11"/>
    <x v="12"/>
    <x v="11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n v="2016"/>
    <b v="0"/>
    <n v="68"/>
    <b v="0"/>
    <s v="film &amp; video/animation"/>
    <s v="theater"/>
    <x v="0"/>
    <x v="12"/>
    <m/>
    <m/>
    <m/>
    <x v="11"/>
    <x v="12"/>
    <x v="11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n v="2014"/>
    <b v="0"/>
    <n v="3"/>
    <b v="0"/>
    <s v="film &amp; video/animation"/>
    <s v="theater"/>
    <x v="0"/>
    <x v="12"/>
    <m/>
    <m/>
    <m/>
    <x v="11"/>
    <x v="12"/>
    <x v="11"/>
    <x v="1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n v="2015"/>
    <b v="0"/>
    <n v="34"/>
    <b v="0"/>
    <s v="film &amp; video/animation"/>
    <s v="theater"/>
    <x v="0"/>
    <x v="12"/>
    <m/>
    <m/>
    <m/>
    <x v="11"/>
    <x v="12"/>
    <x v="11"/>
    <x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n v="2015"/>
    <b v="0"/>
    <n v="0"/>
    <b v="0"/>
    <s v="film &amp; video/animation"/>
    <s v="theater"/>
    <x v="0"/>
    <x v="12"/>
    <m/>
    <m/>
    <m/>
    <x v="11"/>
    <x v="12"/>
    <x v="11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n v="2017"/>
    <b v="0"/>
    <n v="3"/>
    <b v="0"/>
    <s v="film &amp; video/animation"/>
    <s v="theater"/>
    <x v="0"/>
    <x v="12"/>
    <m/>
    <m/>
    <m/>
    <x v="11"/>
    <x v="12"/>
    <x v="11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n v="2015"/>
    <b v="0"/>
    <n v="0"/>
    <b v="0"/>
    <s v="film &amp; video/animation"/>
    <s v="theater"/>
    <x v="0"/>
    <x v="12"/>
    <m/>
    <m/>
    <m/>
    <x v="11"/>
    <x v="12"/>
    <x v="11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n v="2012"/>
    <b v="0"/>
    <n v="70"/>
    <b v="0"/>
    <s v="film &amp; video/animation"/>
    <s v="theater"/>
    <x v="0"/>
    <x v="12"/>
    <m/>
    <m/>
    <m/>
    <x v="11"/>
    <x v="12"/>
    <x v="11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n v="2015"/>
    <b v="0"/>
    <n v="34"/>
    <b v="1"/>
    <s v="theater/plays"/>
    <s v="theater"/>
    <x v="0"/>
    <x v="12"/>
    <m/>
    <m/>
    <m/>
    <x v="11"/>
    <x v="12"/>
    <x v="11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n v="2016"/>
    <b v="0"/>
    <n v="56"/>
    <b v="1"/>
    <s v="theater/plays"/>
    <s v="theater"/>
    <x v="0"/>
    <x v="12"/>
    <m/>
    <m/>
    <m/>
    <x v="11"/>
    <x v="12"/>
    <x v="11"/>
    <x v="1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n v="2016"/>
    <b v="0"/>
    <n v="31"/>
    <b v="1"/>
    <s v="theater/plays"/>
    <s v="theater"/>
    <x v="0"/>
    <x v="12"/>
    <m/>
    <m/>
    <m/>
    <x v="11"/>
    <x v="12"/>
    <x v="11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n v="2015"/>
    <b v="0"/>
    <n v="84"/>
    <b v="1"/>
    <s v="theater/plays"/>
    <s v="theater"/>
    <x v="0"/>
    <x v="12"/>
    <m/>
    <m/>
    <m/>
    <x v="11"/>
    <x v="12"/>
    <x v="11"/>
    <x v="1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n v="2016"/>
    <b v="0"/>
    <n v="130"/>
    <b v="1"/>
    <s v="theater/plays"/>
    <s v="theater"/>
    <x v="0"/>
    <x v="12"/>
    <m/>
    <m/>
    <m/>
    <x v="11"/>
    <x v="12"/>
    <x v="11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n v="2014"/>
    <b v="0"/>
    <n v="12"/>
    <b v="1"/>
    <s v="theater/plays"/>
    <s v="theater"/>
    <x v="0"/>
    <x v="12"/>
    <m/>
    <m/>
    <m/>
    <x v="11"/>
    <x v="12"/>
    <x v="1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n v="2015"/>
    <b v="0"/>
    <n v="23"/>
    <b v="1"/>
    <s v="theater/plays"/>
    <s v="theater"/>
    <x v="0"/>
    <x v="12"/>
    <m/>
    <m/>
    <m/>
    <x v="11"/>
    <x v="12"/>
    <x v="11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n v="2017"/>
    <b v="0"/>
    <n v="158"/>
    <b v="1"/>
    <s v="theater/plays"/>
    <s v="theater"/>
    <x v="0"/>
    <x v="12"/>
    <m/>
    <m/>
    <m/>
    <x v="11"/>
    <x v="12"/>
    <x v="11"/>
    <x v="1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n v="2015"/>
    <b v="0"/>
    <n v="30"/>
    <b v="1"/>
    <s v="theater/plays"/>
    <s v="theater"/>
    <x v="0"/>
    <x v="12"/>
    <m/>
    <m/>
    <m/>
    <x v="11"/>
    <x v="12"/>
    <x v="11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n v="2016"/>
    <b v="0"/>
    <n v="18"/>
    <b v="1"/>
    <s v="theater/plays"/>
    <s v="theater"/>
    <x v="0"/>
    <x v="12"/>
    <m/>
    <m/>
    <m/>
    <x v="11"/>
    <x v="12"/>
    <x v="1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n v="2015"/>
    <b v="0"/>
    <n v="29"/>
    <b v="1"/>
    <s v="theater/plays"/>
    <s v="theater"/>
    <x v="0"/>
    <x v="12"/>
    <m/>
    <m/>
    <m/>
    <x v="11"/>
    <x v="12"/>
    <x v="11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n v="2016"/>
    <b v="0"/>
    <n v="31"/>
    <b v="1"/>
    <s v="theater/plays"/>
    <s v="theater"/>
    <x v="0"/>
    <x v="12"/>
    <m/>
    <m/>
    <m/>
    <x v="11"/>
    <x v="12"/>
    <x v="11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n v="2016"/>
    <b v="0"/>
    <n v="173"/>
    <b v="1"/>
    <s v="theater/plays"/>
    <s v="theater"/>
    <x v="0"/>
    <x v="12"/>
    <m/>
    <m/>
    <m/>
    <x v="11"/>
    <x v="12"/>
    <x v="11"/>
    <x v="1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n v="2016"/>
    <b v="0"/>
    <n v="17"/>
    <b v="1"/>
    <s v="theater/plays"/>
    <s v="theater"/>
    <x v="0"/>
    <x v="12"/>
    <m/>
    <m/>
    <m/>
    <x v="11"/>
    <x v="12"/>
    <x v="11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n v="2015"/>
    <b v="0"/>
    <n v="48"/>
    <b v="1"/>
    <s v="theater/plays"/>
    <s v="theater"/>
    <x v="0"/>
    <x v="12"/>
    <m/>
    <m/>
    <m/>
    <x v="11"/>
    <x v="12"/>
    <x v="11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n v="2016"/>
    <b v="0"/>
    <n v="59"/>
    <b v="1"/>
    <s v="theater/plays"/>
    <s v="theater"/>
    <x v="0"/>
    <x v="12"/>
    <m/>
    <m/>
    <m/>
    <x v="11"/>
    <x v="12"/>
    <x v="1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n v="2015"/>
    <b v="0"/>
    <n v="39"/>
    <b v="1"/>
    <s v="theater/plays"/>
    <s v="theater"/>
    <x v="0"/>
    <x v="12"/>
    <m/>
    <m/>
    <m/>
    <x v="11"/>
    <x v="12"/>
    <x v="11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n v="2015"/>
    <b v="0"/>
    <n v="59"/>
    <b v="1"/>
    <s v="theater/plays"/>
    <s v="theater"/>
    <x v="0"/>
    <x v="12"/>
    <m/>
    <m/>
    <m/>
    <x v="11"/>
    <x v="12"/>
    <x v="11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n v="2016"/>
    <b v="0"/>
    <n v="60"/>
    <b v="1"/>
    <s v="theater/plays"/>
    <s v="theater"/>
    <x v="0"/>
    <x v="12"/>
    <m/>
    <m/>
    <m/>
    <x v="11"/>
    <x v="12"/>
    <x v="11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n v="2016"/>
    <b v="0"/>
    <n v="20"/>
    <b v="1"/>
    <s v="theater/plays"/>
    <s v="theater"/>
    <x v="0"/>
    <x v="12"/>
    <m/>
    <m/>
    <m/>
    <x v="11"/>
    <x v="12"/>
    <x v="11"/>
    <x v="1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1-05T19:36:46"/>
    <n v="2015"/>
    <b v="0"/>
    <n v="1"/>
    <b v="0"/>
    <s v="technology/web"/>
    <s v="theater"/>
    <x v="0"/>
    <x v="12"/>
    <m/>
    <m/>
    <m/>
    <x v="11"/>
    <x v="12"/>
    <x v="11"/>
    <x v="1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n v="2015"/>
    <b v="0"/>
    <n v="1"/>
    <b v="0"/>
    <s v="technology/web"/>
    <s v="theater"/>
    <x v="0"/>
    <x v="12"/>
    <m/>
    <m/>
    <m/>
    <x v="11"/>
    <x v="12"/>
    <x v="11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n v="2016"/>
    <b v="0"/>
    <n v="1"/>
    <b v="0"/>
    <s v="technology/web"/>
    <s v="theater"/>
    <x v="0"/>
    <x v="12"/>
    <m/>
    <m/>
    <m/>
    <x v="11"/>
    <x v="12"/>
    <x v="11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n v="2014"/>
    <b v="0"/>
    <n v="2"/>
    <b v="0"/>
    <s v="technology/web"/>
    <s v="theater"/>
    <x v="0"/>
    <x v="12"/>
    <m/>
    <m/>
    <m/>
    <x v="11"/>
    <x v="12"/>
    <x v="11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n v="2016"/>
    <b v="0"/>
    <n v="2"/>
    <b v="0"/>
    <s v="technology/web"/>
    <s v="theater"/>
    <x v="0"/>
    <x v="12"/>
    <m/>
    <m/>
    <m/>
    <x v="11"/>
    <x v="12"/>
    <x v="11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n v="2015"/>
    <b v="0"/>
    <n v="34"/>
    <b v="0"/>
    <s v="technology/web"/>
    <s v="theater"/>
    <x v="0"/>
    <x v="12"/>
    <m/>
    <m/>
    <m/>
    <x v="11"/>
    <x v="12"/>
    <x v="11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n v="2015"/>
    <b v="0"/>
    <n v="2"/>
    <b v="0"/>
    <s v="technology/web"/>
    <s v="theater"/>
    <x v="0"/>
    <x v="12"/>
    <m/>
    <m/>
    <m/>
    <x v="11"/>
    <x v="12"/>
    <x v="11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n v="2016"/>
    <b v="0"/>
    <n v="0"/>
    <b v="0"/>
    <s v="technology/web"/>
    <s v="theater"/>
    <x v="0"/>
    <x v="12"/>
    <m/>
    <m/>
    <m/>
    <x v="11"/>
    <x v="12"/>
    <x v="11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n v="2015"/>
    <b v="0"/>
    <n v="1"/>
    <b v="0"/>
    <s v="technology/web"/>
    <s v="theater"/>
    <x v="0"/>
    <x v="12"/>
    <m/>
    <m/>
    <m/>
    <x v="11"/>
    <x v="12"/>
    <x v="11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n v="2015"/>
    <b v="0"/>
    <n v="8"/>
    <b v="0"/>
    <s v="technology/web"/>
    <s v="theater"/>
    <x v="0"/>
    <x v="12"/>
    <m/>
    <m/>
    <m/>
    <x v="11"/>
    <x v="12"/>
    <x v="11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n v="2017"/>
    <b v="0"/>
    <n v="4"/>
    <b v="0"/>
    <s v="technology/web"/>
    <s v="theater"/>
    <x v="0"/>
    <x v="12"/>
    <m/>
    <m/>
    <m/>
    <x v="11"/>
    <x v="12"/>
    <x v="11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n v="2015"/>
    <b v="0"/>
    <n v="28"/>
    <b v="0"/>
    <s v="technology/web"/>
    <s v="theater"/>
    <x v="0"/>
    <x v="12"/>
    <m/>
    <m/>
    <m/>
    <x v="11"/>
    <x v="12"/>
    <x v="11"/>
    <x v="1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n v="2015"/>
    <b v="0"/>
    <n v="0"/>
    <b v="0"/>
    <s v="technology/web"/>
    <s v="theater"/>
    <x v="0"/>
    <x v="12"/>
    <m/>
    <m/>
    <m/>
    <x v="11"/>
    <x v="12"/>
    <x v="11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n v="2014"/>
    <b v="0"/>
    <n v="6"/>
    <b v="0"/>
    <s v="technology/web"/>
    <s v="theater"/>
    <x v="0"/>
    <x v="12"/>
    <m/>
    <m/>
    <m/>
    <x v="11"/>
    <x v="12"/>
    <x v="11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n v="2014"/>
    <b v="0"/>
    <n v="22"/>
    <b v="0"/>
    <s v="technology/web"/>
    <s v="theater"/>
    <x v="0"/>
    <x v="12"/>
    <m/>
    <m/>
    <m/>
    <x v="11"/>
    <x v="12"/>
    <x v="11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n v="2016"/>
    <b v="0"/>
    <n v="0"/>
    <b v="0"/>
    <s v="technology/web"/>
    <s v="theater"/>
    <x v="0"/>
    <x v="12"/>
    <m/>
    <m/>
    <m/>
    <x v="11"/>
    <x v="12"/>
    <x v="11"/>
    <x v="11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n v="2015"/>
    <b v="0"/>
    <n v="1"/>
    <b v="0"/>
    <s v="technology/web"/>
    <s v="theater"/>
    <x v="0"/>
    <x v="12"/>
    <m/>
    <m/>
    <m/>
    <x v="11"/>
    <x v="12"/>
    <x v="11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n v="2016"/>
    <b v="0"/>
    <n v="20"/>
    <b v="0"/>
    <s v="technology/web"/>
    <s v="theater"/>
    <x v="0"/>
    <x v="12"/>
    <m/>
    <m/>
    <m/>
    <x v="11"/>
    <x v="12"/>
    <x v="11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n v="2015"/>
    <b v="0"/>
    <n v="0"/>
    <b v="0"/>
    <s v="technology/web"/>
    <s v="theater"/>
    <x v="0"/>
    <x v="12"/>
    <m/>
    <m/>
    <m/>
    <x v="11"/>
    <x v="12"/>
    <x v="11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n v="2015"/>
    <b v="0"/>
    <n v="1"/>
    <b v="0"/>
    <s v="technology/web"/>
    <s v="theater"/>
    <x v="0"/>
    <x v="12"/>
    <m/>
    <m/>
    <m/>
    <x v="11"/>
    <x v="12"/>
    <x v="1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n v="2014"/>
    <b v="0"/>
    <n v="3"/>
    <b v="0"/>
    <s v="technology/web"/>
    <s v="theater"/>
    <x v="0"/>
    <x v="12"/>
    <m/>
    <m/>
    <m/>
    <x v="11"/>
    <x v="12"/>
    <x v="11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n v="2015"/>
    <b v="0"/>
    <n v="2"/>
    <b v="0"/>
    <s v="technology/web"/>
    <s v="theater"/>
    <x v="0"/>
    <x v="12"/>
    <m/>
    <m/>
    <m/>
    <x v="11"/>
    <x v="12"/>
    <x v="11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n v="2016"/>
    <b v="0"/>
    <n v="0"/>
    <b v="0"/>
    <s v="technology/web"/>
    <s v="theater"/>
    <x v="0"/>
    <x v="12"/>
    <m/>
    <m/>
    <m/>
    <x v="11"/>
    <x v="12"/>
    <x v="11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n v="2015"/>
    <b v="0"/>
    <n v="2"/>
    <b v="0"/>
    <s v="technology/web"/>
    <s v="theater"/>
    <x v="0"/>
    <x v="12"/>
    <m/>
    <m/>
    <m/>
    <x v="11"/>
    <x v="12"/>
    <x v="11"/>
    <x v="1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n v="2016"/>
    <b v="0"/>
    <n v="1"/>
    <b v="0"/>
    <s v="technology/web"/>
    <s v="theater"/>
    <x v="0"/>
    <x v="12"/>
    <m/>
    <m/>
    <m/>
    <x v="11"/>
    <x v="12"/>
    <x v="11"/>
    <x v="1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n v="2015"/>
    <b v="0"/>
    <n v="0"/>
    <b v="0"/>
    <s v="technology/web"/>
    <s v="theater"/>
    <x v="0"/>
    <x v="12"/>
    <m/>
    <m/>
    <m/>
    <x v="11"/>
    <x v="12"/>
    <x v="11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n v="2016"/>
    <b v="0"/>
    <n v="1"/>
    <b v="0"/>
    <s v="technology/web"/>
    <s v="theater"/>
    <x v="0"/>
    <x v="12"/>
    <m/>
    <m/>
    <m/>
    <x v="11"/>
    <x v="12"/>
    <x v="11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n v="2014"/>
    <b v="0"/>
    <n v="0"/>
    <b v="0"/>
    <s v="technology/web"/>
    <s v="theater"/>
    <x v="0"/>
    <x v="12"/>
    <m/>
    <m/>
    <m/>
    <x v="11"/>
    <x v="12"/>
    <x v="11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5-12-10T22:07:03"/>
    <n v="2015"/>
    <b v="0"/>
    <n v="5"/>
    <b v="0"/>
    <s v="technology/web"/>
    <s v="theater"/>
    <x v="0"/>
    <x v="12"/>
    <m/>
    <m/>
    <m/>
    <x v="11"/>
    <x v="12"/>
    <x v="11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n v="2015"/>
    <b v="0"/>
    <n v="1"/>
    <b v="0"/>
    <s v="technology/web"/>
    <s v="theater"/>
    <x v="0"/>
    <x v="12"/>
    <m/>
    <m/>
    <m/>
    <x v="11"/>
    <x v="12"/>
    <x v="11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n v="2016"/>
    <b v="0"/>
    <n v="1"/>
    <b v="0"/>
    <s v="technology/web"/>
    <s v="theater"/>
    <x v="0"/>
    <x v="12"/>
    <m/>
    <m/>
    <m/>
    <x v="11"/>
    <x v="12"/>
    <x v="11"/>
    <x v="1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n v="2015"/>
    <b v="0"/>
    <n v="2"/>
    <b v="0"/>
    <s v="technology/web"/>
    <s v="theater"/>
    <x v="0"/>
    <x v="12"/>
    <m/>
    <m/>
    <m/>
    <x v="11"/>
    <x v="12"/>
    <x v="11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n v="2015"/>
    <b v="0"/>
    <n v="0"/>
    <b v="0"/>
    <s v="technology/web"/>
    <s v="theater"/>
    <x v="0"/>
    <x v="12"/>
    <m/>
    <m/>
    <m/>
    <x v="11"/>
    <x v="12"/>
    <x v="11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n v="2014"/>
    <b v="0"/>
    <n v="9"/>
    <b v="0"/>
    <s v="technology/web"/>
    <s v="theater"/>
    <x v="0"/>
    <x v="12"/>
    <m/>
    <m/>
    <m/>
    <x v="11"/>
    <x v="12"/>
    <x v="11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n v="2016"/>
    <b v="0"/>
    <n v="4"/>
    <b v="0"/>
    <s v="technology/web"/>
    <s v="theater"/>
    <x v="0"/>
    <x v="12"/>
    <m/>
    <m/>
    <m/>
    <x v="11"/>
    <x v="12"/>
    <x v="11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n v="2015"/>
    <b v="0"/>
    <n v="4"/>
    <b v="0"/>
    <s v="technology/web"/>
    <s v="theater"/>
    <x v="0"/>
    <x v="12"/>
    <m/>
    <m/>
    <m/>
    <x v="11"/>
    <x v="12"/>
    <x v="11"/>
    <x v="1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n v="2015"/>
    <b v="0"/>
    <n v="1"/>
    <b v="0"/>
    <s v="technology/web"/>
    <s v="theater"/>
    <x v="0"/>
    <x v="12"/>
    <m/>
    <m/>
    <m/>
    <x v="11"/>
    <x v="12"/>
    <x v="11"/>
    <x v="1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n v="2016"/>
    <b v="0"/>
    <n v="1"/>
    <b v="0"/>
    <s v="technology/web"/>
    <s v="theater"/>
    <x v="0"/>
    <x v="12"/>
    <m/>
    <m/>
    <m/>
    <x v="11"/>
    <x v="12"/>
    <x v="11"/>
    <x v="1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n v="2015"/>
    <b v="0"/>
    <n v="7"/>
    <b v="0"/>
    <s v="technology/web"/>
    <s v="theater"/>
    <x v="0"/>
    <x v="12"/>
    <m/>
    <m/>
    <m/>
    <x v="11"/>
    <x v="12"/>
    <x v="11"/>
    <x v="1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n v="2014"/>
    <b v="0"/>
    <n v="5"/>
    <b v="0"/>
    <s v="technology/web"/>
    <s v="theater"/>
    <x v="0"/>
    <x v="12"/>
    <m/>
    <m/>
    <m/>
    <x v="11"/>
    <x v="12"/>
    <x v="11"/>
    <x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n v="2016"/>
    <b v="0"/>
    <n v="1"/>
    <b v="0"/>
    <s v="technology/web"/>
    <s v="theater"/>
    <x v="0"/>
    <x v="12"/>
    <m/>
    <m/>
    <m/>
    <x v="11"/>
    <x v="12"/>
    <x v="11"/>
    <x v="1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n v="2015"/>
    <b v="0"/>
    <n v="0"/>
    <b v="0"/>
    <s v="technology/web"/>
    <s v="theater"/>
    <x v="0"/>
    <x v="12"/>
    <m/>
    <m/>
    <m/>
    <x v="11"/>
    <x v="12"/>
    <x v="11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n v="2015"/>
    <b v="0"/>
    <n v="0"/>
    <b v="0"/>
    <s v="technology/web"/>
    <s v="theater"/>
    <x v="0"/>
    <x v="12"/>
    <m/>
    <m/>
    <m/>
    <x v="11"/>
    <x v="12"/>
    <x v="11"/>
    <x v="1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n v="2015"/>
    <b v="0"/>
    <n v="1"/>
    <b v="0"/>
    <s v="technology/web"/>
    <s v="theater"/>
    <x v="0"/>
    <x v="12"/>
    <m/>
    <m/>
    <m/>
    <x v="11"/>
    <x v="12"/>
    <x v="11"/>
    <x v="1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n v="2015"/>
    <b v="0"/>
    <n v="2"/>
    <b v="0"/>
    <s v="technology/web"/>
    <s v="theater"/>
    <x v="0"/>
    <x v="12"/>
    <m/>
    <m/>
    <m/>
    <x v="11"/>
    <x v="12"/>
    <x v="11"/>
    <x v="1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0-06T09:22:57"/>
    <n v="2015"/>
    <b v="0"/>
    <n v="0"/>
    <b v="0"/>
    <s v="technology/web"/>
    <s v="theater"/>
    <x v="0"/>
    <x v="12"/>
    <m/>
    <m/>
    <m/>
    <x v="11"/>
    <x v="12"/>
    <x v="11"/>
    <x v="1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n v="2015"/>
    <b v="0"/>
    <n v="4"/>
    <b v="0"/>
    <s v="technology/web"/>
    <s v="theater"/>
    <x v="0"/>
    <x v="12"/>
    <m/>
    <m/>
    <m/>
    <x v="11"/>
    <x v="12"/>
    <x v="11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3-17T18:10:33"/>
    <n v="2015"/>
    <b v="0"/>
    <n v="7"/>
    <b v="0"/>
    <s v="technology/web"/>
    <s v="theater"/>
    <x v="0"/>
    <x v="12"/>
    <m/>
    <m/>
    <m/>
    <x v="11"/>
    <x v="12"/>
    <x v="11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n v="2016"/>
    <b v="0"/>
    <n v="2"/>
    <b v="0"/>
    <s v="technology/web"/>
    <s v="theater"/>
    <x v="0"/>
    <x v="12"/>
    <m/>
    <m/>
    <m/>
    <x v="11"/>
    <x v="12"/>
    <x v="11"/>
    <x v="11"/>
  </r>
  <r>
    <n v="589"/>
    <s v="Get Neighborly"/>
    <s v="Services closer than you think..."/>
    <n v="7500"/>
    <n v="1"/>
    <x v="2"/>
    <s v="US"/>
    <s v="USD"/>
    <n v="1436366699"/>
    <n v="1435070699"/>
    <d v="2015-06-23T14:44:59"/>
    <n v="2015"/>
    <b v="0"/>
    <n v="1"/>
    <b v="0"/>
    <s v="technology/web"/>
    <s v="theater"/>
    <x v="0"/>
    <x v="12"/>
    <m/>
    <m/>
    <m/>
    <x v="11"/>
    <x v="12"/>
    <x v="11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n v="2016"/>
    <b v="0"/>
    <n v="9"/>
    <b v="0"/>
    <s v="technology/web"/>
    <s v="theater"/>
    <x v="0"/>
    <x v="12"/>
    <m/>
    <m/>
    <m/>
    <x v="11"/>
    <x v="12"/>
    <x v="11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n v="2015"/>
    <b v="0"/>
    <n v="2"/>
    <b v="0"/>
    <s v="technology/web"/>
    <s v="theater"/>
    <x v="0"/>
    <x v="12"/>
    <m/>
    <m/>
    <m/>
    <x v="11"/>
    <x v="12"/>
    <x v="11"/>
    <x v="1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n v="2014"/>
    <b v="0"/>
    <n v="1"/>
    <b v="0"/>
    <s v="technology/web"/>
    <s v="theater"/>
    <x v="0"/>
    <x v="12"/>
    <m/>
    <m/>
    <m/>
    <x v="11"/>
    <x v="12"/>
    <x v="11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n v="2015"/>
    <b v="0"/>
    <n v="7"/>
    <b v="0"/>
    <s v="technology/web"/>
    <s v="theater"/>
    <x v="0"/>
    <x v="12"/>
    <m/>
    <m/>
    <m/>
    <x v="11"/>
    <x v="12"/>
    <x v="11"/>
    <x v="1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n v="2016"/>
    <b v="0"/>
    <n v="2"/>
    <b v="0"/>
    <s v="technology/web"/>
    <s v="theater"/>
    <x v="0"/>
    <x v="12"/>
    <m/>
    <m/>
    <m/>
    <x v="11"/>
    <x v="12"/>
    <x v="11"/>
    <x v="1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n v="2015"/>
    <b v="0"/>
    <n v="8"/>
    <b v="0"/>
    <s v="technology/web"/>
    <s v="theater"/>
    <x v="0"/>
    <x v="12"/>
    <m/>
    <m/>
    <m/>
    <x v="11"/>
    <x v="12"/>
    <x v="11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n v="2016"/>
    <b v="0"/>
    <n v="2"/>
    <b v="0"/>
    <s v="technology/web"/>
    <s v="theater"/>
    <x v="0"/>
    <x v="12"/>
    <m/>
    <m/>
    <m/>
    <x v="11"/>
    <x v="12"/>
    <x v="11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n v="2016"/>
    <b v="0"/>
    <n v="2"/>
    <b v="0"/>
    <s v="technology/web"/>
    <s v="theater"/>
    <x v="0"/>
    <x v="12"/>
    <m/>
    <m/>
    <m/>
    <x v="11"/>
    <x v="12"/>
    <x v="11"/>
    <x v="1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n v="2014"/>
    <b v="0"/>
    <n v="7"/>
    <b v="0"/>
    <s v="technology/web"/>
    <s v="theater"/>
    <x v="0"/>
    <x v="12"/>
    <m/>
    <m/>
    <m/>
    <x v="11"/>
    <x v="12"/>
    <x v="11"/>
    <x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n v="2015"/>
    <b v="0"/>
    <n v="2"/>
    <b v="0"/>
    <s v="technology/web"/>
    <s v="theater"/>
    <x v="0"/>
    <x v="12"/>
    <m/>
    <m/>
    <m/>
    <x v="11"/>
    <x v="12"/>
    <x v="11"/>
    <x v="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n v="2015"/>
    <b v="0"/>
    <n v="1"/>
    <b v="0"/>
    <s v="technology/web"/>
    <s v="theater"/>
    <x v="0"/>
    <x v="12"/>
    <m/>
    <m/>
    <m/>
    <x v="11"/>
    <x v="12"/>
    <x v="11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n v="2014"/>
    <b v="0"/>
    <n v="6"/>
    <b v="0"/>
    <s v="technology/web"/>
    <s v="theater"/>
    <x v="0"/>
    <x v="12"/>
    <m/>
    <m/>
    <m/>
    <x v="11"/>
    <x v="12"/>
    <x v="11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n v="2015"/>
    <b v="0"/>
    <n v="0"/>
    <b v="0"/>
    <s v="technology/web"/>
    <s v="theater"/>
    <x v="0"/>
    <x v="12"/>
    <m/>
    <m/>
    <m/>
    <x v="11"/>
    <x v="12"/>
    <x v="11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n v="2014"/>
    <b v="0"/>
    <n v="13"/>
    <b v="0"/>
    <s v="technology/web"/>
    <s v="theater"/>
    <x v="0"/>
    <x v="12"/>
    <m/>
    <m/>
    <m/>
    <x v="11"/>
    <x v="12"/>
    <x v="11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n v="2014"/>
    <b v="0"/>
    <n v="0"/>
    <b v="0"/>
    <s v="technology/web"/>
    <s v="theater"/>
    <x v="0"/>
    <x v="12"/>
    <m/>
    <m/>
    <m/>
    <x v="11"/>
    <x v="12"/>
    <x v="11"/>
    <x v="1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n v="2015"/>
    <b v="0"/>
    <n v="8"/>
    <b v="0"/>
    <s v="technology/web"/>
    <s v="theater"/>
    <x v="0"/>
    <x v="12"/>
    <m/>
    <m/>
    <m/>
    <x v="11"/>
    <x v="12"/>
    <x v="11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n v="2015"/>
    <b v="0"/>
    <n v="1"/>
    <b v="0"/>
    <s v="technology/web"/>
    <s v="theater"/>
    <x v="0"/>
    <x v="12"/>
    <m/>
    <m/>
    <m/>
    <x v="11"/>
    <x v="12"/>
    <x v="11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n v="2015"/>
    <b v="0"/>
    <n v="0"/>
    <b v="0"/>
    <s v="technology/web"/>
    <s v="theater"/>
    <x v="0"/>
    <x v="12"/>
    <m/>
    <m/>
    <m/>
    <x v="11"/>
    <x v="12"/>
    <x v="11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n v="2015"/>
    <b v="0"/>
    <n v="5"/>
    <b v="0"/>
    <s v="technology/web"/>
    <s v="theater"/>
    <x v="0"/>
    <x v="12"/>
    <m/>
    <m/>
    <m/>
    <x v="11"/>
    <x v="12"/>
    <x v="11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n v="2015"/>
    <b v="0"/>
    <n v="1"/>
    <b v="0"/>
    <s v="technology/web"/>
    <s v="theater"/>
    <x v="0"/>
    <x v="12"/>
    <m/>
    <m/>
    <m/>
    <x v="11"/>
    <x v="12"/>
    <x v="11"/>
    <x v="1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n v="2015"/>
    <b v="0"/>
    <n v="0"/>
    <b v="0"/>
    <s v="technology/web"/>
    <s v="theater"/>
    <x v="0"/>
    <x v="12"/>
    <m/>
    <m/>
    <m/>
    <x v="11"/>
    <x v="12"/>
    <x v="11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n v="2015"/>
    <b v="0"/>
    <n v="0"/>
    <b v="0"/>
    <s v="technology/web"/>
    <s v="theater"/>
    <x v="0"/>
    <x v="12"/>
    <m/>
    <m/>
    <m/>
    <x v="11"/>
    <x v="12"/>
    <x v="11"/>
    <x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n v="2016"/>
    <b v="0"/>
    <n v="0"/>
    <b v="0"/>
    <s v="technology/web"/>
    <s v="theater"/>
    <x v="0"/>
    <x v="12"/>
    <m/>
    <m/>
    <m/>
    <x v="11"/>
    <x v="12"/>
    <x v="11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n v="2015"/>
    <b v="0"/>
    <n v="121"/>
    <b v="0"/>
    <s v="technology/web"/>
    <s v="theater"/>
    <x v="0"/>
    <x v="12"/>
    <m/>
    <m/>
    <m/>
    <x v="11"/>
    <x v="12"/>
    <x v="11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n v="2016"/>
    <b v="0"/>
    <n v="0"/>
    <b v="0"/>
    <s v="technology/web"/>
    <s v="theater"/>
    <x v="0"/>
    <x v="12"/>
    <m/>
    <m/>
    <m/>
    <x v="11"/>
    <x v="12"/>
    <x v="11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n v="2015"/>
    <b v="0"/>
    <n v="0"/>
    <b v="0"/>
    <s v="technology/web"/>
    <s v="theater"/>
    <x v="0"/>
    <x v="12"/>
    <m/>
    <m/>
    <m/>
    <x v="11"/>
    <x v="12"/>
    <x v="11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n v="2017"/>
    <b v="0"/>
    <n v="0"/>
    <b v="0"/>
    <s v="technology/web"/>
    <s v="theater"/>
    <x v="0"/>
    <x v="12"/>
    <m/>
    <m/>
    <m/>
    <x v="11"/>
    <x v="12"/>
    <x v="11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n v="2015"/>
    <b v="0"/>
    <n v="3"/>
    <b v="0"/>
    <s v="technology/web"/>
    <s v="theater"/>
    <x v="0"/>
    <x v="12"/>
    <m/>
    <m/>
    <m/>
    <x v="11"/>
    <x v="12"/>
    <x v="11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n v="2015"/>
    <b v="0"/>
    <n v="0"/>
    <b v="0"/>
    <s v="technology/web"/>
    <s v="theater"/>
    <x v="0"/>
    <x v="12"/>
    <m/>
    <m/>
    <m/>
    <x v="11"/>
    <x v="12"/>
    <x v="11"/>
    <x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n v="2014"/>
    <b v="0"/>
    <n v="1"/>
    <b v="0"/>
    <s v="technology/web"/>
    <s v="theater"/>
    <x v="0"/>
    <x v="12"/>
    <m/>
    <m/>
    <m/>
    <x v="11"/>
    <x v="12"/>
    <x v="11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n v="2014"/>
    <b v="0"/>
    <n v="1"/>
    <b v="0"/>
    <s v="technology/web"/>
    <s v="theater"/>
    <x v="0"/>
    <x v="12"/>
    <m/>
    <m/>
    <m/>
    <x v="11"/>
    <x v="12"/>
    <x v="11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n v="2016"/>
    <b v="0"/>
    <n v="3"/>
    <b v="0"/>
    <s v="technology/web"/>
    <s v="theater"/>
    <x v="0"/>
    <x v="12"/>
    <m/>
    <m/>
    <m/>
    <x v="11"/>
    <x v="12"/>
    <x v="11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n v="2016"/>
    <b v="0"/>
    <n v="9"/>
    <b v="0"/>
    <s v="technology/web"/>
    <s v="theater"/>
    <x v="0"/>
    <x v="12"/>
    <m/>
    <m/>
    <m/>
    <x v="11"/>
    <x v="12"/>
    <x v="11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n v="2015"/>
    <b v="0"/>
    <n v="0"/>
    <b v="0"/>
    <s v="technology/web"/>
    <s v="theater"/>
    <x v="0"/>
    <x v="12"/>
    <m/>
    <m/>
    <m/>
    <x v="11"/>
    <x v="12"/>
    <x v="11"/>
    <x v="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n v="2015"/>
    <b v="0"/>
    <n v="0"/>
    <b v="0"/>
    <s v="technology/web"/>
    <s v="theater"/>
    <x v="0"/>
    <x v="12"/>
    <m/>
    <m/>
    <m/>
    <x v="11"/>
    <x v="12"/>
    <x v="11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n v="2017"/>
    <b v="0"/>
    <n v="0"/>
    <b v="0"/>
    <s v="technology/web"/>
    <s v="theater"/>
    <x v="0"/>
    <x v="12"/>
    <m/>
    <m/>
    <m/>
    <x v="11"/>
    <x v="12"/>
    <x v="11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n v="2015"/>
    <b v="0"/>
    <n v="39"/>
    <b v="0"/>
    <s v="technology/web"/>
    <s v="theater"/>
    <x v="0"/>
    <x v="12"/>
    <m/>
    <m/>
    <m/>
    <x v="11"/>
    <x v="12"/>
    <x v="11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n v="2016"/>
    <b v="0"/>
    <n v="1"/>
    <b v="0"/>
    <s v="technology/web"/>
    <s v="theater"/>
    <x v="0"/>
    <x v="12"/>
    <m/>
    <m/>
    <m/>
    <x v="11"/>
    <x v="12"/>
    <x v="11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n v="2014"/>
    <b v="0"/>
    <n v="0"/>
    <b v="0"/>
    <s v="technology/web"/>
    <s v="theater"/>
    <x v="0"/>
    <x v="12"/>
    <m/>
    <m/>
    <m/>
    <x v="11"/>
    <x v="12"/>
    <x v="11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n v="2016"/>
    <b v="0"/>
    <n v="3"/>
    <b v="0"/>
    <s v="technology/web"/>
    <s v="theater"/>
    <x v="0"/>
    <x v="12"/>
    <m/>
    <m/>
    <m/>
    <x v="11"/>
    <x v="12"/>
    <x v="11"/>
    <x v="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n v="2015"/>
    <b v="0"/>
    <n v="1"/>
    <b v="0"/>
    <s v="technology/web"/>
    <s v="theater"/>
    <x v="0"/>
    <x v="12"/>
    <m/>
    <m/>
    <m/>
    <x v="11"/>
    <x v="12"/>
    <x v="1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n v="2016"/>
    <b v="0"/>
    <n v="9"/>
    <b v="0"/>
    <s v="technology/web"/>
    <s v="theater"/>
    <x v="0"/>
    <x v="12"/>
    <m/>
    <m/>
    <m/>
    <x v="11"/>
    <x v="12"/>
    <x v="11"/>
    <x v="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n v="2015"/>
    <b v="0"/>
    <n v="0"/>
    <b v="0"/>
    <s v="technology/web"/>
    <s v="theater"/>
    <x v="0"/>
    <x v="12"/>
    <m/>
    <m/>
    <m/>
    <x v="11"/>
    <x v="12"/>
    <x v="11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n v="2016"/>
    <b v="0"/>
    <n v="25"/>
    <b v="0"/>
    <s v="technology/web"/>
    <s v="theater"/>
    <x v="0"/>
    <x v="12"/>
    <m/>
    <m/>
    <m/>
    <x v="11"/>
    <x v="12"/>
    <x v="11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n v="2015"/>
    <b v="0"/>
    <n v="1"/>
    <b v="0"/>
    <s v="technology/web"/>
    <s v="theater"/>
    <x v="0"/>
    <x v="12"/>
    <m/>
    <m/>
    <m/>
    <x v="11"/>
    <x v="12"/>
    <x v="11"/>
    <x v="1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n v="2015"/>
    <b v="0"/>
    <n v="1"/>
    <b v="0"/>
    <s v="technology/web"/>
    <s v="theater"/>
    <x v="0"/>
    <x v="12"/>
    <m/>
    <m/>
    <m/>
    <x v="11"/>
    <x v="12"/>
    <x v="11"/>
    <x v="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n v="2015"/>
    <b v="0"/>
    <n v="1"/>
    <b v="0"/>
    <s v="technology/web"/>
    <s v="theater"/>
    <x v="0"/>
    <x v="12"/>
    <m/>
    <m/>
    <m/>
    <x v="11"/>
    <x v="12"/>
    <x v="11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n v="2017"/>
    <b v="0"/>
    <n v="0"/>
    <b v="0"/>
    <s v="technology/web"/>
    <s v="theater"/>
    <x v="0"/>
    <x v="12"/>
    <m/>
    <m/>
    <m/>
    <x v="11"/>
    <x v="12"/>
    <x v="11"/>
    <x v="11"/>
  </r>
  <r>
    <n v="638"/>
    <s v="W (Canceled)"/>
    <s v="O0"/>
    <n v="200000"/>
    <n v="18"/>
    <x v="1"/>
    <s v="DE"/>
    <s v="EUR"/>
    <n v="1490447662"/>
    <n v="1485267262"/>
    <d v="2017-01-24T14:14:22"/>
    <n v="2017"/>
    <b v="0"/>
    <n v="6"/>
    <b v="0"/>
    <s v="technology/web"/>
    <s v="theater"/>
    <x v="0"/>
    <x v="12"/>
    <m/>
    <m/>
    <m/>
    <x v="11"/>
    <x v="12"/>
    <x v="11"/>
    <x v="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n v="2014"/>
    <b v="0"/>
    <n v="1"/>
    <b v="0"/>
    <s v="technology/web"/>
    <s v="theater"/>
    <x v="0"/>
    <x v="12"/>
    <m/>
    <m/>
    <m/>
    <x v="11"/>
    <x v="12"/>
    <x v="11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n v="2016"/>
    <b v="0"/>
    <n v="2"/>
    <b v="1"/>
    <s v="technology/wearables"/>
    <s v="theater"/>
    <x v="0"/>
    <x v="12"/>
    <m/>
    <m/>
    <m/>
    <x v="11"/>
    <x v="12"/>
    <x v="11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n v="2015"/>
    <b v="0"/>
    <n v="315"/>
    <b v="1"/>
    <s v="technology/wearables"/>
    <s v="theater"/>
    <x v="0"/>
    <x v="12"/>
    <m/>
    <m/>
    <m/>
    <x v="11"/>
    <x v="12"/>
    <x v="11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n v="2015"/>
    <b v="0"/>
    <n v="2174"/>
    <b v="1"/>
    <s v="technology/wearables"/>
    <s v="theater"/>
    <x v="0"/>
    <x v="12"/>
    <m/>
    <m/>
    <m/>
    <x v="11"/>
    <x v="12"/>
    <x v="11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n v="2015"/>
    <b v="0"/>
    <n v="152"/>
    <b v="1"/>
    <s v="technology/wearables"/>
    <s v="theater"/>
    <x v="0"/>
    <x v="12"/>
    <m/>
    <m/>
    <m/>
    <x v="11"/>
    <x v="12"/>
    <x v="11"/>
    <x v="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n v="2014"/>
    <b v="0"/>
    <n v="1021"/>
    <b v="1"/>
    <s v="technology/wearables"/>
    <s v="theater"/>
    <x v="0"/>
    <x v="12"/>
    <m/>
    <m/>
    <m/>
    <x v="11"/>
    <x v="12"/>
    <x v="11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n v="2016"/>
    <b v="0"/>
    <n v="237"/>
    <b v="1"/>
    <s v="technology/wearables"/>
    <s v="theater"/>
    <x v="0"/>
    <x v="12"/>
    <m/>
    <m/>
    <m/>
    <x v="11"/>
    <x v="12"/>
    <x v="11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n v="2014"/>
    <b v="0"/>
    <n v="27"/>
    <b v="1"/>
    <s v="technology/wearables"/>
    <s v="theater"/>
    <x v="0"/>
    <x v="12"/>
    <m/>
    <m/>
    <m/>
    <x v="11"/>
    <x v="12"/>
    <x v="11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n v="2016"/>
    <b v="0"/>
    <n v="17"/>
    <b v="1"/>
    <s v="technology/wearables"/>
    <s v="theater"/>
    <x v="0"/>
    <x v="12"/>
    <m/>
    <m/>
    <m/>
    <x v="11"/>
    <x v="12"/>
    <x v="11"/>
    <x v="11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n v="2014"/>
    <b v="0"/>
    <n v="27"/>
    <b v="1"/>
    <s v="technology/wearables"/>
    <s v="theater"/>
    <x v="0"/>
    <x v="12"/>
    <m/>
    <m/>
    <m/>
    <x v="11"/>
    <x v="12"/>
    <x v="11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n v="2014"/>
    <b v="0"/>
    <n v="82"/>
    <b v="1"/>
    <s v="technology/wearables"/>
    <s v="theater"/>
    <x v="0"/>
    <x v="12"/>
    <m/>
    <m/>
    <m/>
    <x v="11"/>
    <x v="12"/>
    <x v="11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n v="2014"/>
    <b v="0"/>
    <n v="48"/>
    <b v="1"/>
    <s v="technology/wearables"/>
    <s v="theater"/>
    <x v="0"/>
    <x v="12"/>
    <m/>
    <m/>
    <m/>
    <x v="11"/>
    <x v="12"/>
    <x v="11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n v="2014"/>
    <b v="0"/>
    <n v="105"/>
    <b v="1"/>
    <s v="technology/wearables"/>
    <s v="theater"/>
    <x v="0"/>
    <x v="12"/>
    <m/>
    <m/>
    <m/>
    <x v="11"/>
    <x v="12"/>
    <x v="11"/>
    <x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n v="2016"/>
    <b v="0"/>
    <n v="28"/>
    <b v="1"/>
    <s v="technology/wearables"/>
    <s v="theater"/>
    <x v="0"/>
    <x v="12"/>
    <m/>
    <m/>
    <m/>
    <x v="11"/>
    <x v="12"/>
    <x v="11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n v="2015"/>
    <b v="0"/>
    <n v="1107"/>
    <b v="1"/>
    <s v="technology/wearables"/>
    <s v="theater"/>
    <x v="0"/>
    <x v="12"/>
    <m/>
    <m/>
    <m/>
    <x v="11"/>
    <x v="12"/>
    <x v="11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n v="2015"/>
    <b v="0"/>
    <n v="1013"/>
    <b v="1"/>
    <s v="technology/wearables"/>
    <s v="theater"/>
    <x v="0"/>
    <x v="12"/>
    <m/>
    <m/>
    <m/>
    <x v="11"/>
    <x v="12"/>
    <x v="11"/>
    <x v="1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n v="2015"/>
    <b v="0"/>
    <n v="274"/>
    <b v="1"/>
    <s v="technology/wearables"/>
    <s v="theater"/>
    <x v="0"/>
    <x v="12"/>
    <m/>
    <m/>
    <m/>
    <x v="11"/>
    <x v="12"/>
    <x v="11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n v="2016"/>
    <b v="0"/>
    <n v="87"/>
    <b v="1"/>
    <s v="technology/wearables"/>
    <s v="theater"/>
    <x v="0"/>
    <x v="12"/>
    <m/>
    <m/>
    <m/>
    <x v="11"/>
    <x v="12"/>
    <x v="1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n v="2015"/>
    <b v="0"/>
    <n v="99"/>
    <b v="1"/>
    <s v="technology/wearables"/>
    <s v="theater"/>
    <x v="0"/>
    <x v="12"/>
    <m/>
    <m/>
    <m/>
    <x v="11"/>
    <x v="12"/>
    <x v="11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n v="2015"/>
    <b v="0"/>
    <n v="276"/>
    <b v="1"/>
    <s v="technology/wearables"/>
    <s v="theater"/>
    <x v="0"/>
    <x v="12"/>
    <m/>
    <m/>
    <m/>
    <x v="11"/>
    <x v="12"/>
    <x v="11"/>
    <x v="11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n v="2015"/>
    <b v="0"/>
    <n v="21"/>
    <b v="1"/>
    <s v="technology/wearables"/>
    <s v="theater"/>
    <x v="0"/>
    <x v="12"/>
    <m/>
    <m/>
    <m/>
    <x v="11"/>
    <x v="12"/>
    <x v="11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n v="2014"/>
    <b v="0"/>
    <n v="18"/>
    <b v="0"/>
    <s v="technology/wearables"/>
    <s v="theater"/>
    <x v="0"/>
    <x v="12"/>
    <m/>
    <m/>
    <m/>
    <x v="11"/>
    <x v="12"/>
    <x v="11"/>
    <x v="1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n v="2016"/>
    <b v="0"/>
    <n v="9"/>
    <b v="0"/>
    <s v="technology/wearables"/>
    <s v="theater"/>
    <x v="0"/>
    <x v="12"/>
    <m/>
    <m/>
    <m/>
    <x v="11"/>
    <x v="12"/>
    <x v="11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n v="2014"/>
    <b v="0"/>
    <n v="4"/>
    <b v="0"/>
    <s v="technology/wearables"/>
    <s v="theater"/>
    <x v="0"/>
    <x v="12"/>
    <m/>
    <m/>
    <m/>
    <x v="11"/>
    <x v="12"/>
    <x v="11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n v="2015"/>
    <b v="0"/>
    <n v="7"/>
    <b v="0"/>
    <s v="technology/wearables"/>
    <s v="theater"/>
    <x v="0"/>
    <x v="12"/>
    <m/>
    <m/>
    <m/>
    <x v="11"/>
    <x v="12"/>
    <x v="11"/>
    <x v="1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n v="2015"/>
    <b v="0"/>
    <n v="29"/>
    <b v="0"/>
    <s v="technology/wearables"/>
    <s v="theater"/>
    <x v="0"/>
    <x v="12"/>
    <m/>
    <m/>
    <m/>
    <x v="11"/>
    <x v="12"/>
    <x v="11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n v="2016"/>
    <b v="0"/>
    <n v="12"/>
    <b v="0"/>
    <s v="technology/wearables"/>
    <s v="theater"/>
    <x v="0"/>
    <x v="12"/>
    <m/>
    <m/>
    <m/>
    <x v="11"/>
    <x v="12"/>
    <x v="11"/>
    <x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n v="2014"/>
    <b v="0"/>
    <n v="4"/>
    <b v="0"/>
    <s v="technology/wearables"/>
    <s v="theater"/>
    <x v="0"/>
    <x v="12"/>
    <m/>
    <m/>
    <m/>
    <x v="11"/>
    <x v="12"/>
    <x v="11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n v="2016"/>
    <b v="0"/>
    <n v="28"/>
    <b v="0"/>
    <s v="technology/wearables"/>
    <s v="theater"/>
    <x v="0"/>
    <x v="12"/>
    <m/>
    <m/>
    <m/>
    <x v="11"/>
    <x v="12"/>
    <x v="11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n v="2015"/>
    <b v="0"/>
    <n v="25"/>
    <b v="0"/>
    <s v="technology/wearables"/>
    <s v="theater"/>
    <x v="0"/>
    <x v="12"/>
    <m/>
    <m/>
    <m/>
    <x v="11"/>
    <x v="12"/>
    <x v="11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6-06T15:00:58"/>
    <n v="2016"/>
    <b v="0"/>
    <n v="28"/>
    <b v="0"/>
    <s v="technology/wearables"/>
    <s v="theater"/>
    <x v="0"/>
    <x v="12"/>
    <m/>
    <m/>
    <m/>
    <x v="11"/>
    <x v="12"/>
    <x v="11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n v="2016"/>
    <b v="0"/>
    <n v="310"/>
    <b v="0"/>
    <s v="technology/wearables"/>
    <s v="theater"/>
    <x v="0"/>
    <x v="12"/>
    <m/>
    <m/>
    <m/>
    <x v="11"/>
    <x v="12"/>
    <x v="11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n v="2014"/>
    <b v="0"/>
    <n v="15"/>
    <b v="0"/>
    <s v="technology/wearables"/>
    <s v="theater"/>
    <x v="0"/>
    <x v="12"/>
    <m/>
    <m/>
    <m/>
    <x v="11"/>
    <x v="12"/>
    <x v="1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n v="2014"/>
    <b v="0"/>
    <n v="215"/>
    <b v="0"/>
    <s v="technology/wearables"/>
    <s v="theater"/>
    <x v="0"/>
    <x v="12"/>
    <m/>
    <m/>
    <m/>
    <x v="11"/>
    <x v="12"/>
    <x v="11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n v="2014"/>
    <b v="0"/>
    <n v="3"/>
    <b v="0"/>
    <s v="technology/wearables"/>
    <s v="theater"/>
    <x v="0"/>
    <x v="12"/>
    <m/>
    <m/>
    <m/>
    <x v="11"/>
    <x v="12"/>
    <x v="11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n v="2014"/>
    <b v="0"/>
    <n v="2"/>
    <b v="0"/>
    <s v="technology/wearables"/>
    <s v="theater"/>
    <x v="0"/>
    <x v="12"/>
    <m/>
    <m/>
    <m/>
    <x v="11"/>
    <x v="12"/>
    <x v="11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n v="2014"/>
    <b v="0"/>
    <n v="26"/>
    <b v="0"/>
    <s v="technology/wearables"/>
    <s v="theater"/>
    <x v="0"/>
    <x v="12"/>
    <m/>
    <m/>
    <m/>
    <x v="11"/>
    <x v="12"/>
    <x v="11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1-08T18:26:21"/>
    <n v="2015"/>
    <b v="0"/>
    <n v="24"/>
    <b v="0"/>
    <s v="technology/wearables"/>
    <s v="theater"/>
    <x v="0"/>
    <x v="12"/>
    <m/>
    <m/>
    <m/>
    <x v="11"/>
    <x v="12"/>
    <x v="11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5-14T09:41:35"/>
    <n v="2016"/>
    <b v="0"/>
    <n v="96"/>
    <b v="0"/>
    <s v="technology/wearables"/>
    <s v="theater"/>
    <x v="0"/>
    <x v="12"/>
    <m/>
    <m/>
    <m/>
    <x v="11"/>
    <x v="12"/>
    <x v="11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n v="2016"/>
    <b v="0"/>
    <n v="17"/>
    <b v="0"/>
    <s v="technology/wearables"/>
    <s v="theater"/>
    <x v="0"/>
    <x v="12"/>
    <m/>
    <m/>
    <m/>
    <x v="11"/>
    <x v="12"/>
    <x v="11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n v="2016"/>
    <b v="0"/>
    <n v="94"/>
    <b v="0"/>
    <s v="technology/wearables"/>
    <s v="theater"/>
    <x v="0"/>
    <x v="12"/>
    <m/>
    <m/>
    <m/>
    <x v="11"/>
    <x v="12"/>
    <x v="1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n v="2014"/>
    <b v="0"/>
    <n v="129"/>
    <b v="0"/>
    <s v="technology/wearables"/>
    <s v="theater"/>
    <x v="0"/>
    <x v="12"/>
    <m/>
    <m/>
    <m/>
    <x v="11"/>
    <x v="12"/>
    <x v="11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n v="2016"/>
    <b v="0"/>
    <n v="1"/>
    <b v="0"/>
    <s v="technology/wearables"/>
    <s v="theater"/>
    <x v="0"/>
    <x v="12"/>
    <m/>
    <m/>
    <m/>
    <x v="11"/>
    <x v="12"/>
    <x v="11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n v="2017"/>
    <b v="0"/>
    <n v="4"/>
    <b v="0"/>
    <s v="technology/wearables"/>
    <s v="theater"/>
    <x v="0"/>
    <x v="12"/>
    <m/>
    <m/>
    <m/>
    <x v="11"/>
    <x v="12"/>
    <x v="11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n v="2016"/>
    <b v="0"/>
    <n v="3"/>
    <b v="0"/>
    <s v="technology/wearables"/>
    <s v="theater"/>
    <x v="0"/>
    <x v="12"/>
    <m/>
    <m/>
    <m/>
    <x v="11"/>
    <x v="12"/>
    <x v="11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n v="2014"/>
    <b v="0"/>
    <n v="135"/>
    <b v="0"/>
    <s v="technology/wearables"/>
    <s v="theater"/>
    <x v="0"/>
    <x v="12"/>
    <m/>
    <m/>
    <m/>
    <x v="11"/>
    <x v="12"/>
    <x v="11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n v="2014"/>
    <b v="0"/>
    <n v="10"/>
    <b v="0"/>
    <s v="technology/wearables"/>
    <s v="theater"/>
    <x v="0"/>
    <x v="12"/>
    <m/>
    <m/>
    <m/>
    <x v="11"/>
    <x v="12"/>
    <x v="11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7-04T16:09:30"/>
    <n v="2015"/>
    <b v="0"/>
    <n v="0"/>
    <b v="0"/>
    <s v="technology/wearables"/>
    <s v="theater"/>
    <x v="0"/>
    <x v="12"/>
    <m/>
    <m/>
    <m/>
    <x v="11"/>
    <x v="12"/>
    <x v="11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n v="2016"/>
    <b v="0"/>
    <n v="6"/>
    <b v="0"/>
    <s v="technology/wearables"/>
    <s v="theater"/>
    <x v="0"/>
    <x v="12"/>
    <m/>
    <m/>
    <m/>
    <x v="11"/>
    <x v="12"/>
    <x v="1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n v="2015"/>
    <b v="0"/>
    <n v="36"/>
    <b v="0"/>
    <s v="technology/wearables"/>
    <s v="theater"/>
    <x v="0"/>
    <x v="12"/>
    <m/>
    <m/>
    <m/>
    <x v="11"/>
    <x v="12"/>
    <x v="11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n v="2016"/>
    <b v="0"/>
    <n v="336"/>
    <b v="0"/>
    <s v="technology/wearables"/>
    <s v="theater"/>
    <x v="0"/>
    <x v="12"/>
    <m/>
    <m/>
    <m/>
    <x v="11"/>
    <x v="12"/>
    <x v="11"/>
    <x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n v="2016"/>
    <b v="0"/>
    <n v="34"/>
    <b v="0"/>
    <s v="technology/wearables"/>
    <s v="theater"/>
    <x v="0"/>
    <x v="12"/>
    <m/>
    <m/>
    <m/>
    <x v="11"/>
    <x v="12"/>
    <x v="11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n v="2015"/>
    <b v="0"/>
    <n v="10"/>
    <b v="0"/>
    <s v="technology/wearables"/>
    <s v="theater"/>
    <x v="0"/>
    <x v="12"/>
    <m/>
    <m/>
    <m/>
    <x v="11"/>
    <x v="12"/>
    <x v="11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n v="2016"/>
    <b v="0"/>
    <n v="201"/>
    <b v="0"/>
    <s v="technology/wearables"/>
    <s v="theater"/>
    <x v="0"/>
    <x v="12"/>
    <m/>
    <m/>
    <m/>
    <x v="11"/>
    <x v="12"/>
    <x v="11"/>
    <x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n v="2015"/>
    <b v="0"/>
    <n v="296"/>
    <b v="0"/>
    <s v="technology/wearables"/>
    <s v="theater"/>
    <x v="0"/>
    <x v="12"/>
    <m/>
    <m/>
    <m/>
    <x v="11"/>
    <x v="12"/>
    <x v="11"/>
    <x v="1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n v="2017"/>
    <b v="0"/>
    <n v="7"/>
    <b v="0"/>
    <s v="technology/wearables"/>
    <s v="theater"/>
    <x v="0"/>
    <x v="12"/>
    <m/>
    <m/>
    <m/>
    <x v="11"/>
    <x v="12"/>
    <x v="11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n v="2014"/>
    <b v="0"/>
    <n v="7"/>
    <b v="0"/>
    <s v="technology/wearables"/>
    <s v="theater"/>
    <x v="0"/>
    <x v="12"/>
    <m/>
    <m/>
    <m/>
    <x v="11"/>
    <x v="12"/>
    <x v="11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n v="2014"/>
    <b v="0"/>
    <n v="1"/>
    <b v="0"/>
    <s v="technology/wearables"/>
    <s v="theater"/>
    <x v="0"/>
    <x v="12"/>
    <m/>
    <m/>
    <m/>
    <x v="11"/>
    <x v="12"/>
    <x v="11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n v="2016"/>
    <b v="0"/>
    <n v="114"/>
    <b v="0"/>
    <s v="technology/wearables"/>
    <s v="theater"/>
    <x v="0"/>
    <x v="12"/>
    <m/>
    <m/>
    <m/>
    <x v="11"/>
    <x v="12"/>
    <x v="11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n v="2014"/>
    <b v="0"/>
    <n v="29"/>
    <b v="0"/>
    <s v="technology/wearables"/>
    <s v="theater"/>
    <x v="0"/>
    <x v="12"/>
    <m/>
    <m/>
    <m/>
    <x v="11"/>
    <x v="12"/>
    <x v="11"/>
    <x v="1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n v="2013"/>
    <b v="0"/>
    <n v="890"/>
    <b v="0"/>
    <s v="technology/wearables"/>
    <s v="theater"/>
    <x v="0"/>
    <x v="12"/>
    <m/>
    <m/>
    <m/>
    <x v="11"/>
    <x v="12"/>
    <x v="11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n v="2016"/>
    <b v="0"/>
    <n v="31"/>
    <b v="0"/>
    <s v="technology/wearables"/>
    <s v="theater"/>
    <x v="0"/>
    <x v="12"/>
    <m/>
    <m/>
    <m/>
    <x v="11"/>
    <x v="12"/>
    <x v="1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n v="2014"/>
    <b v="0"/>
    <n v="21"/>
    <b v="0"/>
    <s v="technology/wearables"/>
    <s v="theater"/>
    <x v="0"/>
    <x v="12"/>
    <m/>
    <m/>
    <m/>
    <x v="11"/>
    <x v="12"/>
    <x v="11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n v="2016"/>
    <b v="0"/>
    <n v="37"/>
    <b v="0"/>
    <s v="technology/wearables"/>
    <s v="theater"/>
    <x v="0"/>
    <x v="12"/>
    <m/>
    <m/>
    <m/>
    <x v="11"/>
    <x v="12"/>
    <x v="11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n v="2016"/>
    <b v="0"/>
    <n v="7"/>
    <b v="0"/>
    <s v="technology/wearables"/>
    <s v="theater"/>
    <x v="0"/>
    <x v="12"/>
    <m/>
    <m/>
    <m/>
    <x v="11"/>
    <x v="12"/>
    <x v="1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n v="2016"/>
    <b v="0"/>
    <n v="4"/>
    <b v="0"/>
    <s v="technology/wearables"/>
    <s v="theater"/>
    <x v="0"/>
    <x v="12"/>
    <m/>
    <m/>
    <m/>
    <x v="11"/>
    <x v="12"/>
    <x v="1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n v="2016"/>
    <b v="0"/>
    <n v="5"/>
    <b v="0"/>
    <s v="technology/wearables"/>
    <s v="theater"/>
    <x v="0"/>
    <x v="12"/>
    <m/>
    <m/>
    <m/>
    <x v="11"/>
    <x v="12"/>
    <x v="1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n v="2016"/>
    <b v="0"/>
    <n v="0"/>
    <b v="0"/>
    <s v="technology/wearables"/>
    <s v="theater"/>
    <x v="0"/>
    <x v="12"/>
    <m/>
    <m/>
    <m/>
    <x v="11"/>
    <x v="12"/>
    <x v="11"/>
    <x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n v="2016"/>
    <b v="0"/>
    <n v="456"/>
    <b v="0"/>
    <s v="technology/wearables"/>
    <s v="theater"/>
    <x v="0"/>
    <x v="12"/>
    <m/>
    <m/>
    <m/>
    <x v="11"/>
    <x v="12"/>
    <x v="11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n v="2014"/>
    <b v="0"/>
    <n v="369"/>
    <b v="0"/>
    <s v="technology/wearables"/>
    <s v="theater"/>
    <x v="0"/>
    <x v="12"/>
    <m/>
    <m/>
    <m/>
    <x v="11"/>
    <x v="12"/>
    <x v="11"/>
    <x v="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n v="2014"/>
    <b v="0"/>
    <n v="2"/>
    <b v="0"/>
    <s v="technology/wearables"/>
    <s v="theater"/>
    <x v="0"/>
    <x v="12"/>
    <m/>
    <m/>
    <m/>
    <x v="11"/>
    <x v="12"/>
    <x v="11"/>
    <x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n v="2014"/>
    <b v="0"/>
    <n v="0"/>
    <b v="0"/>
    <s v="technology/wearables"/>
    <s v="theater"/>
    <x v="0"/>
    <x v="12"/>
    <m/>
    <m/>
    <m/>
    <x v="11"/>
    <x v="12"/>
    <x v="11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n v="2016"/>
    <b v="0"/>
    <n v="338"/>
    <b v="0"/>
    <s v="technology/wearables"/>
    <s v="theater"/>
    <x v="0"/>
    <x v="12"/>
    <m/>
    <m/>
    <m/>
    <x v="11"/>
    <x v="12"/>
    <x v="11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n v="2016"/>
    <b v="0"/>
    <n v="4"/>
    <b v="0"/>
    <s v="technology/wearables"/>
    <s v="theater"/>
    <x v="0"/>
    <x v="12"/>
    <m/>
    <m/>
    <m/>
    <x v="11"/>
    <x v="12"/>
    <x v="11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n v="2016"/>
    <b v="0"/>
    <n v="1"/>
    <b v="0"/>
    <s v="technology/wearables"/>
    <s v="theater"/>
    <x v="0"/>
    <x v="12"/>
    <m/>
    <m/>
    <m/>
    <x v="11"/>
    <x v="12"/>
    <x v="11"/>
    <x v="1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n v="2016"/>
    <b v="0"/>
    <n v="28"/>
    <b v="0"/>
    <s v="technology/wearables"/>
    <s v="theater"/>
    <x v="0"/>
    <x v="12"/>
    <m/>
    <m/>
    <m/>
    <x v="11"/>
    <x v="12"/>
    <x v="1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n v="2015"/>
    <b v="0"/>
    <n v="12"/>
    <b v="0"/>
    <s v="technology/wearables"/>
    <s v="theater"/>
    <x v="0"/>
    <x v="12"/>
    <m/>
    <m/>
    <m/>
    <x v="11"/>
    <x v="12"/>
    <x v="11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n v="2014"/>
    <b v="0"/>
    <n v="16"/>
    <b v="0"/>
    <s v="technology/wearables"/>
    <s v="theater"/>
    <x v="0"/>
    <x v="12"/>
    <m/>
    <m/>
    <m/>
    <x v="11"/>
    <x v="12"/>
    <x v="11"/>
    <x v="11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n v="2014"/>
    <b v="0"/>
    <n v="4"/>
    <b v="0"/>
    <s v="technology/wearables"/>
    <s v="theater"/>
    <x v="0"/>
    <x v="12"/>
    <m/>
    <m/>
    <m/>
    <x v="11"/>
    <x v="12"/>
    <x v="11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n v="2017"/>
    <b v="0"/>
    <n v="4"/>
    <b v="0"/>
    <s v="technology/wearables"/>
    <s v="theater"/>
    <x v="0"/>
    <x v="12"/>
    <m/>
    <m/>
    <m/>
    <x v="11"/>
    <x v="12"/>
    <x v="11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n v="2016"/>
    <b v="0"/>
    <n v="10"/>
    <b v="0"/>
    <s v="technology/wearables"/>
    <s v="theater"/>
    <x v="0"/>
    <x v="12"/>
    <m/>
    <m/>
    <m/>
    <x v="11"/>
    <x v="12"/>
    <x v="11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n v="2012"/>
    <b v="0"/>
    <n v="41"/>
    <b v="1"/>
    <s v="publishing/nonfiction"/>
    <s v="theater"/>
    <x v="0"/>
    <x v="12"/>
    <m/>
    <m/>
    <m/>
    <x v="11"/>
    <x v="12"/>
    <x v="11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n v="2014"/>
    <b v="0"/>
    <n v="119"/>
    <b v="1"/>
    <s v="publishing/nonfiction"/>
    <s v="theater"/>
    <x v="0"/>
    <x v="12"/>
    <m/>
    <m/>
    <m/>
    <x v="11"/>
    <x v="12"/>
    <x v="11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n v="2012"/>
    <b v="0"/>
    <n v="153"/>
    <b v="1"/>
    <s v="publishing/nonfiction"/>
    <s v="theater"/>
    <x v="0"/>
    <x v="12"/>
    <m/>
    <m/>
    <m/>
    <x v="11"/>
    <x v="12"/>
    <x v="11"/>
    <x v="1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n v="2015"/>
    <b v="0"/>
    <n v="100"/>
    <b v="1"/>
    <s v="publishing/nonfiction"/>
    <s v="theater"/>
    <x v="0"/>
    <x v="12"/>
    <m/>
    <m/>
    <m/>
    <x v="11"/>
    <x v="12"/>
    <x v="11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n v="2011"/>
    <b v="0"/>
    <n v="143"/>
    <b v="1"/>
    <s v="publishing/nonfiction"/>
    <s v="theater"/>
    <x v="0"/>
    <x v="12"/>
    <m/>
    <m/>
    <m/>
    <x v="11"/>
    <x v="12"/>
    <x v="11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n v="2015"/>
    <b v="0"/>
    <n v="140"/>
    <b v="1"/>
    <s v="publishing/nonfiction"/>
    <s v="theater"/>
    <x v="0"/>
    <x v="12"/>
    <m/>
    <m/>
    <m/>
    <x v="11"/>
    <x v="12"/>
    <x v="11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n v="2013"/>
    <b v="0"/>
    <n v="35"/>
    <b v="1"/>
    <s v="publishing/nonfiction"/>
    <s v="theater"/>
    <x v="0"/>
    <x v="12"/>
    <m/>
    <m/>
    <m/>
    <x v="11"/>
    <x v="12"/>
    <x v="11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n v="2012"/>
    <b v="0"/>
    <n v="149"/>
    <b v="1"/>
    <s v="publishing/nonfiction"/>
    <s v="theater"/>
    <x v="0"/>
    <x v="12"/>
    <m/>
    <m/>
    <m/>
    <x v="11"/>
    <x v="12"/>
    <x v="11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n v="2011"/>
    <b v="0"/>
    <n v="130"/>
    <b v="1"/>
    <s v="publishing/nonfiction"/>
    <s v="theater"/>
    <x v="0"/>
    <x v="12"/>
    <m/>
    <m/>
    <m/>
    <x v="11"/>
    <x v="12"/>
    <x v="11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n v="2012"/>
    <b v="0"/>
    <n v="120"/>
    <b v="1"/>
    <s v="publishing/nonfiction"/>
    <s v="theater"/>
    <x v="0"/>
    <x v="12"/>
    <m/>
    <m/>
    <m/>
    <x v="11"/>
    <x v="12"/>
    <x v="11"/>
    <x v="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n v="2011"/>
    <b v="0"/>
    <n v="265"/>
    <b v="1"/>
    <s v="publishing/nonfiction"/>
    <s v="theater"/>
    <x v="0"/>
    <x v="12"/>
    <m/>
    <m/>
    <m/>
    <x v="11"/>
    <x v="12"/>
    <x v="11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n v="2011"/>
    <b v="0"/>
    <n v="71"/>
    <b v="1"/>
    <s v="publishing/nonfiction"/>
    <s v="theater"/>
    <x v="0"/>
    <x v="12"/>
    <m/>
    <m/>
    <m/>
    <x v="11"/>
    <x v="12"/>
    <x v="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n v="2013"/>
    <b v="0"/>
    <n v="13"/>
    <b v="1"/>
    <s v="publishing/nonfiction"/>
    <s v="theater"/>
    <x v="0"/>
    <x v="12"/>
    <m/>
    <m/>
    <m/>
    <x v="11"/>
    <x v="12"/>
    <x v="11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n v="2013"/>
    <b v="0"/>
    <n v="169"/>
    <b v="1"/>
    <s v="publishing/nonfiction"/>
    <s v="theater"/>
    <x v="0"/>
    <x v="12"/>
    <m/>
    <m/>
    <m/>
    <x v="11"/>
    <x v="12"/>
    <x v="11"/>
    <x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n v="2015"/>
    <b v="0"/>
    <n v="57"/>
    <b v="1"/>
    <s v="publishing/nonfiction"/>
    <s v="theater"/>
    <x v="0"/>
    <x v="12"/>
    <m/>
    <m/>
    <m/>
    <x v="11"/>
    <x v="12"/>
    <x v="11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n v="2014"/>
    <b v="0"/>
    <n v="229"/>
    <b v="1"/>
    <s v="publishing/nonfiction"/>
    <s v="theater"/>
    <x v="0"/>
    <x v="12"/>
    <m/>
    <m/>
    <m/>
    <x v="11"/>
    <x v="12"/>
    <x v="11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n v="2013"/>
    <b v="0"/>
    <n v="108"/>
    <b v="1"/>
    <s v="publishing/nonfiction"/>
    <s v="theater"/>
    <x v="0"/>
    <x v="12"/>
    <m/>
    <m/>
    <m/>
    <x v="11"/>
    <x v="12"/>
    <x v="11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n v="2014"/>
    <b v="0"/>
    <n v="108"/>
    <b v="1"/>
    <s v="publishing/nonfiction"/>
    <s v="theater"/>
    <x v="0"/>
    <x v="12"/>
    <m/>
    <m/>
    <m/>
    <x v="11"/>
    <x v="12"/>
    <x v="11"/>
    <x v="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n v="2014"/>
    <b v="0"/>
    <n v="41"/>
    <b v="1"/>
    <s v="publishing/nonfiction"/>
    <s v="theater"/>
    <x v="0"/>
    <x v="12"/>
    <m/>
    <m/>
    <m/>
    <x v="11"/>
    <x v="12"/>
    <x v="11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n v="2014"/>
    <b v="0"/>
    <n v="139"/>
    <b v="1"/>
    <s v="publishing/nonfiction"/>
    <s v="theater"/>
    <x v="0"/>
    <x v="12"/>
    <m/>
    <m/>
    <m/>
    <x v="11"/>
    <x v="12"/>
    <x v="1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n v="2015"/>
    <b v="0"/>
    <n v="19"/>
    <b v="1"/>
    <s v="publishing/nonfiction"/>
    <s v="theater"/>
    <x v="0"/>
    <x v="12"/>
    <m/>
    <m/>
    <m/>
    <x v="11"/>
    <x v="12"/>
    <x v="11"/>
    <x v="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n v="2013"/>
    <b v="0"/>
    <n v="94"/>
    <b v="1"/>
    <s v="publishing/nonfiction"/>
    <s v="theater"/>
    <x v="0"/>
    <x v="12"/>
    <m/>
    <m/>
    <m/>
    <x v="11"/>
    <x v="12"/>
    <x v="11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n v="2014"/>
    <b v="0"/>
    <n v="23"/>
    <b v="1"/>
    <s v="publishing/nonfiction"/>
    <s v="theater"/>
    <x v="0"/>
    <x v="12"/>
    <m/>
    <m/>
    <m/>
    <x v="11"/>
    <x v="12"/>
    <x v="11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n v="2012"/>
    <b v="0"/>
    <n v="15"/>
    <b v="1"/>
    <s v="publishing/nonfiction"/>
    <s v="theater"/>
    <x v="0"/>
    <x v="12"/>
    <m/>
    <m/>
    <m/>
    <x v="11"/>
    <x v="12"/>
    <x v="11"/>
    <x v="1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n v="2012"/>
    <b v="0"/>
    <n v="62"/>
    <b v="1"/>
    <s v="publishing/nonfiction"/>
    <s v="theater"/>
    <x v="0"/>
    <x v="12"/>
    <m/>
    <m/>
    <m/>
    <x v="11"/>
    <x v="12"/>
    <x v="11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n v="2013"/>
    <b v="0"/>
    <n v="74"/>
    <b v="1"/>
    <s v="publishing/nonfiction"/>
    <s v="theater"/>
    <x v="0"/>
    <x v="12"/>
    <m/>
    <m/>
    <m/>
    <x v="11"/>
    <x v="12"/>
    <x v="11"/>
    <x v="1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n v="2012"/>
    <b v="0"/>
    <n v="97"/>
    <b v="1"/>
    <s v="publishing/nonfiction"/>
    <s v="theater"/>
    <x v="0"/>
    <x v="12"/>
    <m/>
    <m/>
    <m/>
    <x v="11"/>
    <x v="12"/>
    <x v="11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n v="2014"/>
    <b v="0"/>
    <n v="55"/>
    <b v="1"/>
    <s v="publishing/nonfiction"/>
    <s v="theater"/>
    <x v="0"/>
    <x v="12"/>
    <m/>
    <m/>
    <m/>
    <x v="11"/>
    <x v="12"/>
    <x v="11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n v="2014"/>
    <b v="0"/>
    <n v="44"/>
    <b v="1"/>
    <s v="publishing/nonfiction"/>
    <s v="theater"/>
    <x v="0"/>
    <x v="12"/>
    <m/>
    <m/>
    <m/>
    <x v="11"/>
    <x v="12"/>
    <x v="11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n v="2016"/>
    <b v="0"/>
    <n v="110"/>
    <b v="1"/>
    <s v="publishing/nonfiction"/>
    <s v="theater"/>
    <x v="0"/>
    <x v="12"/>
    <m/>
    <m/>
    <m/>
    <x v="11"/>
    <x v="12"/>
    <x v="1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n v="2013"/>
    <b v="0"/>
    <n v="59"/>
    <b v="1"/>
    <s v="publishing/nonfiction"/>
    <s v="theater"/>
    <x v="0"/>
    <x v="12"/>
    <m/>
    <m/>
    <m/>
    <x v="11"/>
    <x v="12"/>
    <x v="11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n v="2011"/>
    <b v="0"/>
    <n v="62"/>
    <b v="1"/>
    <s v="publishing/nonfiction"/>
    <s v="theater"/>
    <x v="0"/>
    <x v="12"/>
    <m/>
    <m/>
    <m/>
    <x v="11"/>
    <x v="12"/>
    <x v="11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n v="2016"/>
    <b v="0"/>
    <n v="105"/>
    <b v="1"/>
    <s v="publishing/nonfiction"/>
    <s v="theater"/>
    <x v="0"/>
    <x v="12"/>
    <m/>
    <m/>
    <m/>
    <x v="11"/>
    <x v="12"/>
    <x v="11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n v="2015"/>
    <b v="0"/>
    <n v="26"/>
    <b v="1"/>
    <s v="publishing/nonfiction"/>
    <s v="theater"/>
    <x v="0"/>
    <x v="12"/>
    <m/>
    <m/>
    <m/>
    <x v="11"/>
    <x v="12"/>
    <x v="11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n v="2012"/>
    <b v="0"/>
    <n v="49"/>
    <b v="1"/>
    <s v="publishing/nonfiction"/>
    <s v="theater"/>
    <x v="0"/>
    <x v="12"/>
    <m/>
    <m/>
    <m/>
    <x v="11"/>
    <x v="12"/>
    <x v="1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n v="2013"/>
    <b v="0"/>
    <n v="68"/>
    <b v="1"/>
    <s v="publishing/nonfiction"/>
    <s v="theater"/>
    <x v="0"/>
    <x v="12"/>
    <m/>
    <m/>
    <m/>
    <x v="11"/>
    <x v="12"/>
    <x v="11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n v="2011"/>
    <b v="0"/>
    <n v="22"/>
    <b v="1"/>
    <s v="publishing/nonfiction"/>
    <s v="theater"/>
    <x v="0"/>
    <x v="12"/>
    <m/>
    <m/>
    <m/>
    <x v="11"/>
    <x v="12"/>
    <x v="11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n v="2012"/>
    <b v="0"/>
    <n v="18"/>
    <b v="1"/>
    <s v="publishing/nonfiction"/>
    <s v="theater"/>
    <x v="0"/>
    <x v="12"/>
    <m/>
    <m/>
    <m/>
    <x v="11"/>
    <x v="12"/>
    <x v="11"/>
    <x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n v="2010"/>
    <b v="0"/>
    <n v="19"/>
    <b v="1"/>
    <s v="publishing/nonfiction"/>
    <s v="theater"/>
    <x v="0"/>
    <x v="12"/>
    <m/>
    <m/>
    <m/>
    <x v="11"/>
    <x v="12"/>
    <x v="11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n v="2014"/>
    <b v="0"/>
    <n v="99"/>
    <b v="1"/>
    <s v="publishing/nonfiction"/>
    <s v="theater"/>
    <x v="0"/>
    <x v="12"/>
    <m/>
    <m/>
    <m/>
    <x v="11"/>
    <x v="12"/>
    <x v="11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n v="2016"/>
    <b v="0"/>
    <n v="0"/>
    <b v="0"/>
    <s v="publishing/fiction"/>
    <s v="theater"/>
    <x v="0"/>
    <x v="12"/>
    <m/>
    <m/>
    <m/>
    <x v="11"/>
    <x v="12"/>
    <x v="11"/>
    <x v="1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n v="2014"/>
    <b v="0"/>
    <n v="6"/>
    <b v="0"/>
    <s v="publishing/fiction"/>
    <s v="theater"/>
    <x v="0"/>
    <x v="12"/>
    <m/>
    <m/>
    <m/>
    <x v="11"/>
    <x v="12"/>
    <x v="11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n v="2016"/>
    <b v="0"/>
    <n v="0"/>
    <b v="0"/>
    <s v="publishing/fiction"/>
    <s v="theater"/>
    <x v="0"/>
    <x v="12"/>
    <m/>
    <m/>
    <m/>
    <x v="11"/>
    <x v="12"/>
    <x v="11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n v="2013"/>
    <b v="0"/>
    <n v="1"/>
    <b v="0"/>
    <s v="publishing/fiction"/>
    <s v="theater"/>
    <x v="0"/>
    <x v="12"/>
    <m/>
    <m/>
    <m/>
    <x v="11"/>
    <x v="12"/>
    <x v="11"/>
    <x v="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n v="2015"/>
    <b v="0"/>
    <n v="0"/>
    <b v="0"/>
    <s v="publishing/fiction"/>
    <s v="theater"/>
    <x v="0"/>
    <x v="12"/>
    <m/>
    <m/>
    <m/>
    <x v="11"/>
    <x v="12"/>
    <x v="11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n v="2014"/>
    <b v="0"/>
    <n v="44"/>
    <b v="0"/>
    <s v="publishing/fiction"/>
    <s v="theater"/>
    <x v="0"/>
    <x v="12"/>
    <m/>
    <m/>
    <m/>
    <x v="11"/>
    <x v="12"/>
    <x v="11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n v="2015"/>
    <b v="0"/>
    <n v="0"/>
    <b v="0"/>
    <s v="publishing/fiction"/>
    <s v="theater"/>
    <x v="0"/>
    <x v="12"/>
    <m/>
    <m/>
    <m/>
    <x v="11"/>
    <x v="12"/>
    <x v="11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4-21T03:26:50"/>
    <n v="2015"/>
    <b v="0"/>
    <n v="3"/>
    <b v="0"/>
    <s v="publishing/fiction"/>
    <s v="theater"/>
    <x v="0"/>
    <x v="12"/>
    <m/>
    <m/>
    <m/>
    <x v="11"/>
    <x v="12"/>
    <x v="11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n v="2013"/>
    <b v="0"/>
    <n v="0"/>
    <b v="0"/>
    <s v="publishing/fiction"/>
    <s v="theater"/>
    <x v="0"/>
    <x v="12"/>
    <m/>
    <m/>
    <m/>
    <x v="11"/>
    <x v="12"/>
    <x v="11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n v="2013"/>
    <b v="0"/>
    <n v="52"/>
    <b v="0"/>
    <s v="publishing/fiction"/>
    <s v="theater"/>
    <x v="0"/>
    <x v="12"/>
    <m/>
    <m/>
    <m/>
    <x v="11"/>
    <x v="12"/>
    <x v="11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n v="2013"/>
    <b v="0"/>
    <n v="0"/>
    <b v="0"/>
    <s v="publishing/fiction"/>
    <s v="theater"/>
    <x v="0"/>
    <x v="12"/>
    <m/>
    <m/>
    <m/>
    <x v="11"/>
    <x v="12"/>
    <x v="11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n v="2015"/>
    <b v="0"/>
    <n v="1"/>
    <b v="0"/>
    <s v="publishing/fiction"/>
    <s v="theater"/>
    <x v="0"/>
    <x v="12"/>
    <m/>
    <m/>
    <m/>
    <x v="11"/>
    <x v="12"/>
    <x v="1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n v="2009"/>
    <b v="0"/>
    <n v="1"/>
    <b v="0"/>
    <s v="publishing/fiction"/>
    <s v="theater"/>
    <x v="0"/>
    <x v="12"/>
    <m/>
    <m/>
    <m/>
    <x v="11"/>
    <x v="12"/>
    <x v="11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n v="2015"/>
    <b v="0"/>
    <n v="2"/>
    <b v="0"/>
    <s v="publishing/fiction"/>
    <s v="theater"/>
    <x v="0"/>
    <x v="12"/>
    <m/>
    <m/>
    <m/>
    <x v="11"/>
    <x v="12"/>
    <x v="11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n v="2014"/>
    <b v="0"/>
    <n v="9"/>
    <b v="0"/>
    <s v="publishing/fiction"/>
    <s v="theater"/>
    <x v="0"/>
    <x v="12"/>
    <m/>
    <m/>
    <m/>
    <x v="11"/>
    <x v="12"/>
    <x v="11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n v="2011"/>
    <b v="0"/>
    <n v="5"/>
    <b v="0"/>
    <s v="publishing/fiction"/>
    <s v="theater"/>
    <x v="0"/>
    <x v="12"/>
    <m/>
    <m/>
    <m/>
    <x v="11"/>
    <x v="12"/>
    <x v="11"/>
    <x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n v="2015"/>
    <b v="0"/>
    <n v="57"/>
    <b v="0"/>
    <s v="publishing/fiction"/>
    <s v="theater"/>
    <x v="0"/>
    <x v="12"/>
    <m/>
    <m/>
    <m/>
    <x v="11"/>
    <x v="12"/>
    <x v="11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n v="2013"/>
    <b v="0"/>
    <n v="3"/>
    <b v="0"/>
    <s v="publishing/fiction"/>
    <s v="theater"/>
    <x v="0"/>
    <x v="12"/>
    <m/>
    <m/>
    <m/>
    <x v="11"/>
    <x v="12"/>
    <x v="11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n v="2014"/>
    <b v="0"/>
    <n v="1"/>
    <b v="0"/>
    <s v="publishing/fiction"/>
    <s v="theater"/>
    <x v="0"/>
    <x v="12"/>
    <m/>
    <m/>
    <m/>
    <x v="11"/>
    <x v="12"/>
    <x v="11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n v="2010"/>
    <b v="0"/>
    <n v="6"/>
    <b v="0"/>
    <s v="publishing/fiction"/>
    <s v="theater"/>
    <x v="0"/>
    <x v="12"/>
    <m/>
    <m/>
    <m/>
    <x v="11"/>
    <x v="12"/>
    <x v="11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n v="2011"/>
    <b v="0"/>
    <n v="27"/>
    <b v="1"/>
    <s v="music/rock"/>
    <s v="theater"/>
    <x v="0"/>
    <x v="12"/>
    <m/>
    <m/>
    <m/>
    <x v="11"/>
    <x v="12"/>
    <x v="11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n v="2013"/>
    <b v="0"/>
    <n v="25"/>
    <b v="1"/>
    <s v="music/rock"/>
    <s v="theater"/>
    <x v="0"/>
    <x v="12"/>
    <m/>
    <m/>
    <m/>
    <x v="11"/>
    <x v="12"/>
    <x v="1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n v="2012"/>
    <b v="0"/>
    <n v="14"/>
    <b v="1"/>
    <s v="music/rock"/>
    <s v="theater"/>
    <x v="0"/>
    <x v="12"/>
    <m/>
    <m/>
    <m/>
    <x v="11"/>
    <x v="12"/>
    <x v="1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n v="2012"/>
    <b v="0"/>
    <n v="35"/>
    <b v="1"/>
    <s v="music/rock"/>
    <s v="theater"/>
    <x v="0"/>
    <x v="12"/>
    <m/>
    <m/>
    <m/>
    <x v="11"/>
    <x v="12"/>
    <x v="1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n v="2014"/>
    <b v="0"/>
    <n v="10"/>
    <b v="1"/>
    <s v="music/rock"/>
    <s v="theater"/>
    <x v="0"/>
    <x v="12"/>
    <m/>
    <m/>
    <m/>
    <x v="11"/>
    <x v="12"/>
    <x v="1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n v="2013"/>
    <b v="0"/>
    <n v="29"/>
    <b v="1"/>
    <s v="music/rock"/>
    <s v="theater"/>
    <x v="0"/>
    <x v="12"/>
    <m/>
    <m/>
    <m/>
    <x v="11"/>
    <x v="12"/>
    <x v="1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n v="2012"/>
    <b v="0"/>
    <n v="44"/>
    <b v="1"/>
    <s v="music/rock"/>
    <s v="theater"/>
    <x v="0"/>
    <x v="12"/>
    <m/>
    <m/>
    <m/>
    <x v="11"/>
    <x v="12"/>
    <x v="11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n v="2013"/>
    <b v="0"/>
    <n v="17"/>
    <b v="1"/>
    <s v="music/rock"/>
    <s v="theater"/>
    <x v="0"/>
    <x v="12"/>
    <m/>
    <m/>
    <m/>
    <x v="11"/>
    <x v="12"/>
    <x v="1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n v="2012"/>
    <b v="0"/>
    <n v="34"/>
    <b v="1"/>
    <s v="music/rock"/>
    <s v="theater"/>
    <x v="0"/>
    <x v="12"/>
    <m/>
    <m/>
    <m/>
    <x v="11"/>
    <x v="12"/>
    <x v="1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n v="2013"/>
    <b v="0"/>
    <n v="14"/>
    <b v="1"/>
    <s v="music/rock"/>
    <s v="theater"/>
    <x v="0"/>
    <x v="12"/>
    <m/>
    <m/>
    <m/>
    <x v="11"/>
    <x v="12"/>
    <x v="1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n v="2013"/>
    <b v="0"/>
    <n v="156"/>
    <b v="1"/>
    <s v="music/rock"/>
    <s v="theater"/>
    <x v="0"/>
    <x v="12"/>
    <m/>
    <m/>
    <m/>
    <x v="11"/>
    <x v="12"/>
    <x v="1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n v="2013"/>
    <b v="0"/>
    <n v="128"/>
    <b v="1"/>
    <s v="music/rock"/>
    <s v="theater"/>
    <x v="0"/>
    <x v="12"/>
    <m/>
    <m/>
    <m/>
    <x v="11"/>
    <x v="12"/>
    <x v="11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n v="2013"/>
    <b v="0"/>
    <n v="60"/>
    <b v="1"/>
    <s v="music/rock"/>
    <s v="theater"/>
    <x v="0"/>
    <x v="12"/>
    <m/>
    <m/>
    <m/>
    <x v="11"/>
    <x v="12"/>
    <x v="1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n v="2013"/>
    <b v="0"/>
    <n v="32"/>
    <b v="1"/>
    <s v="music/rock"/>
    <s v="theater"/>
    <x v="0"/>
    <x v="12"/>
    <m/>
    <m/>
    <m/>
    <x v="11"/>
    <x v="12"/>
    <x v="11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n v="2011"/>
    <b v="0"/>
    <n v="53"/>
    <b v="1"/>
    <s v="music/rock"/>
    <s v="theater"/>
    <x v="0"/>
    <x v="12"/>
    <m/>
    <m/>
    <m/>
    <x v="11"/>
    <x v="12"/>
    <x v="1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n v="2012"/>
    <b v="0"/>
    <n v="184"/>
    <b v="1"/>
    <s v="music/rock"/>
    <s v="theater"/>
    <x v="0"/>
    <x v="12"/>
    <m/>
    <m/>
    <m/>
    <x v="11"/>
    <x v="12"/>
    <x v="1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n v="2013"/>
    <b v="0"/>
    <n v="90"/>
    <b v="1"/>
    <s v="music/rock"/>
    <s v="theater"/>
    <x v="0"/>
    <x v="12"/>
    <m/>
    <m/>
    <m/>
    <x v="11"/>
    <x v="12"/>
    <x v="1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n v="2012"/>
    <b v="0"/>
    <n v="71"/>
    <b v="1"/>
    <s v="music/rock"/>
    <s v="theater"/>
    <x v="0"/>
    <x v="12"/>
    <m/>
    <m/>
    <m/>
    <x v="11"/>
    <x v="12"/>
    <x v="1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n v="2014"/>
    <b v="0"/>
    <n v="87"/>
    <b v="1"/>
    <s v="music/rock"/>
    <s v="theater"/>
    <x v="0"/>
    <x v="12"/>
    <m/>
    <m/>
    <m/>
    <x v="11"/>
    <x v="12"/>
    <x v="1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n v="2012"/>
    <b v="0"/>
    <n v="28"/>
    <b v="1"/>
    <s v="music/rock"/>
    <s v="theater"/>
    <x v="0"/>
    <x v="12"/>
    <m/>
    <m/>
    <m/>
    <x v="11"/>
    <x v="12"/>
    <x v="11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n v="2014"/>
    <b v="0"/>
    <n v="56"/>
    <b v="1"/>
    <s v="music/rock"/>
    <s v="theater"/>
    <x v="0"/>
    <x v="12"/>
    <m/>
    <m/>
    <m/>
    <x v="11"/>
    <x v="12"/>
    <x v="11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n v="2011"/>
    <b v="0"/>
    <n v="51"/>
    <b v="1"/>
    <s v="music/rock"/>
    <s v="theater"/>
    <x v="0"/>
    <x v="12"/>
    <m/>
    <m/>
    <m/>
    <x v="11"/>
    <x v="12"/>
    <x v="1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n v="2012"/>
    <b v="0"/>
    <n v="75"/>
    <b v="1"/>
    <s v="music/rock"/>
    <s v="theater"/>
    <x v="0"/>
    <x v="12"/>
    <m/>
    <m/>
    <m/>
    <x v="11"/>
    <x v="12"/>
    <x v="1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n v="2011"/>
    <b v="0"/>
    <n v="38"/>
    <b v="1"/>
    <s v="music/rock"/>
    <s v="theater"/>
    <x v="0"/>
    <x v="12"/>
    <m/>
    <m/>
    <m/>
    <x v="11"/>
    <x v="12"/>
    <x v="1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n v="2011"/>
    <b v="0"/>
    <n v="18"/>
    <b v="1"/>
    <s v="music/rock"/>
    <s v="theater"/>
    <x v="0"/>
    <x v="12"/>
    <m/>
    <m/>
    <m/>
    <x v="11"/>
    <x v="12"/>
    <x v="1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n v="2011"/>
    <b v="0"/>
    <n v="54"/>
    <b v="1"/>
    <s v="music/rock"/>
    <s v="theater"/>
    <x v="0"/>
    <x v="12"/>
    <m/>
    <m/>
    <m/>
    <x v="11"/>
    <x v="12"/>
    <x v="11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n v="2011"/>
    <b v="0"/>
    <n v="71"/>
    <b v="1"/>
    <s v="music/rock"/>
    <s v="theater"/>
    <x v="0"/>
    <x v="12"/>
    <m/>
    <m/>
    <m/>
    <x v="11"/>
    <x v="12"/>
    <x v="11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n v="2017"/>
    <b v="0"/>
    <n v="57"/>
    <b v="1"/>
    <s v="music/rock"/>
    <s v="theater"/>
    <x v="0"/>
    <x v="12"/>
    <m/>
    <m/>
    <m/>
    <x v="11"/>
    <x v="12"/>
    <x v="1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n v="2014"/>
    <b v="0"/>
    <n v="43"/>
    <b v="1"/>
    <s v="music/rock"/>
    <s v="theater"/>
    <x v="0"/>
    <x v="12"/>
    <m/>
    <m/>
    <m/>
    <x v="11"/>
    <x v="12"/>
    <x v="11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n v="2013"/>
    <b v="0"/>
    <n v="52"/>
    <b v="1"/>
    <s v="music/rock"/>
    <s v="theater"/>
    <x v="0"/>
    <x v="12"/>
    <m/>
    <m/>
    <m/>
    <x v="11"/>
    <x v="12"/>
    <x v="1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n v="2012"/>
    <b v="0"/>
    <n v="27"/>
    <b v="1"/>
    <s v="music/rock"/>
    <s v="theater"/>
    <x v="0"/>
    <x v="12"/>
    <m/>
    <m/>
    <m/>
    <x v="11"/>
    <x v="12"/>
    <x v="11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n v="2013"/>
    <b v="0"/>
    <n v="12"/>
    <b v="1"/>
    <s v="music/rock"/>
    <s v="theater"/>
    <x v="0"/>
    <x v="12"/>
    <m/>
    <m/>
    <m/>
    <x v="11"/>
    <x v="12"/>
    <x v="1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n v="2013"/>
    <b v="0"/>
    <n v="33"/>
    <b v="1"/>
    <s v="music/rock"/>
    <s v="theater"/>
    <x v="0"/>
    <x v="12"/>
    <m/>
    <m/>
    <m/>
    <x v="11"/>
    <x v="12"/>
    <x v="11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n v="2012"/>
    <b v="0"/>
    <n v="96"/>
    <b v="1"/>
    <s v="music/rock"/>
    <s v="theater"/>
    <x v="0"/>
    <x v="12"/>
    <m/>
    <m/>
    <m/>
    <x v="11"/>
    <x v="12"/>
    <x v="1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n v="2011"/>
    <b v="0"/>
    <n v="28"/>
    <b v="1"/>
    <s v="music/rock"/>
    <s v="theater"/>
    <x v="0"/>
    <x v="12"/>
    <m/>
    <m/>
    <m/>
    <x v="11"/>
    <x v="12"/>
    <x v="11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n v="2014"/>
    <b v="0"/>
    <n v="43"/>
    <b v="1"/>
    <s v="music/rock"/>
    <s v="theater"/>
    <x v="0"/>
    <x v="12"/>
    <m/>
    <m/>
    <m/>
    <x v="11"/>
    <x v="12"/>
    <x v="11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n v="2013"/>
    <b v="0"/>
    <n v="205"/>
    <b v="1"/>
    <s v="music/rock"/>
    <s v="theater"/>
    <x v="0"/>
    <x v="12"/>
    <m/>
    <m/>
    <m/>
    <x v="11"/>
    <x v="12"/>
    <x v="1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n v="2012"/>
    <b v="0"/>
    <n v="23"/>
    <b v="1"/>
    <s v="music/rock"/>
    <s v="theater"/>
    <x v="0"/>
    <x v="12"/>
    <m/>
    <m/>
    <m/>
    <x v="11"/>
    <x v="12"/>
    <x v="1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n v="2012"/>
    <b v="0"/>
    <n v="19"/>
    <b v="1"/>
    <s v="music/rock"/>
    <s v="theater"/>
    <x v="0"/>
    <x v="12"/>
    <m/>
    <m/>
    <m/>
    <x v="11"/>
    <x v="12"/>
    <x v="11"/>
    <x v="11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n v="2013"/>
    <b v="0"/>
    <n v="14"/>
    <b v="1"/>
    <s v="music/rock"/>
    <s v="theater"/>
    <x v="0"/>
    <x v="12"/>
    <m/>
    <m/>
    <m/>
    <x v="11"/>
    <x v="12"/>
    <x v="1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n v="2014"/>
    <b v="0"/>
    <n v="38"/>
    <b v="1"/>
    <s v="music/rock"/>
    <s v="theater"/>
    <x v="0"/>
    <x v="12"/>
    <m/>
    <m/>
    <m/>
    <x v="11"/>
    <x v="12"/>
    <x v="1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n v="2015"/>
    <b v="0"/>
    <n v="78"/>
    <b v="1"/>
    <s v="music/rock"/>
    <s v="theater"/>
    <x v="0"/>
    <x v="12"/>
    <m/>
    <m/>
    <m/>
    <x v="11"/>
    <x v="12"/>
    <x v="11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n v="2012"/>
    <b v="0"/>
    <n v="69"/>
    <b v="1"/>
    <s v="music/rock"/>
    <s v="theater"/>
    <x v="0"/>
    <x v="12"/>
    <m/>
    <m/>
    <m/>
    <x v="11"/>
    <x v="12"/>
    <x v="11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n v="2015"/>
    <b v="0"/>
    <n v="33"/>
    <b v="1"/>
    <s v="music/rock"/>
    <s v="theater"/>
    <x v="0"/>
    <x v="12"/>
    <m/>
    <m/>
    <m/>
    <x v="11"/>
    <x v="12"/>
    <x v="1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n v="2010"/>
    <b v="0"/>
    <n v="54"/>
    <b v="1"/>
    <s v="music/rock"/>
    <s v="theater"/>
    <x v="0"/>
    <x v="12"/>
    <m/>
    <m/>
    <m/>
    <x v="11"/>
    <x v="12"/>
    <x v="11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n v="2012"/>
    <b v="0"/>
    <n v="99"/>
    <b v="1"/>
    <s v="music/rock"/>
    <s v="theater"/>
    <x v="0"/>
    <x v="12"/>
    <m/>
    <m/>
    <m/>
    <x v="11"/>
    <x v="12"/>
    <x v="1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n v="2012"/>
    <b v="0"/>
    <n v="49"/>
    <b v="1"/>
    <s v="music/rock"/>
    <s v="theater"/>
    <x v="0"/>
    <x v="12"/>
    <m/>
    <m/>
    <m/>
    <x v="11"/>
    <x v="12"/>
    <x v="1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n v="2012"/>
    <b v="0"/>
    <n v="11"/>
    <b v="1"/>
    <s v="music/rock"/>
    <s v="theater"/>
    <x v="0"/>
    <x v="12"/>
    <m/>
    <m/>
    <m/>
    <x v="11"/>
    <x v="12"/>
    <x v="1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n v="2012"/>
    <b v="0"/>
    <n v="38"/>
    <b v="1"/>
    <s v="music/rock"/>
    <s v="theater"/>
    <x v="0"/>
    <x v="12"/>
    <m/>
    <m/>
    <m/>
    <x v="11"/>
    <x v="12"/>
    <x v="11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n v="2016"/>
    <b v="0"/>
    <n v="16"/>
    <b v="1"/>
    <s v="music/rock"/>
    <s v="theater"/>
    <x v="0"/>
    <x v="12"/>
    <m/>
    <m/>
    <m/>
    <x v="11"/>
    <x v="12"/>
    <x v="1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n v="2013"/>
    <b v="0"/>
    <n v="32"/>
    <b v="1"/>
    <s v="music/rock"/>
    <s v="theater"/>
    <x v="0"/>
    <x v="12"/>
    <m/>
    <m/>
    <m/>
    <x v="11"/>
    <x v="12"/>
    <x v="11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n v="2012"/>
    <b v="0"/>
    <n v="20"/>
    <b v="1"/>
    <s v="music/rock"/>
    <s v="theater"/>
    <x v="0"/>
    <x v="12"/>
    <m/>
    <m/>
    <m/>
    <x v="11"/>
    <x v="12"/>
    <x v="1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n v="2011"/>
    <b v="0"/>
    <n v="154"/>
    <b v="1"/>
    <s v="music/rock"/>
    <s v="theater"/>
    <x v="0"/>
    <x v="12"/>
    <m/>
    <m/>
    <m/>
    <x v="11"/>
    <x v="12"/>
    <x v="11"/>
    <x v="11"/>
  </r>
  <r>
    <n v="833"/>
    <s v="Ragman Rolls"/>
    <s v="This is an American rock album."/>
    <n v="6000"/>
    <n v="6100"/>
    <x v="0"/>
    <s v="US"/>
    <s v="USD"/>
    <n v="1397941475"/>
    <n v="1395349475"/>
    <d v="2014-03-20T21:04:35"/>
    <n v="2014"/>
    <b v="0"/>
    <n v="41"/>
    <b v="1"/>
    <s v="music/rock"/>
    <s v="theater"/>
    <x v="0"/>
    <x v="12"/>
    <m/>
    <m/>
    <m/>
    <x v="11"/>
    <x v="12"/>
    <x v="1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n v="2013"/>
    <b v="0"/>
    <n v="75"/>
    <b v="1"/>
    <s v="music/rock"/>
    <s v="theater"/>
    <x v="0"/>
    <x v="12"/>
    <m/>
    <m/>
    <m/>
    <x v="11"/>
    <x v="12"/>
    <x v="1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n v="2012"/>
    <b v="0"/>
    <n v="40"/>
    <b v="1"/>
    <s v="music/rock"/>
    <s v="theater"/>
    <x v="0"/>
    <x v="12"/>
    <m/>
    <m/>
    <m/>
    <x v="11"/>
    <x v="12"/>
    <x v="11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n v="2013"/>
    <b v="0"/>
    <n v="46"/>
    <b v="1"/>
    <s v="music/rock"/>
    <s v="theater"/>
    <x v="0"/>
    <x v="12"/>
    <m/>
    <m/>
    <m/>
    <x v="11"/>
    <x v="12"/>
    <x v="11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n v="2014"/>
    <b v="0"/>
    <n v="62"/>
    <b v="1"/>
    <s v="music/rock"/>
    <s v="theater"/>
    <x v="0"/>
    <x v="12"/>
    <m/>
    <m/>
    <m/>
    <x v="11"/>
    <x v="12"/>
    <x v="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n v="2011"/>
    <b v="0"/>
    <n v="61"/>
    <b v="1"/>
    <s v="music/rock"/>
    <s v="theater"/>
    <x v="0"/>
    <x v="12"/>
    <m/>
    <m/>
    <m/>
    <x v="11"/>
    <x v="12"/>
    <x v="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n v="2012"/>
    <b v="0"/>
    <n v="96"/>
    <b v="1"/>
    <s v="music/rock"/>
    <s v="theater"/>
    <x v="0"/>
    <x v="12"/>
    <m/>
    <m/>
    <m/>
    <x v="11"/>
    <x v="12"/>
    <x v="1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n v="2016"/>
    <b v="0"/>
    <n v="190"/>
    <b v="1"/>
    <s v="music/metal"/>
    <s v="theater"/>
    <x v="0"/>
    <x v="12"/>
    <m/>
    <m/>
    <m/>
    <x v="11"/>
    <x v="12"/>
    <x v="11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n v="2014"/>
    <b v="1"/>
    <n v="94"/>
    <b v="1"/>
    <s v="music/metal"/>
    <s v="theater"/>
    <x v="0"/>
    <x v="12"/>
    <m/>
    <m/>
    <m/>
    <x v="11"/>
    <x v="12"/>
    <x v="11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n v="2013"/>
    <b v="1"/>
    <n v="39"/>
    <b v="1"/>
    <s v="music/metal"/>
    <s v="theater"/>
    <x v="0"/>
    <x v="12"/>
    <m/>
    <m/>
    <m/>
    <x v="11"/>
    <x v="12"/>
    <x v="11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n v="2016"/>
    <b v="0"/>
    <n v="127"/>
    <b v="1"/>
    <s v="music/metal"/>
    <s v="theater"/>
    <x v="0"/>
    <x v="12"/>
    <m/>
    <m/>
    <m/>
    <x v="11"/>
    <x v="12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n v="2014"/>
    <b v="1"/>
    <n v="159"/>
    <b v="1"/>
    <s v="music/metal"/>
    <s v="theater"/>
    <x v="0"/>
    <x v="12"/>
    <m/>
    <m/>
    <m/>
    <x v="11"/>
    <x v="12"/>
    <x v="11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n v="2016"/>
    <b v="0"/>
    <n v="177"/>
    <b v="1"/>
    <s v="music/metal"/>
    <s v="theater"/>
    <x v="0"/>
    <x v="12"/>
    <m/>
    <m/>
    <m/>
    <x v="11"/>
    <x v="12"/>
    <x v="11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n v="2014"/>
    <b v="0"/>
    <n v="47"/>
    <b v="1"/>
    <s v="music/metal"/>
    <s v="theater"/>
    <x v="0"/>
    <x v="12"/>
    <m/>
    <m/>
    <m/>
    <x v="11"/>
    <x v="12"/>
    <x v="11"/>
    <x v="11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n v="2015"/>
    <b v="0"/>
    <n v="1"/>
    <b v="1"/>
    <s v="music/metal"/>
    <s v="theater"/>
    <x v="0"/>
    <x v="12"/>
    <m/>
    <m/>
    <m/>
    <x v="11"/>
    <x v="12"/>
    <x v="11"/>
    <x v="1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n v="2015"/>
    <b v="0"/>
    <n v="16"/>
    <b v="1"/>
    <s v="music/metal"/>
    <s v="theater"/>
    <x v="0"/>
    <x v="12"/>
    <m/>
    <m/>
    <m/>
    <x v="11"/>
    <x v="12"/>
    <x v="11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n v="2015"/>
    <b v="0"/>
    <n v="115"/>
    <b v="1"/>
    <s v="music/metal"/>
    <s v="theater"/>
    <x v="0"/>
    <x v="12"/>
    <m/>
    <m/>
    <m/>
    <x v="11"/>
    <x v="12"/>
    <x v="11"/>
    <x v="1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n v="2016"/>
    <b v="0"/>
    <n v="133"/>
    <b v="1"/>
    <s v="music/metal"/>
    <s v="theater"/>
    <x v="0"/>
    <x v="12"/>
    <m/>
    <m/>
    <m/>
    <x v="11"/>
    <x v="12"/>
    <x v="11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n v="2016"/>
    <b v="0"/>
    <n v="70"/>
    <b v="1"/>
    <s v="music/metal"/>
    <s v="theater"/>
    <x v="0"/>
    <x v="12"/>
    <m/>
    <m/>
    <m/>
    <x v="11"/>
    <x v="12"/>
    <x v="11"/>
    <x v="1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n v="2016"/>
    <b v="0"/>
    <n v="62"/>
    <b v="1"/>
    <s v="music/metal"/>
    <s v="theater"/>
    <x v="0"/>
    <x v="12"/>
    <m/>
    <m/>
    <m/>
    <x v="11"/>
    <x v="12"/>
    <x v="11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n v="2015"/>
    <b v="0"/>
    <n v="10"/>
    <b v="1"/>
    <s v="music/metal"/>
    <s v="theater"/>
    <x v="0"/>
    <x v="12"/>
    <m/>
    <m/>
    <m/>
    <x v="11"/>
    <x v="12"/>
    <x v="11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n v="2016"/>
    <b v="0"/>
    <n v="499"/>
    <b v="1"/>
    <s v="music/metal"/>
    <s v="theater"/>
    <x v="0"/>
    <x v="12"/>
    <m/>
    <m/>
    <m/>
    <x v="11"/>
    <x v="12"/>
    <x v="11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n v="2016"/>
    <b v="0"/>
    <n v="47"/>
    <b v="1"/>
    <s v="music/metal"/>
    <s v="theater"/>
    <x v="0"/>
    <x v="12"/>
    <m/>
    <m/>
    <m/>
    <x v="11"/>
    <x v="12"/>
    <x v="11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n v="2016"/>
    <b v="0"/>
    <n v="28"/>
    <b v="1"/>
    <s v="music/metal"/>
    <s v="theater"/>
    <x v="0"/>
    <x v="12"/>
    <m/>
    <m/>
    <m/>
    <x v="11"/>
    <x v="12"/>
    <x v="11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n v="2015"/>
    <b v="0"/>
    <n v="24"/>
    <b v="1"/>
    <s v="music/metal"/>
    <s v="theater"/>
    <x v="0"/>
    <x v="12"/>
    <m/>
    <m/>
    <m/>
    <x v="11"/>
    <x v="12"/>
    <x v="11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n v="2015"/>
    <b v="0"/>
    <n v="76"/>
    <b v="1"/>
    <s v="music/metal"/>
    <s v="theater"/>
    <x v="0"/>
    <x v="12"/>
    <m/>
    <m/>
    <m/>
    <x v="11"/>
    <x v="12"/>
    <x v="11"/>
    <x v="1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n v="2015"/>
    <b v="0"/>
    <n v="98"/>
    <b v="1"/>
    <s v="music/metal"/>
    <s v="theater"/>
    <x v="0"/>
    <x v="12"/>
    <m/>
    <m/>
    <m/>
    <x v="11"/>
    <x v="12"/>
    <x v="11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n v="2013"/>
    <b v="0"/>
    <n v="48"/>
    <b v="0"/>
    <s v="music/jazz"/>
    <s v="theater"/>
    <x v="0"/>
    <x v="12"/>
    <m/>
    <m/>
    <m/>
    <x v="11"/>
    <x v="12"/>
    <x v="11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n v="2016"/>
    <b v="0"/>
    <n v="2"/>
    <b v="0"/>
    <s v="music/jazz"/>
    <s v="theater"/>
    <x v="0"/>
    <x v="12"/>
    <m/>
    <m/>
    <m/>
    <x v="11"/>
    <x v="12"/>
    <x v="11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n v="2013"/>
    <b v="0"/>
    <n v="4"/>
    <b v="0"/>
    <s v="music/jazz"/>
    <s v="theater"/>
    <x v="0"/>
    <x v="12"/>
    <m/>
    <m/>
    <m/>
    <x v="11"/>
    <x v="12"/>
    <x v="11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n v="2012"/>
    <b v="0"/>
    <n v="5"/>
    <b v="0"/>
    <s v="music/jazz"/>
    <s v="theater"/>
    <x v="0"/>
    <x v="12"/>
    <m/>
    <m/>
    <m/>
    <x v="11"/>
    <x v="12"/>
    <x v="11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n v="2013"/>
    <b v="0"/>
    <n v="79"/>
    <b v="0"/>
    <s v="music/jazz"/>
    <s v="theater"/>
    <x v="0"/>
    <x v="12"/>
    <m/>
    <m/>
    <m/>
    <x v="11"/>
    <x v="12"/>
    <x v="11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n v="2012"/>
    <b v="0"/>
    <n v="2"/>
    <b v="0"/>
    <s v="music/jazz"/>
    <s v="theater"/>
    <x v="0"/>
    <x v="12"/>
    <m/>
    <m/>
    <m/>
    <x v="11"/>
    <x v="12"/>
    <x v="11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n v="2015"/>
    <b v="0"/>
    <n v="11"/>
    <b v="0"/>
    <s v="music/jazz"/>
    <s v="theater"/>
    <x v="0"/>
    <x v="12"/>
    <m/>
    <m/>
    <m/>
    <x v="11"/>
    <x v="12"/>
    <x v="11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n v="2009"/>
    <b v="0"/>
    <n v="11"/>
    <b v="0"/>
    <s v="music/jazz"/>
    <s v="theater"/>
    <x v="0"/>
    <x v="12"/>
    <m/>
    <m/>
    <m/>
    <x v="11"/>
    <x v="12"/>
    <x v="11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n v="2013"/>
    <b v="0"/>
    <n v="1"/>
    <b v="0"/>
    <s v="music/jazz"/>
    <s v="theater"/>
    <x v="0"/>
    <x v="12"/>
    <m/>
    <m/>
    <m/>
    <x v="11"/>
    <x v="12"/>
    <x v="11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n v="2013"/>
    <b v="0"/>
    <n v="3"/>
    <b v="0"/>
    <s v="music/jazz"/>
    <s v="theater"/>
    <x v="0"/>
    <x v="12"/>
    <m/>
    <m/>
    <m/>
    <x v="11"/>
    <x v="12"/>
    <x v="11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n v="2013"/>
    <b v="0"/>
    <n v="5"/>
    <b v="0"/>
    <s v="music/jazz"/>
    <s v="theater"/>
    <x v="0"/>
    <x v="12"/>
    <m/>
    <m/>
    <m/>
    <x v="11"/>
    <x v="12"/>
    <x v="11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n v="2013"/>
    <b v="0"/>
    <n v="12"/>
    <b v="0"/>
    <s v="music/jazz"/>
    <s v="theater"/>
    <x v="0"/>
    <x v="12"/>
    <m/>
    <m/>
    <m/>
    <x v="11"/>
    <x v="12"/>
    <x v="11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n v="2011"/>
    <b v="0"/>
    <n v="2"/>
    <b v="0"/>
    <s v="music/jazz"/>
    <s v="theater"/>
    <x v="0"/>
    <x v="12"/>
    <m/>
    <m/>
    <m/>
    <x v="11"/>
    <x v="12"/>
    <x v="11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n v="2012"/>
    <b v="0"/>
    <n v="5"/>
    <b v="0"/>
    <s v="music/jazz"/>
    <s v="theater"/>
    <x v="0"/>
    <x v="12"/>
    <m/>
    <m/>
    <m/>
    <x v="11"/>
    <x v="12"/>
    <x v="11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n v="2013"/>
    <b v="0"/>
    <n v="21"/>
    <b v="0"/>
    <s v="music/jazz"/>
    <s v="theater"/>
    <x v="0"/>
    <x v="12"/>
    <m/>
    <m/>
    <m/>
    <x v="11"/>
    <x v="12"/>
    <x v="11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n v="2015"/>
    <b v="0"/>
    <n v="0"/>
    <b v="0"/>
    <s v="music/jazz"/>
    <s v="theater"/>
    <x v="0"/>
    <x v="12"/>
    <m/>
    <m/>
    <m/>
    <x v="11"/>
    <x v="12"/>
    <x v="11"/>
    <x v="11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n v="2013"/>
    <b v="0"/>
    <n v="45"/>
    <b v="0"/>
    <s v="music/jazz"/>
    <s v="theater"/>
    <x v="0"/>
    <x v="12"/>
    <m/>
    <m/>
    <m/>
    <x v="11"/>
    <x v="12"/>
    <x v="11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n v="2013"/>
    <b v="0"/>
    <n v="29"/>
    <b v="0"/>
    <s v="music/jazz"/>
    <s v="theater"/>
    <x v="0"/>
    <x v="12"/>
    <m/>
    <m/>
    <m/>
    <x v="11"/>
    <x v="12"/>
    <x v="11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n v="2010"/>
    <b v="0"/>
    <n v="2"/>
    <b v="0"/>
    <s v="music/jazz"/>
    <s v="theater"/>
    <x v="0"/>
    <x v="12"/>
    <m/>
    <m/>
    <m/>
    <x v="11"/>
    <x v="12"/>
    <x v="11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n v="2012"/>
    <b v="0"/>
    <n v="30"/>
    <b v="0"/>
    <s v="music/jazz"/>
    <s v="theater"/>
    <x v="0"/>
    <x v="12"/>
    <m/>
    <m/>
    <m/>
    <x v="11"/>
    <x v="12"/>
    <x v="11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n v="2012"/>
    <b v="0"/>
    <n v="8"/>
    <b v="0"/>
    <s v="music/indie rock"/>
    <s v="theater"/>
    <x v="0"/>
    <x v="12"/>
    <m/>
    <m/>
    <m/>
    <x v="11"/>
    <x v="12"/>
    <x v="11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n v="2011"/>
    <b v="0"/>
    <n v="1"/>
    <b v="0"/>
    <s v="music/indie rock"/>
    <s v="theater"/>
    <x v="0"/>
    <x v="12"/>
    <m/>
    <m/>
    <m/>
    <x v="11"/>
    <x v="12"/>
    <x v="11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n v="2011"/>
    <b v="0"/>
    <n v="14"/>
    <b v="0"/>
    <s v="music/indie rock"/>
    <s v="theater"/>
    <x v="0"/>
    <x v="12"/>
    <m/>
    <m/>
    <m/>
    <x v="11"/>
    <x v="12"/>
    <x v="11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n v="2016"/>
    <b v="0"/>
    <n v="24"/>
    <b v="0"/>
    <s v="music/indie rock"/>
    <s v="theater"/>
    <x v="0"/>
    <x v="12"/>
    <m/>
    <m/>
    <m/>
    <x v="11"/>
    <x v="12"/>
    <x v="11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n v="2012"/>
    <b v="0"/>
    <n v="2"/>
    <b v="0"/>
    <s v="music/indie rock"/>
    <s v="theater"/>
    <x v="0"/>
    <x v="12"/>
    <m/>
    <m/>
    <m/>
    <x v="11"/>
    <x v="12"/>
    <x v="11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n v="2016"/>
    <b v="0"/>
    <n v="21"/>
    <b v="0"/>
    <s v="music/indie rock"/>
    <s v="theater"/>
    <x v="0"/>
    <x v="12"/>
    <m/>
    <m/>
    <m/>
    <x v="11"/>
    <x v="12"/>
    <x v="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n v="2016"/>
    <b v="0"/>
    <n v="7"/>
    <b v="0"/>
    <s v="music/indie rock"/>
    <s v="theater"/>
    <x v="0"/>
    <x v="12"/>
    <m/>
    <m/>
    <m/>
    <x v="11"/>
    <x v="12"/>
    <x v="11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n v="2012"/>
    <b v="0"/>
    <n v="0"/>
    <b v="0"/>
    <s v="music/indie rock"/>
    <s v="theater"/>
    <x v="0"/>
    <x v="12"/>
    <m/>
    <m/>
    <m/>
    <x v="11"/>
    <x v="12"/>
    <x v="11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n v="2011"/>
    <b v="0"/>
    <n v="4"/>
    <b v="0"/>
    <s v="music/indie rock"/>
    <s v="theater"/>
    <x v="0"/>
    <x v="12"/>
    <m/>
    <m/>
    <m/>
    <x v="11"/>
    <x v="12"/>
    <x v="11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n v="2014"/>
    <b v="0"/>
    <n v="32"/>
    <b v="0"/>
    <s v="music/indie rock"/>
    <s v="theater"/>
    <x v="0"/>
    <x v="12"/>
    <m/>
    <m/>
    <m/>
    <x v="11"/>
    <x v="12"/>
    <x v="11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n v="2013"/>
    <b v="0"/>
    <n v="4"/>
    <b v="0"/>
    <s v="music/indie rock"/>
    <s v="theater"/>
    <x v="0"/>
    <x v="12"/>
    <m/>
    <m/>
    <m/>
    <x v="11"/>
    <x v="12"/>
    <x v="11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n v="2014"/>
    <b v="0"/>
    <n v="9"/>
    <b v="0"/>
    <s v="music/indie rock"/>
    <s v="theater"/>
    <x v="0"/>
    <x v="12"/>
    <m/>
    <m/>
    <m/>
    <x v="11"/>
    <x v="12"/>
    <x v="11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n v="2010"/>
    <b v="0"/>
    <n v="17"/>
    <b v="0"/>
    <s v="music/indie rock"/>
    <s v="theater"/>
    <x v="0"/>
    <x v="12"/>
    <m/>
    <m/>
    <m/>
    <x v="11"/>
    <x v="12"/>
    <x v="11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n v="2015"/>
    <b v="0"/>
    <n v="5"/>
    <b v="0"/>
    <s v="music/indie rock"/>
    <s v="theater"/>
    <x v="0"/>
    <x v="12"/>
    <m/>
    <m/>
    <m/>
    <x v="11"/>
    <x v="12"/>
    <x v="11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n v="2016"/>
    <b v="0"/>
    <n v="53"/>
    <b v="0"/>
    <s v="music/indie rock"/>
    <s v="theater"/>
    <x v="0"/>
    <x v="12"/>
    <m/>
    <m/>
    <m/>
    <x v="11"/>
    <x v="12"/>
    <x v="11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n v="2010"/>
    <b v="0"/>
    <n v="7"/>
    <b v="0"/>
    <s v="music/indie rock"/>
    <s v="theater"/>
    <x v="0"/>
    <x v="12"/>
    <m/>
    <m/>
    <m/>
    <x v="11"/>
    <x v="12"/>
    <x v="11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n v="2015"/>
    <b v="0"/>
    <n v="72"/>
    <b v="0"/>
    <s v="music/indie rock"/>
    <s v="theater"/>
    <x v="0"/>
    <x v="12"/>
    <m/>
    <m/>
    <m/>
    <x v="11"/>
    <x v="12"/>
    <x v="11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n v="2012"/>
    <b v="0"/>
    <n v="0"/>
    <b v="0"/>
    <s v="music/indie rock"/>
    <s v="theater"/>
    <x v="0"/>
    <x v="12"/>
    <m/>
    <m/>
    <m/>
    <x v="11"/>
    <x v="12"/>
    <x v="11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n v="2011"/>
    <b v="0"/>
    <n v="2"/>
    <b v="0"/>
    <s v="music/indie rock"/>
    <s v="theater"/>
    <x v="0"/>
    <x v="12"/>
    <m/>
    <m/>
    <m/>
    <x v="11"/>
    <x v="12"/>
    <x v="11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n v="2011"/>
    <b v="0"/>
    <n v="8"/>
    <b v="0"/>
    <s v="music/indie rock"/>
    <s v="theater"/>
    <x v="0"/>
    <x v="12"/>
    <m/>
    <m/>
    <m/>
    <x v="11"/>
    <x v="12"/>
    <x v="11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n v="2016"/>
    <b v="0"/>
    <n v="2"/>
    <b v="0"/>
    <s v="music/jazz"/>
    <s v="theater"/>
    <x v="0"/>
    <x v="12"/>
    <m/>
    <m/>
    <m/>
    <x v="11"/>
    <x v="12"/>
    <x v="11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n v="2010"/>
    <b v="0"/>
    <n v="0"/>
    <b v="0"/>
    <s v="music/jazz"/>
    <s v="theater"/>
    <x v="0"/>
    <x v="12"/>
    <m/>
    <m/>
    <m/>
    <x v="11"/>
    <x v="12"/>
    <x v="11"/>
    <x v="1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n v="2014"/>
    <b v="0"/>
    <n v="3"/>
    <b v="0"/>
    <s v="music/jazz"/>
    <s v="theater"/>
    <x v="0"/>
    <x v="12"/>
    <m/>
    <m/>
    <m/>
    <x v="11"/>
    <x v="12"/>
    <x v="11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n v="2012"/>
    <b v="0"/>
    <n v="4"/>
    <b v="0"/>
    <s v="music/jazz"/>
    <s v="theater"/>
    <x v="0"/>
    <x v="12"/>
    <m/>
    <m/>
    <m/>
    <x v="11"/>
    <x v="12"/>
    <x v="11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n v="2015"/>
    <b v="0"/>
    <n v="3"/>
    <b v="0"/>
    <s v="music/jazz"/>
    <s v="theater"/>
    <x v="0"/>
    <x v="12"/>
    <m/>
    <m/>
    <m/>
    <x v="11"/>
    <x v="12"/>
    <x v="11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n v="2010"/>
    <b v="0"/>
    <n v="6"/>
    <b v="0"/>
    <s v="music/jazz"/>
    <s v="theater"/>
    <x v="0"/>
    <x v="12"/>
    <m/>
    <m/>
    <m/>
    <x v="11"/>
    <x v="12"/>
    <x v="11"/>
    <x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n v="2014"/>
    <b v="0"/>
    <n v="0"/>
    <b v="0"/>
    <s v="music/jazz"/>
    <s v="theater"/>
    <x v="0"/>
    <x v="12"/>
    <m/>
    <m/>
    <m/>
    <x v="11"/>
    <x v="12"/>
    <x v="11"/>
    <x v="1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n v="2011"/>
    <b v="0"/>
    <n v="0"/>
    <b v="0"/>
    <s v="music/jazz"/>
    <s v="theater"/>
    <x v="0"/>
    <x v="12"/>
    <m/>
    <m/>
    <m/>
    <x v="11"/>
    <x v="12"/>
    <x v="11"/>
    <x v="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n v="2010"/>
    <b v="0"/>
    <n v="0"/>
    <b v="0"/>
    <s v="music/jazz"/>
    <s v="theater"/>
    <x v="0"/>
    <x v="12"/>
    <m/>
    <m/>
    <m/>
    <x v="11"/>
    <x v="12"/>
    <x v="11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n v="2012"/>
    <b v="0"/>
    <n v="8"/>
    <b v="0"/>
    <s v="music/jazz"/>
    <s v="theater"/>
    <x v="0"/>
    <x v="12"/>
    <m/>
    <m/>
    <m/>
    <x v="11"/>
    <x v="12"/>
    <x v="11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n v="2017"/>
    <b v="0"/>
    <n v="5"/>
    <b v="0"/>
    <s v="music/jazz"/>
    <s v="theater"/>
    <x v="0"/>
    <x v="12"/>
    <m/>
    <m/>
    <m/>
    <x v="11"/>
    <x v="12"/>
    <x v="11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n v="2014"/>
    <b v="0"/>
    <n v="0"/>
    <b v="0"/>
    <s v="music/jazz"/>
    <s v="theater"/>
    <x v="0"/>
    <x v="12"/>
    <m/>
    <m/>
    <m/>
    <x v="11"/>
    <x v="12"/>
    <x v="11"/>
    <x v="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n v="2012"/>
    <b v="0"/>
    <n v="2"/>
    <b v="0"/>
    <s v="music/jazz"/>
    <s v="theater"/>
    <x v="0"/>
    <x v="12"/>
    <m/>
    <m/>
    <m/>
    <x v="11"/>
    <x v="12"/>
    <x v="11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n v="2012"/>
    <b v="0"/>
    <n v="24"/>
    <b v="0"/>
    <s v="music/jazz"/>
    <s v="theater"/>
    <x v="0"/>
    <x v="12"/>
    <m/>
    <m/>
    <m/>
    <x v="11"/>
    <x v="12"/>
    <x v="11"/>
    <x v="1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n v="2012"/>
    <b v="0"/>
    <n v="0"/>
    <b v="0"/>
    <s v="music/jazz"/>
    <s v="theater"/>
    <x v="0"/>
    <x v="12"/>
    <m/>
    <m/>
    <m/>
    <x v="11"/>
    <x v="12"/>
    <x v="11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n v="2012"/>
    <b v="0"/>
    <n v="9"/>
    <b v="0"/>
    <s v="music/jazz"/>
    <s v="theater"/>
    <x v="0"/>
    <x v="12"/>
    <m/>
    <m/>
    <m/>
    <x v="11"/>
    <x v="12"/>
    <x v="11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n v="2010"/>
    <b v="0"/>
    <n v="0"/>
    <b v="0"/>
    <s v="music/jazz"/>
    <s v="theater"/>
    <x v="0"/>
    <x v="12"/>
    <m/>
    <m/>
    <m/>
    <x v="11"/>
    <x v="12"/>
    <x v="11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n v="2014"/>
    <b v="0"/>
    <n v="1"/>
    <b v="0"/>
    <s v="music/jazz"/>
    <s v="theater"/>
    <x v="0"/>
    <x v="12"/>
    <m/>
    <m/>
    <m/>
    <x v="11"/>
    <x v="12"/>
    <x v="11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n v="2014"/>
    <b v="0"/>
    <n v="10"/>
    <b v="0"/>
    <s v="music/jazz"/>
    <s v="theater"/>
    <x v="0"/>
    <x v="12"/>
    <m/>
    <m/>
    <m/>
    <x v="11"/>
    <x v="12"/>
    <x v="11"/>
    <x v="11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n v="2012"/>
    <b v="0"/>
    <n v="1"/>
    <b v="0"/>
    <s v="music/jazz"/>
    <s v="theater"/>
    <x v="0"/>
    <x v="12"/>
    <m/>
    <m/>
    <m/>
    <x v="11"/>
    <x v="12"/>
    <x v="11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n v="2013"/>
    <b v="0"/>
    <n v="0"/>
    <b v="0"/>
    <s v="music/jazz"/>
    <s v="theater"/>
    <x v="0"/>
    <x v="12"/>
    <m/>
    <m/>
    <m/>
    <x v="11"/>
    <x v="12"/>
    <x v="11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n v="2011"/>
    <b v="0"/>
    <n v="20"/>
    <b v="0"/>
    <s v="music/jazz"/>
    <s v="theater"/>
    <x v="0"/>
    <x v="12"/>
    <m/>
    <m/>
    <m/>
    <x v="11"/>
    <x v="12"/>
    <x v="11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n v="2014"/>
    <b v="0"/>
    <n v="30"/>
    <b v="0"/>
    <s v="music/jazz"/>
    <s v="theater"/>
    <x v="0"/>
    <x v="12"/>
    <m/>
    <m/>
    <m/>
    <x v="11"/>
    <x v="12"/>
    <x v="11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n v="2014"/>
    <b v="0"/>
    <n v="6"/>
    <b v="0"/>
    <s v="music/jazz"/>
    <s v="theater"/>
    <x v="0"/>
    <x v="12"/>
    <m/>
    <m/>
    <m/>
    <x v="11"/>
    <x v="12"/>
    <x v="11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n v="2013"/>
    <b v="0"/>
    <n v="15"/>
    <b v="0"/>
    <s v="music/jazz"/>
    <s v="theater"/>
    <x v="0"/>
    <x v="12"/>
    <m/>
    <m/>
    <m/>
    <x v="11"/>
    <x v="12"/>
    <x v="11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n v="2013"/>
    <b v="0"/>
    <n v="5"/>
    <b v="0"/>
    <s v="music/jazz"/>
    <s v="theater"/>
    <x v="0"/>
    <x v="12"/>
    <m/>
    <m/>
    <m/>
    <x v="11"/>
    <x v="12"/>
    <x v="11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n v="2010"/>
    <b v="0"/>
    <n v="0"/>
    <b v="0"/>
    <s v="music/jazz"/>
    <s v="theater"/>
    <x v="0"/>
    <x v="12"/>
    <m/>
    <m/>
    <m/>
    <x v="11"/>
    <x v="12"/>
    <x v="11"/>
    <x v="1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n v="2012"/>
    <b v="0"/>
    <n v="0"/>
    <b v="0"/>
    <s v="music/jazz"/>
    <s v="theater"/>
    <x v="0"/>
    <x v="12"/>
    <m/>
    <m/>
    <m/>
    <x v="11"/>
    <x v="12"/>
    <x v="11"/>
    <x v="1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n v="2012"/>
    <b v="0"/>
    <n v="28"/>
    <b v="0"/>
    <s v="music/jazz"/>
    <s v="theater"/>
    <x v="0"/>
    <x v="12"/>
    <m/>
    <m/>
    <m/>
    <x v="11"/>
    <x v="12"/>
    <x v="11"/>
    <x v="1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n v="2012"/>
    <b v="0"/>
    <n v="0"/>
    <b v="0"/>
    <s v="music/jazz"/>
    <s v="theater"/>
    <x v="0"/>
    <x v="12"/>
    <m/>
    <m/>
    <m/>
    <x v="11"/>
    <x v="12"/>
    <x v="11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n v="2010"/>
    <b v="0"/>
    <n v="5"/>
    <b v="0"/>
    <s v="music/jazz"/>
    <s v="theater"/>
    <x v="0"/>
    <x v="12"/>
    <m/>
    <m/>
    <m/>
    <x v="11"/>
    <x v="12"/>
    <x v="11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n v="2014"/>
    <b v="0"/>
    <n v="7"/>
    <b v="0"/>
    <s v="music/jazz"/>
    <s v="theater"/>
    <x v="0"/>
    <x v="12"/>
    <m/>
    <m/>
    <m/>
    <x v="11"/>
    <x v="12"/>
    <x v="11"/>
    <x v="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n v="2013"/>
    <b v="0"/>
    <n v="30"/>
    <b v="0"/>
    <s v="music/jazz"/>
    <s v="theater"/>
    <x v="0"/>
    <x v="12"/>
    <m/>
    <m/>
    <m/>
    <x v="11"/>
    <x v="12"/>
    <x v="11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n v="2014"/>
    <b v="0"/>
    <n v="2"/>
    <b v="0"/>
    <s v="music/jazz"/>
    <s v="theater"/>
    <x v="0"/>
    <x v="12"/>
    <m/>
    <m/>
    <m/>
    <x v="11"/>
    <x v="12"/>
    <x v="11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n v="2014"/>
    <b v="0"/>
    <n v="30"/>
    <b v="0"/>
    <s v="music/jazz"/>
    <s v="theater"/>
    <x v="0"/>
    <x v="12"/>
    <m/>
    <m/>
    <m/>
    <x v="11"/>
    <x v="12"/>
    <x v="11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n v="2015"/>
    <b v="0"/>
    <n v="2"/>
    <b v="0"/>
    <s v="music/jazz"/>
    <s v="theater"/>
    <x v="0"/>
    <x v="12"/>
    <m/>
    <m/>
    <m/>
    <x v="11"/>
    <x v="12"/>
    <x v="11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n v="2011"/>
    <b v="0"/>
    <n v="0"/>
    <b v="0"/>
    <s v="music/jazz"/>
    <s v="theater"/>
    <x v="0"/>
    <x v="12"/>
    <m/>
    <m/>
    <m/>
    <x v="11"/>
    <x v="12"/>
    <x v="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n v="2013"/>
    <b v="0"/>
    <n v="2"/>
    <b v="0"/>
    <s v="music/jazz"/>
    <s v="theater"/>
    <x v="0"/>
    <x v="12"/>
    <m/>
    <m/>
    <m/>
    <x v="11"/>
    <x v="12"/>
    <x v="11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8-03T11:30:48"/>
    <n v="2012"/>
    <b v="0"/>
    <n v="1"/>
    <b v="0"/>
    <s v="music/jazz"/>
    <s v="theater"/>
    <x v="0"/>
    <x v="12"/>
    <m/>
    <m/>
    <m/>
    <x v="11"/>
    <x v="12"/>
    <x v="11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n v="2013"/>
    <b v="0"/>
    <n v="2"/>
    <b v="0"/>
    <s v="music/jazz"/>
    <s v="theater"/>
    <x v="0"/>
    <x v="12"/>
    <m/>
    <m/>
    <m/>
    <x v="11"/>
    <x v="12"/>
    <x v="11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n v="2015"/>
    <b v="0"/>
    <n v="14"/>
    <b v="0"/>
    <s v="technology/wearables"/>
    <s v="theater"/>
    <x v="0"/>
    <x v="12"/>
    <m/>
    <m/>
    <m/>
    <x v="11"/>
    <x v="12"/>
    <x v="11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n v="2017"/>
    <b v="0"/>
    <n v="31"/>
    <b v="0"/>
    <s v="technology/wearables"/>
    <s v="theater"/>
    <x v="0"/>
    <x v="12"/>
    <m/>
    <m/>
    <m/>
    <x v="11"/>
    <x v="12"/>
    <x v="11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n v="2016"/>
    <b v="0"/>
    <n v="16"/>
    <b v="0"/>
    <s v="technology/wearables"/>
    <s v="theater"/>
    <x v="0"/>
    <x v="12"/>
    <m/>
    <m/>
    <m/>
    <x v="11"/>
    <x v="12"/>
    <x v="11"/>
    <x v="1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n v="2016"/>
    <b v="0"/>
    <n v="12"/>
    <b v="0"/>
    <s v="technology/wearables"/>
    <s v="theater"/>
    <x v="0"/>
    <x v="12"/>
    <m/>
    <m/>
    <m/>
    <x v="11"/>
    <x v="12"/>
    <x v="11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n v="2016"/>
    <b v="0"/>
    <n v="96"/>
    <b v="0"/>
    <s v="technology/wearables"/>
    <s v="theater"/>
    <x v="0"/>
    <x v="12"/>
    <m/>
    <m/>
    <m/>
    <x v="11"/>
    <x v="12"/>
    <x v="11"/>
    <x v="1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n v="2016"/>
    <b v="0"/>
    <n v="16"/>
    <b v="0"/>
    <s v="technology/wearables"/>
    <s v="theater"/>
    <x v="0"/>
    <x v="12"/>
    <m/>
    <m/>
    <m/>
    <x v="11"/>
    <x v="12"/>
    <x v="1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n v="2016"/>
    <b v="0"/>
    <n v="5"/>
    <b v="0"/>
    <s v="technology/wearables"/>
    <s v="theater"/>
    <x v="0"/>
    <x v="12"/>
    <m/>
    <m/>
    <m/>
    <x v="11"/>
    <x v="12"/>
    <x v="11"/>
    <x v="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n v="2016"/>
    <b v="0"/>
    <n v="0"/>
    <b v="0"/>
    <s v="technology/wearables"/>
    <s v="theater"/>
    <x v="0"/>
    <x v="12"/>
    <m/>
    <m/>
    <m/>
    <x v="11"/>
    <x v="12"/>
    <x v="11"/>
    <x v="1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2-11T19:52:44"/>
    <n v="2016"/>
    <b v="0"/>
    <n v="8"/>
    <b v="0"/>
    <s v="technology/wearables"/>
    <s v="theater"/>
    <x v="0"/>
    <x v="12"/>
    <m/>
    <m/>
    <m/>
    <x v="11"/>
    <x v="12"/>
    <x v="11"/>
    <x v="1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n v="2015"/>
    <b v="0"/>
    <n v="7"/>
    <b v="0"/>
    <s v="technology/wearables"/>
    <s v="theater"/>
    <x v="0"/>
    <x v="12"/>
    <m/>
    <m/>
    <m/>
    <x v="11"/>
    <x v="12"/>
    <x v="11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n v="2015"/>
    <b v="0"/>
    <n v="24"/>
    <b v="0"/>
    <s v="technology/wearables"/>
    <s v="theater"/>
    <x v="0"/>
    <x v="12"/>
    <m/>
    <m/>
    <m/>
    <x v="11"/>
    <x v="12"/>
    <x v="11"/>
    <x v="11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n v="2016"/>
    <b v="0"/>
    <n v="121"/>
    <b v="0"/>
    <s v="technology/wearables"/>
    <s v="theater"/>
    <x v="0"/>
    <x v="12"/>
    <m/>
    <m/>
    <m/>
    <x v="11"/>
    <x v="12"/>
    <x v="11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n v="2016"/>
    <b v="0"/>
    <n v="196"/>
    <b v="0"/>
    <s v="technology/wearables"/>
    <s v="theater"/>
    <x v="0"/>
    <x v="12"/>
    <m/>
    <m/>
    <m/>
    <x v="11"/>
    <x v="12"/>
    <x v="11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n v="2014"/>
    <b v="0"/>
    <n v="5"/>
    <b v="0"/>
    <s v="technology/wearables"/>
    <s v="theater"/>
    <x v="0"/>
    <x v="12"/>
    <m/>
    <m/>
    <m/>
    <x v="11"/>
    <x v="12"/>
    <x v="11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n v="2015"/>
    <b v="0"/>
    <n v="73"/>
    <b v="0"/>
    <s v="technology/wearables"/>
    <s v="theater"/>
    <x v="0"/>
    <x v="12"/>
    <m/>
    <m/>
    <m/>
    <x v="11"/>
    <x v="12"/>
    <x v="11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n v="2016"/>
    <b v="0"/>
    <n v="93"/>
    <b v="0"/>
    <s v="technology/wearables"/>
    <s v="theater"/>
    <x v="0"/>
    <x v="12"/>
    <m/>
    <m/>
    <m/>
    <x v="11"/>
    <x v="12"/>
    <x v="11"/>
    <x v="1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2-25T21:55:59"/>
    <n v="2015"/>
    <b v="0"/>
    <n v="17"/>
    <b v="0"/>
    <s v="technology/wearables"/>
    <s v="theater"/>
    <x v="0"/>
    <x v="12"/>
    <m/>
    <m/>
    <m/>
    <x v="11"/>
    <x v="12"/>
    <x v="11"/>
    <x v="1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n v="2016"/>
    <b v="0"/>
    <n v="7"/>
    <b v="0"/>
    <s v="technology/wearables"/>
    <s v="theater"/>
    <x v="0"/>
    <x v="12"/>
    <m/>
    <m/>
    <m/>
    <x v="11"/>
    <x v="12"/>
    <x v="11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n v="2015"/>
    <b v="0"/>
    <n v="17"/>
    <b v="0"/>
    <s v="technology/wearables"/>
    <s v="theater"/>
    <x v="0"/>
    <x v="12"/>
    <m/>
    <m/>
    <m/>
    <x v="11"/>
    <x v="12"/>
    <x v="11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n v="2014"/>
    <b v="0"/>
    <n v="171"/>
    <b v="0"/>
    <s v="technology/wearables"/>
    <s v="theater"/>
    <x v="0"/>
    <x v="12"/>
    <m/>
    <m/>
    <m/>
    <x v="11"/>
    <x v="12"/>
    <x v="11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n v="2017"/>
    <b v="0"/>
    <n v="188"/>
    <b v="0"/>
    <s v="technology/wearables"/>
    <s v="theater"/>
    <x v="0"/>
    <x v="12"/>
    <m/>
    <m/>
    <m/>
    <x v="11"/>
    <x v="12"/>
    <x v="11"/>
    <x v="1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1-05T16:38:55"/>
    <n v="2017"/>
    <b v="0"/>
    <n v="110"/>
    <b v="0"/>
    <s v="technology/wearables"/>
    <s v="theater"/>
    <x v="0"/>
    <x v="12"/>
    <m/>
    <m/>
    <m/>
    <x v="11"/>
    <x v="12"/>
    <x v="11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n v="2016"/>
    <b v="0"/>
    <n v="37"/>
    <b v="0"/>
    <s v="technology/wearables"/>
    <s v="theater"/>
    <x v="0"/>
    <x v="12"/>
    <m/>
    <m/>
    <m/>
    <x v="11"/>
    <x v="12"/>
    <x v="11"/>
    <x v="1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n v="2016"/>
    <b v="0"/>
    <n v="9"/>
    <b v="0"/>
    <s v="technology/wearables"/>
    <s v="theater"/>
    <x v="0"/>
    <x v="12"/>
    <m/>
    <m/>
    <m/>
    <x v="11"/>
    <x v="12"/>
    <x v="11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n v="2015"/>
    <b v="0"/>
    <n v="29"/>
    <b v="0"/>
    <s v="technology/wearables"/>
    <s v="theater"/>
    <x v="0"/>
    <x v="12"/>
    <m/>
    <m/>
    <m/>
    <x v="11"/>
    <x v="12"/>
    <x v="1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n v="2016"/>
    <b v="0"/>
    <n v="6"/>
    <b v="0"/>
    <s v="technology/wearables"/>
    <s v="theater"/>
    <x v="0"/>
    <x v="12"/>
    <m/>
    <m/>
    <m/>
    <x v="11"/>
    <x v="12"/>
    <x v="11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n v="2016"/>
    <b v="0"/>
    <n v="30"/>
    <b v="0"/>
    <s v="technology/wearables"/>
    <s v="theater"/>
    <x v="0"/>
    <x v="12"/>
    <m/>
    <m/>
    <m/>
    <x v="11"/>
    <x v="12"/>
    <x v="11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n v="2016"/>
    <b v="0"/>
    <n v="81"/>
    <b v="0"/>
    <s v="technology/wearables"/>
    <s v="theater"/>
    <x v="0"/>
    <x v="12"/>
    <m/>
    <m/>
    <m/>
    <x v="11"/>
    <x v="12"/>
    <x v="11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n v="2014"/>
    <b v="0"/>
    <n v="4"/>
    <b v="0"/>
    <s v="technology/wearables"/>
    <s v="theater"/>
    <x v="0"/>
    <x v="12"/>
    <m/>
    <m/>
    <m/>
    <x v="11"/>
    <x v="12"/>
    <x v="11"/>
    <x v="1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n v="2017"/>
    <b v="0"/>
    <n v="11"/>
    <b v="0"/>
    <s v="technology/wearables"/>
    <s v="theater"/>
    <x v="0"/>
    <x v="12"/>
    <m/>
    <m/>
    <m/>
    <x v="11"/>
    <x v="12"/>
    <x v="11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n v="2016"/>
    <b v="0"/>
    <n v="14"/>
    <b v="0"/>
    <s v="technology/wearables"/>
    <s v="theater"/>
    <x v="0"/>
    <x v="12"/>
    <m/>
    <m/>
    <m/>
    <x v="11"/>
    <x v="12"/>
    <x v="1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n v="2015"/>
    <b v="0"/>
    <n v="5"/>
    <b v="0"/>
    <s v="technology/wearables"/>
    <s v="theater"/>
    <x v="0"/>
    <x v="12"/>
    <m/>
    <m/>
    <m/>
    <x v="11"/>
    <x v="12"/>
    <x v="11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n v="2014"/>
    <b v="0"/>
    <n v="45"/>
    <b v="0"/>
    <s v="technology/wearables"/>
    <s v="theater"/>
    <x v="0"/>
    <x v="12"/>
    <m/>
    <m/>
    <m/>
    <x v="11"/>
    <x v="12"/>
    <x v="11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n v="2015"/>
    <b v="0"/>
    <n v="8"/>
    <b v="0"/>
    <s v="technology/wearables"/>
    <s v="theater"/>
    <x v="0"/>
    <x v="12"/>
    <m/>
    <m/>
    <m/>
    <x v="11"/>
    <x v="12"/>
    <x v="11"/>
    <x v="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n v="2016"/>
    <b v="0"/>
    <n v="3"/>
    <b v="0"/>
    <s v="technology/wearables"/>
    <s v="theater"/>
    <x v="0"/>
    <x v="12"/>
    <m/>
    <m/>
    <m/>
    <x v="11"/>
    <x v="12"/>
    <x v="11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n v="2016"/>
    <b v="0"/>
    <n v="24"/>
    <b v="0"/>
    <s v="technology/wearables"/>
    <s v="theater"/>
    <x v="0"/>
    <x v="12"/>
    <m/>
    <m/>
    <m/>
    <x v="11"/>
    <x v="12"/>
    <x v="11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n v="2015"/>
    <b v="0"/>
    <n v="18"/>
    <b v="0"/>
    <s v="technology/wearables"/>
    <s v="theater"/>
    <x v="0"/>
    <x v="12"/>
    <m/>
    <m/>
    <m/>
    <x v="11"/>
    <x v="12"/>
    <x v="11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n v="2016"/>
    <b v="0"/>
    <n v="12"/>
    <b v="0"/>
    <s v="technology/wearables"/>
    <s v="theater"/>
    <x v="0"/>
    <x v="12"/>
    <m/>
    <m/>
    <m/>
    <x v="11"/>
    <x v="12"/>
    <x v="11"/>
    <x v="1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n v="2016"/>
    <b v="0"/>
    <n v="123"/>
    <b v="0"/>
    <s v="technology/wearables"/>
    <s v="theater"/>
    <x v="0"/>
    <x v="12"/>
    <m/>
    <m/>
    <m/>
    <x v="11"/>
    <x v="12"/>
    <x v="1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n v="2016"/>
    <b v="0"/>
    <n v="96"/>
    <b v="0"/>
    <s v="technology/wearables"/>
    <s v="theater"/>
    <x v="0"/>
    <x v="12"/>
    <m/>
    <m/>
    <m/>
    <x v="11"/>
    <x v="12"/>
    <x v="11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n v="2014"/>
    <b v="0"/>
    <n v="31"/>
    <b v="0"/>
    <s v="technology/wearables"/>
    <s v="theater"/>
    <x v="0"/>
    <x v="12"/>
    <m/>
    <m/>
    <m/>
    <x v="11"/>
    <x v="12"/>
    <x v="11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n v="2014"/>
    <b v="0"/>
    <n v="4"/>
    <b v="0"/>
    <s v="technology/wearables"/>
    <s v="theater"/>
    <x v="0"/>
    <x v="12"/>
    <m/>
    <m/>
    <m/>
    <x v="11"/>
    <x v="12"/>
    <x v="11"/>
    <x v="1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n v="2016"/>
    <b v="0"/>
    <n v="3"/>
    <b v="0"/>
    <s v="technology/wearables"/>
    <s v="theater"/>
    <x v="0"/>
    <x v="12"/>
    <m/>
    <m/>
    <m/>
    <x v="11"/>
    <x v="12"/>
    <x v="1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n v="2016"/>
    <b v="0"/>
    <n v="179"/>
    <b v="0"/>
    <s v="technology/wearables"/>
    <s v="theater"/>
    <x v="0"/>
    <x v="12"/>
    <m/>
    <m/>
    <m/>
    <x v="11"/>
    <x v="12"/>
    <x v="11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n v="2015"/>
    <b v="0"/>
    <n v="3"/>
    <b v="0"/>
    <s v="technology/wearables"/>
    <s v="theater"/>
    <x v="0"/>
    <x v="12"/>
    <m/>
    <m/>
    <m/>
    <x v="11"/>
    <x v="12"/>
    <x v="11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n v="2015"/>
    <b v="0"/>
    <n v="23"/>
    <b v="0"/>
    <s v="technology/wearables"/>
    <s v="theater"/>
    <x v="0"/>
    <x v="12"/>
    <m/>
    <m/>
    <m/>
    <x v="11"/>
    <x v="12"/>
    <x v="11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n v="2015"/>
    <b v="0"/>
    <n v="23"/>
    <b v="0"/>
    <s v="technology/wearables"/>
    <s v="theater"/>
    <x v="0"/>
    <x v="12"/>
    <m/>
    <m/>
    <m/>
    <x v="11"/>
    <x v="12"/>
    <x v="11"/>
    <x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n v="2014"/>
    <b v="0"/>
    <n v="41"/>
    <b v="0"/>
    <s v="technology/wearables"/>
    <s v="theater"/>
    <x v="0"/>
    <x v="12"/>
    <m/>
    <m/>
    <m/>
    <x v="11"/>
    <x v="12"/>
    <x v="11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09-01T08:33:45"/>
    <n v="2016"/>
    <b v="0"/>
    <n v="0"/>
    <b v="0"/>
    <s v="technology/wearables"/>
    <s v="theater"/>
    <x v="0"/>
    <x v="12"/>
    <m/>
    <m/>
    <m/>
    <x v="11"/>
    <x v="12"/>
    <x v="11"/>
    <x v="11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n v="2016"/>
    <b v="0"/>
    <n v="32"/>
    <b v="0"/>
    <s v="technology/wearables"/>
    <s v="theater"/>
    <x v="0"/>
    <x v="12"/>
    <m/>
    <m/>
    <m/>
    <x v="11"/>
    <x v="12"/>
    <x v="11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n v="2014"/>
    <b v="0"/>
    <n v="2"/>
    <b v="0"/>
    <s v="technology/wearables"/>
    <s v="theater"/>
    <x v="0"/>
    <x v="12"/>
    <m/>
    <m/>
    <m/>
    <x v="11"/>
    <x v="12"/>
    <x v="11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n v="2016"/>
    <b v="0"/>
    <n v="7"/>
    <b v="0"/>
    <s v="technology/wearables"/>
    <s v="theater"/>
    <x v="0"/>
    <x v="12"/>
    <m/>
    <m/>
    <m/>
    <x v="11"/>
    <x v="12"/>
    <x v="11"/>
    <x v="1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n v="2016"/>
    <b v="0"/>
    <n v="4"/>
    <b v="0"/>
    <s v="technology/wearables"/>
    <s v="theater"/>
    <x v="0"/>
    <x v="12"/>
    <m/>
    <m/>
    <m/>
    <x v="11"/>
    <x v="12"/>
    <x v="11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n v="2016"/>
    <b v="0"/>
    <n v="196"/>
    <b v="0"/>
    <s v="technology/wearables"/>
    <s v="theater"/>
    <x v="0"/>
    <x v="12"/>
    <m/>
    <m/>
    <m/>
    <x v="11"/>
    <x v="12"/>
    <x v="11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0-09T06:18:50"/>
    <n v="2014"/>
    <b v="0"/>
    <n v="11"/>
    <b v="0"/>
    <s v="technology/wearables"/>
    <s v="theater"/>
    <x v="0"/>
    <x v="12"/>
    <m/>
    <m/>
    <m/>
    <x v="11"/>
    <x v="12"/>
    <x v="11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n v="2014"/>
    <b v="0"/>
    <n v="9"/>
    <b v="0"/>
    <s v="technology/wearables"/>
    <s v="theater"/>
    <x v="0"/>
    <x v="12"/>
    <m/>
    <m/>
    <m/>
    <x v="11"/>
    <x v="12"/>
    <x v="11"/>
    <x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n v="2014"/>
    <b v="0"/>
    <n v="5"/>
    <b v="0"/>
    <s v="technology/wearables"/>
    <s v="theater"/>
    <x v="0"/>
    <x v="12"/>
    <m/>
    <m/>
    <m/>
    <x v="11"/>
    <x v="12"/>
    <x v="11"/>
    <x v="1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n v="2014"/>
    <b v="0"/>
    <n v="8"/>
    <b v="0"/>
    <s v="technology/wearables"/>
    <s v="theater"/>
    <x v="0"/>
    <x v="12"/>
    <m/>
    <m/>
    <m/>
    <x v="11"/>
    <x v="12"/>
    <x v="11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n v="2015"/>
    <b v="0"/>
    <n v="229"/>
    <b v="0"/>
    <s v="technology/wearables"/>
    <s v="theater"/>
    <x v="0"/>
    <x v="12"/>
    <m/>
    <m/>
    <m/>
    <x v="11"/>
    <x v="12"/>
    <x v="1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n v="2014"/>
    <b v="0"/>
    <n v="40"/>
    <b v="0"/>
    <s v="technology/wearables"/>
    <s v="theater"/>
    <x v="0"/>
    <x v="12"/>
    <m/>
    <m/>
    <m/>
    <x v="11"/>
    <x v="12"/>
    <x v="11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n v="2017"/>
    <b v="0"/>
    <n v="6"/>
    <b v="0"/>
    <s v="technology/wearables"/>
    <s v="theater"/>
    <x v="0"/>
    <x v="12"/>
    <m/>
    <m/>
    <m/>
    <x v="11"/>
    <x v="12"/>
    <x v="11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n v="2016"/>
    <b v="0"/>
    <n v="4"/>
    <b v="0"/>
    <s v="technology/wearables"/>
    <s v="theater"/>
    <x v="0"/>
    <x v="12"/>
    <m/>
    <m/>
    <m/>
    <x v="11"/>
    <x v="12"/>
    <x v="1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n v="2015"/>
    <b v="0"/>
    <n v="22"/>
    <b v="0"/>
    <s v="technology/wearables"/>
    <s v="theater"/>
    <x v="0"/>
    <x v="12"/>
    <m/>
    <m/>
    <m/>
    <x v="11"/>
    <x v="12"/>
    <x v="11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n v="2017"/>
    <b v="0"/>
    <n v="15"/>
    <b v="0"/>
    <s v="technology/wearables"/>
    <s v="theater"/>
    <x v="0"/>
    <x v="12"/>
    <m/>
    <m/>
    <m/>
    <x v="11"/>
    <x v="12"/>
    <x v="11"/>
    <x v="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n v="2016"/>
    <b v="0"/>
    <n v="95"/>
    <b v="0"/>
    <s v="technology/wearables"/>
    <s v="theater"/>
    <x v="0"/>
    <x v="12"/>
    <m/>
    <m/>
    <m/>
    <x v="11"/>
    <x v="12"/>
    <x v="11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n v="2015"/>
    <b v="0"/>
    <n v="161"/>
    <b v="0"/>
    <s v="technology/wearables"/>
    <s v="theater"/>
    <x v="0"/>
    <x v="12"/>
    <m/>
    <m/>
    <m/>
    <x v="11"/>
    <x v="12"/>
    <x v="11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n v="2014"/>
    <b v="0"/>
    <n v="8"/>
    <b v="0"/>
    <s v="technology/wearables"/>
    <s v="theater"/>
    <x v="0"/>
    <x v="12"/>
    <m/>
    <m/>
    <m/>
    <x v="11"/>
    <x v="12"/>
    <x v="11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n v="2016"/>
    <b v="0"/>
    <n v="76"/>
    <b v="0"/>
    <s v="technology/wearables"/>
    <s v="theater"/>
    <x v="0"/>
    <x v="12"/>
    <m/>
    <m/>
    <m/>
    <x v="11"/>
    <x v="12"/>
    <x v="11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n v="2016"/>
    <b v="0"/>
    <n v="1"/>
    <b v="0"/>
    <s v="technology/wearables"/>
    <s v="theater"/>
    <x v="0"/>
    <x v="12"/>
    <m/>
    <m/>
    <m/>
    <x v="11"/>
    <x v="12"/>
    <x v="11"/>
    <x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n v="2016"/>
    <b v="0"/>
    <n v="101"/>
    <b v="0"/>
    <s v="technology/wearables"/>
    <s v="theater"/>
    <x v="0"/>
    <x v="12"/>
    <m/>
    <m/>
    <m/>
    <x v="11"/>
    <x v="12"/>
    <x v="11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n v="2016"/>
    <b v="0"/>
    <n v="4"/>
    <b v="0"/>
    <s v="technology/wearables"/>
    <s v="theater"/>
    <x v="0"/>
    <x v="12"/>
    <m/>
    <m/>
    <m/>
    <x v="11"/>
    <x v="12"/>
    <x v="11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n v="2014"/>
    <b v="0"/>
    <n v="1"/>
    <b v="0"/>
    <s v="technology/wearables"/>
    <s v="theater"/>
    <x v="0"/>
    <x v="12"/>
    <m/>
    <m/>
    <m/>
    <x v="11"/>
    <x v="12"/>
    <x v="11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n v="2016"/>
    <b v="0"/>
    <n v="775"/>
    <b v="0"/>
    <s v="technology/wearables"/>
    <s v="theater"/>
    <x v="0"/>
    <x v="12"/>
    <m/>
    <m/>
    <m/>
    <x v="11"/>
    <x v="12"/>
    <x v="1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n v="2015"/>
    <b v="0"/>
    <n v="90"/>
    <b v="0"/>
    <s v="technology/wearables"/>
    <s v="theater"/>
    <x v="0"/>
    <x v="12"/>
    <m/>
    <m/>
    <m/>
    <x v="11"/>
    <x v="12"/>
    <x v="11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n v="2014"/>
    <b v="0"/>
    <n v="16"/>
    <b v="0"/>
    <s v="technology/wearables"/>
    <s v="theater"/>
    <x v="0"/>
    <x v="12"/>
    <m/>
    <m/>
    <m/>
    <x v="11"/>
    <x v="12"/>
    <x v="11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n v="2015"/>
    <b v="0"/>
    <n v="6"/>
    <b v="0"/>
    <s v="technology/wearables"/>
    <s v="theater"/>
    <x v="0"/>
    <x v="12"/>
    <m/>
    <m/>
    <m/>
    <x v="11"/>
    <x v="12"/>
    <x v="11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n v="2016"/>
    <b v="0"/>
    <n v="38"/>
    <b v="0"/>
    <s v="technology/wearables"/>
    <s v="theater"/>
    <x v="0"/>
    <x v="12"/>
    <m/>
    <m/>
    <m/>
    <x v="11"/>
    <x v="12"/>
    <x v="11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n v="2015"/>
    <b v="0"/>
    <n v="355"/>
    <b v="0"/>
    <s v="technology/wearables"/>
    <s v="theater"/>
    <x v="0"/>
    <x v="12"/>
    <m/>
    <m/>
    <m/>
    <x v="11"/>
    <x v="12"/>
    <x v="11"/>
    <x v="1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n v="2016"/>
    <b v="0"/>
    <n v="7"/>
    <b v="0"/>
    <s v="technology/wearables"/>
    <s v="theater"/>
    <x v="0"/>
    <x v="12"/>
    <m/>
    <m/>
    <m/>
    <x v="11"/>
    <x v="12"/>
    <x v="11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n v="2015"/>
    <b v="0"/>
    <n v="400"/>
    <b v="0"/>
    <s v="technology/wearables"/>
    <s v="theater"/>
    <x v="0"/>
    <x v="12"/>
    <m/>
    <m/>
    <m/>
    <x v="11"/>
    <x v="12"/>
    <x v="11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n v="2015"/>
    <b v="0"/>
    <n v="30"/>
    <b v="1"/>
    <s v="music/electronic music"/>
    <s v="theater"/>
    <x v="0"/>
    <x v="12"/>
    <m/>
    <m/>
    <m/>
    <x v="11"/>
    <x v="12"/>
    <x v="11"/>
    <x v="1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n v="2015"/>
    <b v="1"/>
    <n v="478"/>
    <b v="1"/>
    <s v="music/electronic music"/>
    <s v="theater"/>
    <x v="0"/>
    <x v="12"/>
    <m/>
    <m/>
    <m/>
    <x v="11"/>
    <x v="12"/>
    <x v="11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n v="2015"/>
    <b v="1"/>
    <n v="74"/>
    <b v="1"/>
    <s v="music/electronic music"/>
    <s v="theater"/>
    <x v="0"/>
    <x v="12"/>
    <m/>
    <m/>
    <m/>
    <x v="11"/>
    <x v="12"/>
    <x v="11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n v="2015"/>
    <b v="0"/>
    <n v="131"/>
    <b v="1"/>
    <s v="music/electronic music"/>
    <s v="theater"/>
    <x v="0"/>
    <x v="12"/>
    <m/>
    <m/>
    <m/>
    <x v="11"/>
    <x v="12"/>
    <x v="11"/>
    <x v="1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n v="2016"/>
    <b v="1"/>
    <n v="61"/>
    <b v="1"/>
    <s v="music/electronic music"/>
    <s v="theater"/>
    <x v="0"/>
    <x v="12"/>
    <m/>
    <m/>
    <m/>
    <x v="11"/>
    <x v="12"/>
    <x v="11"/>
    <x v="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n v="2015"/>
    <b v="1"/>
    <n v="1071"/>
    <b v="1"/>
    <s v="music/electronic music"/>
    <s v="theater"/>
    <x v="0"/>
    <x v="12"/>
    <m/>
    <m/>
    <m/>
    <x v="11"/>
    <x v="12"/>
    <x v="11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n v="2016"/>
    <b v="1"/>
    <n v="122"/>
    <b v="1"/>
    <s v="music/electronic music"/>
    <s v="theater"/>
    <x v="0"/>
    <x v="12"/>
    <m/>
    <m/>
    <m/>
    <x v="11"/>
    <x v="12"/>
    <x v="11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n v="2014"/>
    <b v="1"/>
    <n v="111"/>
    <b v="1"/>
    <s v="music/electronic music"/>
    <s v="theater"/>
    <x v="0"/>
    <x v="12"/>
    <m/>
    <m/>
    <m/>
    <x v="11"/>
    <x v="12"/>
    <x v="11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n v="2017"/>
    <b v="1"/>
    <n v="255"/>
    <b v="1"/>
    <s v="music/electronic music"/>
    <s v="theater"/>
    <x v="0"/>
    <x v="12"/>
    <m/>
    <m/>
    <m/>
    <x v="11"/>
    <x v="12"/>
    <x v="11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n v="2015"/>
    <b v="0"/>
    <n v="141"/>
    <b v="1"/>
    <s v="music/electronic music"/>
    <s v="theater"/>
    <x v="0"/>
    <x v="12"/>
    <m/>
    <m/>
    <m/>
    <x v="11"/>
    <x v="12"/>
    <x v="11"/>
    <x v="1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n v="2016"/>
    <b v="0"/>
    <n v="159"/>
    <b v="1"/>
    <s v="music/electronic music"/>
    <s v="theater"/>
    <x v="0"/>
    <x v="12"/>
    <m/>
    <m/>
    <m/>
    <x v="11"/>
    <x v="12"/>
    <x v="11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n v="2015"/>
    <b v="0"/>
    <n v="99"/>
    <b v="1"/>
    <s v="music/electronic music"/>
    <s v="theater"/>
    <x v="0"/>
    <x v="12"/>
    <m/>
    <m/>
    <m/>
    <x v="11"/>
    <x v="12"/>
    <x v="11"/>
    <x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n v="2016"/>
    <b v="0"/>
    <n v="96"/>
    <b v="1"/>
    <s v="music/electronic music"/>
    <s v="theater"/>
    <x v="0"/>
    <x v="12"/>
    <m/>
    <m/>
    <m/>
    <x v="11"/>
    <x v="12"/>
    <x v="11"/>
    <x v="1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n v="2016"/>
    <b v="0"/>
    <n v="27"/>
    <b v="1"/>
    <s v="music/electronic music"/>
    <s v="theater"/>
    <x v="0"/>
    <x v="12"/>
    <m/>
    <m/>
    <m/>
    <x v="11"/>
    <x v="12"/>
    <x v="11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n v="2016"/>
    <b v="0"/>
    <n v="166"/>
    <b v="1"/>
    <s v="music/electronic music"/>
    <s v="theater"/>
    <x v="0"/>
    <x v="12"/>
    <m/>
    <m/>
    <m/>
    <x v="11"/>
    <x v="12"/>
    <x v="11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n v="2015"/>
    <b v="0"/>
    <n v="76"/>
    <b v="1"/>
    <s v="music/electronic music"/>
    <s v="theater"/>
    <x v="0"/>
    <x v="12"/>
    <m/>
    <m/>
    <m/>
    <x v="11"/>
    <x v="12"/>
    <x v="11"/>
    <x v="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n v="2012"/>
    <b v="0"/>
    <n v="211"/>
    <b v="1"/>
    <s v="music/electronic music"/>
    <s v="theater"/>
    <x v="0"/>
    <x v="12"/>
    <m/>
    <m/>
    <m/>
    <x v="11"/>
    <x v="12"/>
    <x v="11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n v="2015"/>
    <b v="0"/>
    <n v="21"/>
    <b v="1"/>
    <s v="music/electronic music"/>
    <s v="theater"/>
    <x v="0"/>
    <x v="12"/>
    <m/>
    <m/>
    <m/>
    <x v="11"/>
    <x v="12"/>
    <x v="11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n v="2016"/>
    <b v="0"/>
    <n v="61"/>
    <b v="1"/>
    <s v="music/electronic music"/>
    <s v="theater"/>
    <x v="0"/>
    <x v="12"/>
    <m/>
    <m/>
    <m/>
    <x v="11"/>
    <x v="12"/>
    <x v="11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n v="2016"/>
    <b v="0"/>
    <n v="30"/>
    <b v="1"/>
    <s v="music/electronic music"/>
    <s v="theater"/>
    <x v="0"/>
    <x v="12"/>
    <m/>
    <m/>
    <m/>
    <x v="11"/>
    <x v="12"/>
    <x v="11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n v="2016"/>
    <b v="0"/>
    <n v="1"/>
    <b v="0"/>
    <s v="journalism/audio"/>
    <s v="theater"/>
    <x v="0"/>
    <x v="12"/>
    <m/>
    <m/>
    <m/>
    <x v="11"/>
    <x v="12"/>
    <x v="11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n v="2014"/>
    <b v="0"/>
    <n v="0"/>
    <b v="0"/>
    <s v="journalism/audio"/>
    <s v="theater"/>
    <x v="0"/>
    <x v="12"/>
    <m/>
    <m/>
    <m/>
    <x v="11"/>
    <x v="12"/>
    <x v="11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n v="2014"/>
    <b v="0"/>
    <n v="1"/>
    <b v="0"/>
    <s v="journalism/audio"/>
    <s v="theater"/>
    <x v="0"/>
    <x v="12"/>
    <m/>
    <m/>
    <m/>
    <x v="11"/>
    <x v="12"/>
    <x v="11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n v="2015"/>
    <b v="0"/>
    <n v="292"/>
    <b v="0"/>
    <s v="journalism/audio"/>
    <s v="theater"/>
    <x v="0"/>
    <x v="12"/>
    <m/>
    <m/>
    <m/>
    <x v="11"/>
    <x v="12"/>
    <x v="11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n v="2015"/>
    <b v="0"/>
    <n v="2"/>
    <b v="0"/>
    <s v="journalism/audio"/>
    <s v="theater"/>
    <x v="0"/>
    <x v="12"/>
    <m/>
    <m/>
    <m/>
    <x v="11"/>
    <x v="12"/>
    <x v="11"/>
    <x v="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n v="2014"/>
    <b v="0"/>
    <n v="8"/>
    <b v="0"/>
    <s v="journalism/audio"/>
    <s v="theater"/>
    <x v="0"/>
    <x v="12"/>
    <m/>
    <m/>
    <m/>
    <x v="11"/>
    <x v="12"/>
    <x v="11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n v="2015"/>
    <b v="0"/>
    <n v="0"/>
    <b v="0"/>
    <s v="journalism/audio"/>
    <s v="theater"/>
    <x v="0"/>
    <x v="12"/>
    <m/>
    <m/>
    <m/>
    <x v="11"/>
    <x v="12"/>
    <x v="11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n v="2014"/>
    <b v="0"/>
    <n v="1"/>
    <b v="0"/>
    <s v="journalism/audio"/>
    <s v="theater"/>
    <x v="0"/>
    <x v="12"/>
    <m/>
    <m/>
    <m/>
    <x v="11"/>
    <x v="12"/>
    <x v="11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n v="2016"/>
    <b v="0"/>
    <n v="4"/>
    <b v="0"/>
    <s v="journalism/audio"/>
    <s v="theater"/>
    <x v="0"/>
    <x v="12"/>
    <m/>
    <m/>
    <m/>
    <x v="11"/>
    <x v="12"/>
    <x v="11"/>
    <x v="11"/>
  </r>
  <r>
    <n v="1049"/>
    <s v="J1 (Canceled)"/>
    <s v="------"/>
    <n v="12000"/>
    <n v="0"/>
    <x v="1"/>
    <s v="US"/>
    <s v="USD"/>
    <n v="1455272445"/>
    <n v="1452680445"/>
    <d v="2016-01-13T10:20:45"/>
    <n v="2016"/>
    <b v="0"/>
    <n v="0"/>
    <b v="0"/>
    <s v="journalism/audio"/>
    <s v="theater"/>
    <x v="0"/>
    <x v="12"/>
    <m/>
    <m/>
    <m/>
    <x v="11"/>
    <x v="12"/>
    <x v="11"/>
    <x v="1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n v="2015"/>
    <b v="0"/>
    <n v="0"/>
    <b v="0"/>
    <s v="journalism/audio"/>
    <s v="theater"/>
    <x v="0"/>
    <x v="12"/>
    <m/>
    <m/>
    <m/>
    <x v="11"/>
    <x v="12"/>
    <x v="11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n v="2014"/>
    <b v="0"/>
    <n v="0"/>
    <b v="0"/>
    <s v="journalism/audio"/>
    <s v="theater"/>
    <x v="0"/>
    <x v="12"/>
    <m/>
    <m/>
    <m/>
    <x v="11"/>
    <x v="12"/>
    <x v="11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n v="2016"/>
    <b v="0"/>
    <n v="0"/>
    <b v="0"/>
    <s v="journalism/audio"/>
    <s v="theater"/>
    <x v="0"/>
    <x v="12"/>
    <m/>
    <m/>
    <m/>
    <x v="11"/>
    <x v="12"/>
    <x v="11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n v="2017"/>
    <b v="0"/>
    <n v="1"/>
    <b v="0"/>
    <s v="journalism/audio"/>
    <s v="theater"/>
    <x v="0"/>
    <x v="12"/>
    <m/>
    <m/>
    <m/>
    <x v="11"/>
    <x v="12"/>
    <x v="11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n v="2014"/>
    <b v="0"/>
    <n v="0"/>
    <b v="0"/>
    <s v="journalism/audio"/>
    <s v="theater"/>
    <x v="0"/>
    <x v="12"/>
    <m/>
    <m/>
    <m/>
    <x v="11"/>
    <x v="12"/>
    <x v="11"/>
    <x v="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n v="2016"/>
    <b v="0"/>
    <n v="0"/>
    <b v="0"/>
    <s v="journalism/audio"/>
    <s v="theater"/>
    <x v="0"/>
    <x v="12"/>
    <m/>
    <m/>
    <m/>
    <x v="11"/>
    <x v="12"/>
    <x v="11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n v="2015"/>
    <b v="0"/>
    <n v="0"/>
    <b v="0"/>
    <s v="journalism/audio"/>
    <s v="theater"/>
    <x v="0"/>
    <x v="12"/>
    <m/>
    <m/>
    <m/>
    <x v="11"/>
    <x v="12"/>
    <x v="11"/>
    <x v="1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n v="2016"/>
    <b v="0"/>
    <n v="0"/>
    <b v="0"/>
    <s v="journalism/audio"/>
    <s v="theater"/>
    <x v="0"/>
    <x v="12"/>
    <m/>
    <m/>
    <m/>
    <x v="11"/>
    <x v="12"/>
    <x v="11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n v="2015"/>
    <b v="0"/>
    <n v="0"/>
    <b v="0"/>
    <s v="journalism/audio"/>
    <s v="theater"/>
    <x v="0"/>
    <x v="12"/>
    <m/>
    <m/>
    <m/>
    <x v="11"/>
    <x v="12"/>
    <x v="11"/>
    <x v="11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n v="2015"/>
    <b v="0"/>
    <n v="0"/>
    <b v="0"/>
    <s v="journalism/audio"/>
    <s v="theater"/>
    <x v="0"/>
    <x v="12"/>
    <m/>
    <m/>
    <m/>
    <x v="11"/>
    <x v="12"/>
    <x v="11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n v="2015"/>
    <b v="0"/>
    <n v="1"/>
    <b v="0"/>
    <s v="journalism/audio"/>
    <s v="theater"/>
    <x v="0"/>
    <x v="12"/>
    <m/>
    <m/>
    <m/>
    <x v="11"/>
    <x v="12"/>
    <x v="11"/>
    <x v="1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n v="2016"/>
    <b v="0"/>
    <n v="0"/>
    <b v="0"/>
    <s v="journalism/audio"/>
    <s v="theater"/>
    <x v="0"/>
    <x v="12"/>
    <m/>
    <m/>
    <m/>
    <x v="11"/>
    <x v="12"/>
    <x v="11"/>
    <x v="11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n v="2016"/>
    <b v="0"/>
    <n v="4"/>
    <b v="0"/>
    <s v="journalism/audio"/>
    <s v="theater"/>
    <x v="0"/>
    <x v="12"/>
    <m/>
    <m/>
    <m/>
    <x v="11"/>
    <x v="12"/>
    <x v="11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n v="2016"/>
    <b v="0"/>
    <n v="0"/>
    <b v="0"/>
    <s v="journalism/audio"/>
    <s v="theater"/>
    <x v="0"/>
    <x v="12"/>
    <m/>
    <m/>
    <m/>
    <x v="11"/>
    <x v="12"/>
    <x v="11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n v="2013"/>
    <b v="0"/>
    <n v="123"/>
    <b v="0"/>
    <s v="games/video games"/>
    <s v="theater"/>
    <x v="0"/>
    <x v="12"/>
    <m/>
    <m/>
    <m/>
    <x v="11"/>
    <x v="12"/>
    <x v="11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n v="2014"/>
    <b v="0"/>
    <n v="5"/>
    <b v="0"/>
    <s v="games/video games"/>
    <s v="theater"/>
    <x v="0"/>
    <x v="12"/>
    <m/>
    <m/>
    <m/>
    <x v="11"/>
    <x v="12"/>
    <x v="11"/>
    <x v="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n v="2013"/>
    <b v="0"/>
    <n v="148"/>
    <b v="0"/>
    <s v="games/video games"/>
    <m/>
    <x v="1"/>
    <x v="12"/>
    <m/>
    <m/>
    <m/>
    <x v="11"/>
    <x v="12"/>
    <x v="1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n v="2013"/>
    <b v="0"/>
    <n v="10"/>
    <b v="0"/>
    <s v="games/video games"/>
    <m/>
    <x v="1"/>
    <x v="12"/>
    <m/>
    <m/>
    <m/>
    <x v="11"/>
    <x v="12"/>
    <x v="11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n v="2016"/>
    <b v="0"/>
    <n v="4"/>
    <b v="0"/>
    <s v="games/video games"/>
    <m/>
    <x v="1"/>
    <x v="12"/>
    <m/>
    <m/>
    <m/>
    <x v="11"/>
    <x v="12"/>
    <x v="11"/>
    <x v="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n v="2013"/>
    <b v="0"/>
    <n v="21"/>
    <b v="0"/>
    <s v="games/video games"/>
    <m/>
    <x v="1"/>
    <x v="12"/>
    <m/>
    <m/>
    <m/>
    <x v="11"/>
    <x v="12"/>
    <x v="11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n v="2012"/>
    <b v="0"/>
    <n v="2"/>
    <b v="0"/>
    <s v="games/video games"/>
    <m/>
    <x v="1"/>
    <x v="12"/>
    <m/>
    <m/>
    <m/>
    <x v="11"/>
    <x v="12"/>
    <x v="11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n v="2015"/>
    <b v="0"/>
    <n v="0"/>
    <b v="0"/>
    <s v="games/video games"/>
    <m/>
    <x v="1"/>
    <x v="12"/>
    <m/>
    <m/>
    <m/>
    <x v="11"/>
    <x v="12"/>
    <x v="11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n v="2014"/>
    <b v="0"/>
    <n v="4"/>
    <b v="0"/>
    <s v="games/video games"/>
    <m/>
    <x v="1"/>
    <x v="12"/>
    <m/>
    <m/>
    <m/>
    <x v="11"/>
    <x v="12"/>
    <x v="11"/>
    <x v="1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n v="2011"/>
    <b v="0"/>
    <n v="1"/>
    <b v="0"/>
    <s v="games/video games"/>
    <m/>
    <x v="1"/>
    <x v="12"/>
    <m/>
    <m/>
    <m/>
    <x v="11"/>
    <x v="12"/>
    <x v="11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n v="2013"/>
    <b v="0"/>
    <n v="30"/>
    <b v="0"/>
    <s v="games/video games"/>
    <m/>
    <x v="1"/>
    <x v="12"/>
    <m/>
    <m/>
    <m/>
    <x v="11"/>
    <x v="12"/>
    <x v="11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n v="2012"/>
    <b v="0"/>
    <n v="3"/>
    <b v="0"/>
    <s v="games/video games"/>
    <m/>
    <x v="1"/>
    <x v="12"/>
    <m/>
    <m/>
    <m/>
    <x v="11"/>
    <x v="12"/>
    <x v="11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n v="2014"/>
    <b v="0"/>
    <n v="975"/>
    <b v="0"/>
    <s v="games/video games"/>
    <m/>
    <x v="1"/>
    <x v="12"/>
    <m/>
    <m/>
    <m/>
    <x v="11"/>
    <x v="12"/>
    <x v="11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n v="2015"/>
    <b v="0"/>
    <n v="167"/>
    <b v="0"/>
    <s v="games/video games"/>
    <m/>
    <x v="1"/>
    <x v="12"/>
    <m/>
    <m/>
    <m/>
    <x v="11"/>
    <x v="12"/>
    <x v="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n v="2011"/>
    <b v="0"/>
    <n v="5"/>
    <b v="0"/>
    <s v="games/video games"/>
    <m/>
    <x v="1"/>
    <x v="12"/>
    <m/>
    <m/>
    <m/>
    <x v="11"/>
    <x v="12"/>
    <x v="1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n v="2016"/>
    <b v="0"/>
    <n v="18"/>
    <b v="0"/>
    <s v="games/video games"/>
    <m/>
    <x v="1"/>
    <x v="12"/>
    <m/>
    <m/>
    <m/>
    <x v="11"/>
    <x v="12"/>
    <x v="11"/>
    <x v="1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n v="2014"/>
    <b v="0"/>
    <n v="98"/>
    <b v="0"/>
    <s v="games/video games"/>
    <m/>
    <x v="1"/>
    <x v="12"/>
    <m/>
    <m/>
    <m/>
    <x v="11"/>
    <x v="12"/>
    <x v="11"/>
    <x v="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n v="2014"/>
    <b v="0"/>
    <n v="4"/>
    <b v="0"/>
    <s v="games/video games"/>
    <m/>
    <x v="1"/>
    <x v="12"/>
    <m/>
    <m/>
    <m/>
    <x v="11"/>
    <x v="12"/>
    <x v="1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n v="2012"/>
    <b v="0"/>
    <n v="3"/>
    <b v="0"/>
    <s v="games/video games"/>
    <m/>
    <x v="1"/>
    <x v="12"/>
    <m/>
    <m/>
    <m/>
    <x v="11"/>
    <x v="12"/>
    <x v="11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n v="2014"/>
    <b v="0"/>
    <n v="1"/>
    <b v="0"/>
    <s v="games/video games"/>
    <m/>
    <x v="1"/>
    <x v="12"/>
    <m/>
    <m/>
    <m/>
    <x v="11"/>
    <x v="12"/>
    <x v="11"/>
    <x v="11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n v="2014"/>
    <b v="0"/>
    <n v="0"/>
    <b v="0"/>
    <s v="games/video games"/>
    <m/>
    <x v="1"/>
    <x v="12"/>
    <m/>
    <m/>
    <m/>
    <x v="11"/>
    <x v="12"/>
    <x v="11"/>
    <x v="1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n v="2016"/>
    <b v="0"/>
    <n v="9"/>
    <b v="0"/>
    <s v="games/video games"/>
    <m/>
    <x v="1"/>
    <x v="12"/>
    <m/>
    <m/>
    <m/>
    <x v="11"/>
    <x v="12"/>
    <x v="11"/>
    <x v="11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n v="2014"/>
    <b v="0"/>
    <n v="2"/>
    <b v="0"/>
    <s v="games/video games"/>
    <m/>
    <x v="1"/>
    <x v="12"/>
    <m/>
    <m/>
    <m/>
    <x v="11"/>
    <x v="12"/>
    <x v="11"/>
    <x v="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n v="2014"/>
    <b v="0"/>
    <n v="0"/>
    <b v="0"/>
    <s v="games/video games"/>
    <m/>
    <x v="1"/>
    <x v="12"/>
    <m/>
    <m/>
    <m/>
    <x v="11"/>
    <x v="12"/>
    <x v="11"/>
    <x v="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n v="2014"/>
    <b v="0"/>
    <n v="147"/>
    <b v="0"/>
    <s v="games/video games"/>
    <m/>
    <x v="1"/>
    <x v="12"/>
    <m/>
    <m/>
    <m/>
    <x v="11"/>
    <x v="12"/>
    <x v="11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n v="2015"/>
    <b v="0"/>
    <n v="49"/>
    <b v="0"/>
    <s v="games/video games"/>
    <m/>
    <x v="1"/>
    <x v="12"/>
    <m/>
    <m/>
    <m/>
    <x v="11"/>
    <x v="12"/>
    <x v="11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n v="2015"/>
    <b v="0"/>
    <n v="1"/>
    <b v="0"/>
    <s v="games/video games"/>
    <m/>
    <x v="1"/>
    <x v="12"/>
    <m/>
    <m/>
    <m/>
    <x v="11"/>
    <x v="12"/>
    <x v="11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n v="2016"/>
    <b v="0"/>
    <n v="2"/>
    <b v="0"/>
    <s v="games/video games"/>
    <m/>
    <x v="1"/>
    <x v="12"/>
    <m/>
    <m/>
    <m/>
    <x v="11"/>
    <x v="12"/>
    <x v="11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n v="2012"/>
    <b v="0"/>
    <n v="7"/>
    <b v="0"/>
    <s v="games/video games"/>
    <m/>
    <x v="1"/>
    <x v="12"/>
    <m/>
    <m/>
    <m/>
    <x v="11"/>
    <x v="12"/>
    <x v="11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n v="2016"/>
    <b v="0"/>
    <n v="4"/>
    <b v="0"/>
    <s v="games/video games"/>
    <m/>
    <x v="1"/>
    <x v="12"/>
    <m/>
    <m/>
    <m/>
    <x v="11"/>
    <x v="12"/>
    <x v="11"/>
    <x v="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n v="2011"/>
    <b v="0"/>
    <n v="27"/>
    <b v="0"/>
    <s v="games/video games"/>
    <m/>
    <x v="1"/>
    <x v="12"/>
    <m/>
    <m/>
    <m/>
    <x v="11"/>
    <x v="12"/>
    <x v="11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n v="2013"/>
    <b v="0"/>
    <n v="94"/>
    <b v="0"/>
    <s v="games/video games"/>
    <m/>
    <x v="1"/>
    <x v="12"/>
    <m/>
    <m/>
    <m/>
    <x v="11"/>
    <x v="12"/>
    <x v="11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n v="2014"/>
    <b v="0"/>
    <n v="29"/>
    <b v="0"/>
    <s v="games/video games"/>
    <m/>
    <x v="1"/>
    <x v="12"/>
    <m/>
    <m/>
    <m/>
    <x v="11"/>
    <x v="12"/>
    <x v="11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n v="2014"/>
    <b v="0"/>
    <n v="7"/>
    <b v="0"/>
    <s v="games/video games"/>
    <m/>
    <x v="1"/>
    <x v="12"/>
    <m/>
    <m/>
    <m/>
    <x v="11"/>
    <x v="12"/>
    <x v="11"/>
    <x v="1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n v="2014"/>
    <b v="0"/>
    <n v="22"/>
    <b v="0"/>
    <s v="games/video games"/>
    <m/>
    <x v="1"/>
    <x v="12"/>
    <m/>
    <m/>
    <m/>
    <x v="11"/>
    <x v="12"/>
    <x v="11"/>
    <x v="1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n v="2015"/>
    <b v="0"/>
    <n v="1"/>
    <b v="0"/>
    <s v="games/video games"/>
    <m/>
    <x v="1"/>
    <x v="12"/>
    <m/>
    <m/>
    <m/>
    <x v="11"/>
    <x v="12"/>
    <x v="11"/>
    <x v="1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n v="2016"/>
    <b v="0"/>
    <n v="10"/>
    <b v="0"/>
    <s v="games/video games"/>
    <m/>
    <x v="1"/>
    <x v="12"/>
    <m/>
    <m/>
    <m/>
    <x v="11"/>
    <x v="12"/>
    <x v="11"/>
    <x v="1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n v="2016"/>
    <b v="0"/>
    <n v="6"/>
    <b v="0"/>
    <s v="games/video games"/>
    <m/>
    <x v="1"/>
    <x v="12"/>
    <m/>
    <m/>
    <m/>
    <x v="11"/>
    <x v="12"/>
    <x v="11"/>
    <x v="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n v="2013"/>
    <b v="0"/>
    <n v="24"/>
    <b v="0"/>
    <s v="games/video games"/>
    <m/>
    <x v="1"/>
    <x v="12"/>
    <m/>
    <m/>
    <m/>
    <x v="11"/>
    <x v="12"/>
    <x v="11"/>
    <x v="1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n v="2016"/>
    <b v="0"/>
    <n v="15"/>
    <b v="0"/>
    <s v="games/video games"/>
    <m/>
    <x v="1"/>
    <x v="12"/>
    <m/>
    <m/>
    <m/>
    <x v="11"/>
    <x v="12"/>
    <x v="11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n v="2014"/>
    <b v="0"/>
    <n v="37"/>
    <b v="0"/>
    <s v="games/video games"/>
    <m/>
    <x v="1"/>
    <x v="12"/>
    <m/>
    <m/>
    <m/>
    <x v="11"/>
    <x v="12"/>
    <x v="11"/>
    <x v="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n v="2014"/>
    <b v="0"/>
    <n v="20"/>
    <b v="0"/>
    <s v="games/video games"/>
    <m/>
    <x v="1"/>
    <x v="12"/>
    <m/>
    <m/>
    <m/>
    <x v="11"/>
    <x v="12"/>
    <x v="11"/>
    <x v="1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n v="2012"/>
    <b v="0"/>
    <n v="7"/>
    <b v="0"/>
    <s v="games/video games"/>
    <m/>
    <x v="1"/>
    <x v="12"/>
    <m/>
    <m/>
    <m/>
    <x v="11"/>
    <x v="12"/>
    <x v="11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n v="2014"/>
    <b v="0"/>
    <n v="0"/>
    <b v="0"/>
    <s v="games/video games"/>
    <m/>
    <x v="1"/>
    <x v="12"/>
    <m/>
    <m/>
    <m/>
    <x v="11"/>
    <x v="12"/>
    <x v="11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n v="2012"/>
    <b v="0"/>
    <n v="21"/>
    <b v="0"/>
    <s v="games/video games"/>
    <m/>
    <x v="1"/>
    <x v="12"/>
    <m/>
    <m/>
    <m/>
    <x v="11"/>
    <x v="12"/>
    <x v="11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n v="2016"/>
    <b v="0"/>
    <n v="3"/>
    <b v="0"/>
    <s v="games/video games"/>
    <m/>
    <x v="1"/>
    <x v="12"/>
    <m/>
    <m/>
    <m/>
    <x v="11"/>
    <x v="12"/>
    <x v="11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n v="2012"/>
    <b v="0"/>
    <n v="11"/>
    <b v="0"/>
    <s v="games/video games"/>
    <m/>
    <x v="1"/>
    <x v="12"/>
    <m/>
    <m/>
    <m/>
    <x v="11"/>
    <x v="12"/>
    <x v="11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n v="2015"/>
    <b v="0"/>
    <n v="1"/>
    <b v="0"/>
    <s v="games/video games"/>
    <m/>
    <x v="1"/>
    <x v="12"/>
    <m/>
    <m/>
    <m/>
    <x v="11"/>
    <x v="12"/>
    <x v="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n v="2014"/>
    <b v="0"/>
    <n v="312"/>
    <b v="0"/>
    <s v="games/video games"/>
    <m/>
    <x v="1"/>
    <x v="12"/>
    <m/>
    <m/>
    <m/>
    <x v="11"/>
    <x v="12"/>
    <x v="11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n v="2014"/>
    <b v="0"/>
    <n v="1"/>
    <b v="0"/>
    <s v="games/video games"/>
    <m/>
    <x v="1"/>
    <x v="12"/>
    <m/>
    <m/>
    <m/>
    <x v="11"/>
    <x v="12"/>
    <x v="11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n v="2013"/>
    <b v="0"/>
    <n v="3"/>
    <b v="0"/>
    <s v="games/video games"/>
    <m/>
    <x v="1"/>
    <x v="12"/>
    <m/>
    <m/>
    <m/>
    <x v="11"/>
    <x v="12"/>
    <x v="11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n v="2016"/>
    <b v="0"/>
    <n v="4"/>
    <b v="0"/>
    <s v="games/video games"/>
    <m/>
    <x v="1"/>
    <x v="12"/>
    <m/>
    <m/>
    <m/>
    <x v="11"/>
    <x v="12"/>
    <x v="11"/>
    <x v="1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n v="2012"/>
    <b v="0"/>
    <n v="10"/>
    <b v="0"/>
    <s v="games/video games"/>
    <m/>
    <x v="1"/>
    <x v="12"/>
    <m/>
    <m/>
    <m/>
    <x v="11"/>
    <x v="12"/>
    <x v="11"/>
    <x v="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n v="2015"/>
    <b v="0"/>
    <n v="8"/>
    <b v="0"/>
    <s v="games/video games"/>
    <m/>
    <x v="1"/>
    <x v="12"/>
    <m/>
    <m/>
    <m/>
    <x v="11"/>
    <x v="12"/>
    <x v="11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n v="2014"/>
    <b v="0"/>
    <n v="3"/>
    <b v="0"/>
    <s v="games/video games"/>
    <m/>
    <x v="1"/>
    <x v="12"/>
    <m/>
    <m/>
    <m/>
    <x v="11"/>
    <x v="12"/>
    <x v="11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n v="2014"/>
    <b v="0"/>
    <n v="1"/>
    <b v="0"/>
    <s v="games/video games"/>
    <m/>
    <x v="1"/>
    <x v="12"/>
    <m/>
    <m/>
    <m/>
    <x v="11"/>
    <x v="12"/>
    <x v="11"/>
    <x v="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n v="2011"/>
    <b v="0"/>
    <n v="0"/>
    <b v="0"/>
    <s v="games/video games"/>
    <m/>
    <x v="1"/>
    <x v="12"/>
    <m/>
    <m/>
    <m/>
    <x v="11"/>
    <x v="12"/>
    <x v="11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n v="2016"/>
    <b v="0"/>
    <n v="5"/>
    <b v="0"/>
    <s v="games/video games"/>
    <m/>
    <x v="1"/>
    <x v="12"/>
    <m/>
    <m/>
    <m/>
    <x v="11"/>
    <x v="12"/>
    <x v="11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n v="2013"/>
    <b v="0"/>
    <n v="0"/>
    <b v="0"/>
    <s v="games/video games"/>
    <m/>
    <x v="1"/>
    <x v="12"/>
    <m/>
    <m/>
    <m/>
    <x v="11"/>
    <x v="12"/>
    <x v="11"/>
    <x v="1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n v="2014"/>
    <b v="0"/>
    <n v="3"/>
    <b v="0"/>
    <s v="games/video games"/>
    <m/>
    <x v="1"/>
    <x v="12"/>
    <m/>
    <m/>
    <m/>
    <x v="11"/>
    <x v="12"/>
    <x v="11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n v="2015"/>
    <b v="0"/>
    <n v="7"/>
    <b v="0"/>
    <s v="games/mobile games"/>
    <m/>
    <x v="1"/>
    <x v="12"/>
    <m/>
    <m/>
    <m/>
    <x v="11"/>
    <x v="12"/>
    <x v="11"/>
    <x v="1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n v="2015"/>
    <b v="0"/>
    <n v="0"/>
    <b v="0"/>
    <s v="games/mobile games"/>
    <m/>
    <x v="1"/>
    <x v="12"/>
    <m/>
    <m/>
    <m/>
    <x v="11"/>
    <x v="12"/>
    <x v="11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n v="2016"/>
    <b v="0"/>
    <n v="2"/>
    <b v="0"/>
    <s v="games/mobile games"/>
    <m/>
    <x v="1"/>
    <x v="12"/>
    <m/>
    <m/>
    <m/>
    <x v="11"/>
    <x v="12"/>
    <x v="11"/>
    <x v="1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n v="2014"/>
    <b v="0"/>
    <n v="23"/>
    <b v="0"/>
    <s v="games/mobile games"/>
    <m/>
    <x v="1"/>
    <x v="12"/>
    <m/>
    <m/>
    <m/>
    <x v="11"/>
    <x v="12"/>
    <x v="11"/>
    <x v="11"/>
  </r>
  <r>
    <n v="1128"/>
    <s v="Flying Turds"/>
    <s v="#havingfunFTW"/>
    <n v="1000"/>
    <n v="1"/>
    <x v="2"/>
    <s v="GB"/>
    <s v="GBP"/>
    <n v="1407425717"/>
    <n v="1404833717"/>
    <d v="2014-07-08T15:35:17"/>
    <n v="2014"/>
    <b v="0"/>
    <n v="1"/>
    <b v="0"/>
    <s v="games/mobile games"/>
    <m/>
    <x v="1"/>
    <x v="12"/>
    <m/>
    <m/>
    <m/>
    <x v="11"/>
    <x v="12"/>
    <x v="11"/>
    <x v="1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n v="2016"/>
    <b v="0"/>
    <n v="2"/>
    <b v="0"/>
    <s v="games/mobile games"/>
    <m/>
    <x v="1"/>
    <x v="12"/>
    <m/>
    <m/>
    <m/>
    <x v="11"/>
    <x v="12"/>
    <x v="11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n v="2014"/>
    <b v="0"/>
    <n v="3"/>
    <b v="0"/>
    <s v="games/mobile games"/>
    <m/>
    <x v="1"/>
    <x v="12"/>
    <m/>
    <m/>
    <m/>
    <x v="11"/>
    <x v="12"/>
    <x v="11"/>
    <x v="1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n v="2015"/>
    <b v="0"/>
    <n v="0"/>
    <b v="0"/>
    <s v="games/mobile games"/>
    <m/>
    <x v="1"/>
    <x v="12"/>
    <m/>
    <m/>
    <m/>
    <x v="11"/>
    <x v="12"/>
    <x v="11"/>
    <x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n v="2016"/>
    <b v="0"/>
    <n v="13"/>
    <b v="0"/>
    <s v="games/mobile games"/>
    <m/>
    <x v="1"/>
    <x v="12"/>
    <m/>
    <m/>
    <m/>
    <x v="11"/>
    <x v="12"/>
    <x v="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n v="2014"/>
    <b v="0"/>
    <n v="1"/>
    <b v="0"/>
    <s v="games/mobile games"/>
    <m/>
    <x v="1"/>
    <x v="12"/>
    <m/>
    <m/>
    <m/>
    <x v="11"/>
    <x v="12"/>
    <x v="11"/>
    <x v="1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n v="2014"/>
    <b v="0"/>
    <n v="1"/>
    <b v="0"/>
    <s v="games/mobile games"/>
    <m/>
    <x v="1"/>
    <x v="12"/>
    <m/>
    <m/>
    <m/>
    <x v="11"/>
    <x v="12"/>
    <x v="11"/>
    <x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7-07T23:44:54"/>
    <n v="2016"/>
    <b v="0"/>
    <n v="1"/>
    <b v="0"/>
    <s v="games/mobile games"/>
    <m/>
    <x v="1"/>
    <x v="12"/>
    <m/>
    <m/>
    <m/>
    <x v="11"/>
    <x v="12"/>
    <x v="11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n v="2015"/>
    <b v="0"/>
    <n v="6"/>
    <b v="0"/>
    <s v="games/mobile games"/>
    <m/>
    <x v="1"/>
    <x v="12"/>
    <m/>
    <m/>
    <m/>
    <x v="11"/>
    <x v="12"/>
    <x v="11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n v="2016"/>
    <b v="0"/>
    <n v="39"/>
    <b v="0"/>
    <s v="games/mobile games"/>
    <m/>
    <x v="1"/>
    <x v="12"/>
    <m/>
    <m/>
    <m/>
    <x v="11"/>
    <x v="12"/>
    <x v="11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n v="2017"/>
    <b v="0"/>
    <n v="4"/>
    <b v="0"/>
    <s v="games/mobile games"/>
    <m/>
    <x v="1"/>
    <x v="12"/>
    <m/>
    <m/>
    <m/>
    <x v="11"/>
    <x v="12"/>
    <x v="11"/>
    <x v="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n v="2014"/>
    <b v="0"/>
    <n v="1"/>
    <b v="0"/>
    <s v="games/mobile games"/>
    <m/>
    <x v="1"/>
    <x v="12"/>
    <m/>
    <m/>
    <m/>
    <x v="11"/>
    <x v="12"/>
    <x v="11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n v="2015"/>
    <b v="0"/>
    <n v="0"/>
    <b v="0"/>
    <s v="games/mobile games"/>
    <m/>
    <x v="1"/>
    <x v="12"/>
    <m/>
    <m/>
    <m/>
    <x v="11"/>
    <x v="12"/>
    <x v="11"/>
    <x v="11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n v="2015"/>
    <b v="0"/>
    <n v="0"/>
    <b v="0"/>
    <s v="games/mobile games"/>
    <m/>
    <x v="1"/>
    <x v="12"/>
    <m/>
    <m/>
    <m/>
    <x v="11"/>
    <x v="12"/>
    <x v="11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1-18T00:08:47"/>
    <n v="2015"/>
    <b v="0"/>
    <n v="0"/>
    <b v="0"/>
    <s v="games/mobile games"/>
    <m/>
    <x v="1"/>
    <x v="12"/>
    <m/>
    <m/>
    <m/>
    <x v="11"/>
    <x v="12"/>
    <x v="11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n v="2015"/>
    <b v="0"/>
    <n v="8"/>
    <b v="0"/>
    <s v="games/mobile games"/>
    <m/>
    <x v="1"/>
    <x v="12"/>
    <m/>
    <m/>
    <m/>
    <x v="11"/>
    <x v="12"/>
    <x v="11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n v="2015"/>
    <b v="0"/>
    <n v="0"/>
    <b v="0"/>
    <s v="food/food trucks"/>
    <m/>
    <x v="1"/>
    <x v="12"/>
    <m/>
    <m/>
    <m/>
    <x v="11"/>
    <x v="12"/>
    <x v="11"/>
    <x v="1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n v="2014"/>
    <b v="0"/>
    <n v="1"/>
    <b v="0"/>
    <s v="food/food trucks"/>
    <m/>
    <x v="1"/>
    <x v="12"/>
    <m/>
    <m/>
    <m/>
    <x v="11"/>
    <x v="12"/>
    <x v="11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n v="2014"/>
    <b v="0"/>
    <n v="12"/>
    <b v="0"/>
    <s v="food/food trucks"/>
    <m/>
    <x v="1"/>
    <x v="12"/>
    <m/>
    <m/>
    <m/>
    <x v="11"/>
    <x v="12"/>
    <x v="11"/>
    <x v="1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n v="2014"/>
    <b v="0"/>
    <n v="0"/>
    <b v="0"/>
    <s v="food/food trucks"/>
    <m/>
    <x v="1"/>
    <x v="12"/>
    <m/>
    <m/>
    <m/>
    <x v="11"/>
    <x v="12"/>
    <x v="11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n v="2016"/>
    <b v="0"/>
    <n v="3"/>
    <b v="0"/>
    <s v="food/food trucks"/>
    <m/>
    <x v="1"/>
    <x v="12"/>
    <m/>
    <m/>
    <m/>
    <x v="11"/>
    <x v="12"/>
    <x v="11"/>
    <x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n v="2016"/>
    <b v="0"/>
    <n v="2"/>
    <b v="0"/>
    <s v="food/food trucks"/>
    <m/>
    <x v="1"/>
    <x v="12"/>
    <m/>
    <m/>
    <m/>
    <x v="11"/>
    <x v="12"/>
    <x v="11"/>
    <x v="1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n v="2015"/>
    <b v="0"/>
    <n v="6"/>
    <b v="0"/>
    <s v="food/food trucks"/>
    <m/>
    <x v="1"/>
    <x v="12"/>
    <m/>
    <m/>
    <m/>
    <x v="11"/>
    <x v="12"/>
    <x v="11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n v="2015"/>
    <b v="0"/>
    <n v="0"/>
    <b v="0"/>
    <s v="food/food trucks"/>
    <m/>
    <x v="1"/>
    <x v="12"/>
    <m/>
    <m/>
    <m/>
    <x v="11"/>
    <x v="12"/>
    <x v="11"/>
    <x v="11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n v="2015"/>
    <b v="0"/>
    <n v="15"/>
    <b v="0"/>
    <s v="food/food trucks"/>
    <m/>
    <x v="1"/>
    <x v="12"/>
    <m/>
    <m/>
    <m/>
    <x v="11"/>
    <x v="12"/>
    <x v="11"/>
    <x v="1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n v="2015"/>
    <b v="0"/>
    <n v="1"/>
    <b v="0"/>
    <s v="food/food trucks"/>
    <m/>
    <x v="1"/>
    <x v="12"/>
    <m/>
    <m/>
    <m/>
    <x v="11"/>
    <x v="12"/>
    <x v="11"/>
    <x v="1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n v="2015"/>
    <b v="0"/>
    <n v="3"/>
    <b v="0"/>
    <s v="food/food trucks"/>
    <m/>
    <x v="1"/>
    <x v="12"/>
    <m/>
    <m/>
    <m/>
    <x v="11"/>
    <x v="12"/>
    <x v="11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n v="2014"/>
    <b v="0"/>
    <n v="8"/>
    <b v="0"/>
    <s v="food/food trucks"/>
    <m/>
    <x v="1"/>
    <x v="12"/>
    <m/>
    <m/>
    <m/>
    <x v="11"/>
    <x v="12"/>
    <x v="11"/>
    <x v="1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n v="2015"/>
    <b v="0"/>
    <n v="0"/>
    <b v="0"/>
    <s v="food/food trucks"/>
    <m/>
    <x v="1"/>
    <x v="12"/>
    <m/>
    <m/>
    <m/>
    <x v="11"/>
    <x v="12"/>
    <x v="11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n v="2014"/>
    <b v="0"/>
    <n v="3"/>
    <b v="0"/>
    <s v="food/food trucks"/>
    <m/>
    <x v="1"/>
    <x v="12"/>
    <m/>
    <m/>
    <m/>
    <x v="11"/>
    <x v="12"/>
    <x v="11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n v="2014"/>
    <b v="0"/>
    <n v="3"/>
    <b v="0"/>
    <s v="food/food trucks"/>
    <m/>
    <x v="1"/>
    <x v="12"/>
    <m/>
    <m/>
    <m/>
    <x v="11"/>
    <x v="12"/>
    <x v="11"/>
    <x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n v="2015"/>
    <b v="0"/>
    <n v="0"/>
    <b v="0"/>
    <s v="food/food trucks"/>
    <m/>
    <x v="1"/>
    <x v="12"/>
    <m/>
    <m/>
    <m/>
    <x v="11"/>
    <x v="12"/>
    <x v="11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n v="2015"/>
    <b v="0"/>
    <n v="19"/>
    <b v="0"/>
    <s v="food/food trucks"/>
    <m/>
    <x v="1"/>
    <x v="12"/>
    <m/>
    <m/>
    <m/>
    <x v="11"/>
    <x v="12"/>
    <x v="11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n v="2015"/>
    <b v="0"/>
    <n v="0"/>
    <b v="0"/>
    <s v="food/food trucks"/>
    <m/>
    <x v="1"/>
    <x v="12"/>
    <m/>
    <m/>
    <m/>
    <x v="11"/>
    <x v="12"/>
    <x v="11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n v="2014"/>
    <b v="0"/>
    <n v="2"/>
    <b v="0"/>
    <s v="food/food trucks"/>
    <m/>
    <x v="1"/>
    <x v="12"/>
    <m/>
    <m/>
    <m/>
    <x v="11"/>
    <x v="12"/>
    <x v="11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n v="2014"/>
    <b v="0"/>
    <n v="0"/>
    <b v="0"/>
    <s v="food/food trucks"/>
    <m/>
    <x v="1"/>
    <x v="12"/>
    <m/>
    <m/>
    <m/>
    <x v="11"/>
    <x v="12"/>
    <x v="11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5-19T17:23:02"/>
    <n v="2016"/>
    <b v="0"/>
    <n v="0"/>
    <b v="0"/>
    <s v="food/food trucks"/>
    <m/>
    <x v="1"/>
    <x v="12"/>
    <m/>
    <m/>
    <m/>
    <x v="11"/>
    <x v="12"/>
    <x v="11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n v="2014"/>
    <b v="0"/>
    <n v="25"/>
    <b v="0"/>
    <s v="food/food trucks"/>
    <m/>
    <x v="1"/>
    <x v="12"/>
    <m/>
    <m/>
    <m/>
    <x v="11"/>
    <x v="12"/>
    <x v="11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n v="2015"/>
    <b v="0"/>
    <n v="8"/>
    <b v="0"/>
    <s v="food/food trucks"/>
    <m/>
    <x v="1"/>
    <x v="12"/>
    <m/>
    <m/>
    <m/>
    <x v="11"/>
    <x v="12"/>
    <x v="11"/>
    <x v="1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n v="2014"/>
    <b v="0"/>
    <n v="16"/>
    <b v="0"/>
    <s v="food/food trucks"/>
    <m/>
    <x v="1"/>
    <x v="12"/>
    <m/>
    <m/>
    <m/>
    <x v="11"/>
    <x v="12"/>
    <x v="11"/>
    <x v="1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n v="2016"/>
    <b v="0"/>
    <n v="3"/>
    <b v="0"/>
    <s v="food/food trucks"/>
    <m/>
    <x v="1"/>
    <x v="12"/>
    <m/>
    <m/>
    <m/>
    <x v="11"/>
    <x v="12"/>
    <x v="11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n v="2015"/>
    <b v="0"/>
    <n v="3"/>
    <b v="0"/>
    <s v="food/food trucks"/>
    <m/>
    <x v="1"/>
    <x v="12"/>
    <m/>
    <m/>
    <m/>
    <x v="11"/>
    <x v="12"/>
    <x v="11"/>
    <x v="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n v="2015"/>
    <b v="0"/>
    <n v="2"/>
    <b v="0"/>
    <s v="food/food trucks"/>
    <m/>
    <x v="1"/>
    <x v="12"/>
    <m/>
    <m/>
    <m/>
    <x v="11"/>
    <x v="12"/>
    <x v="11"/>
    <x v="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n v="2014"/>
    <b v="0"/>
    <n v="1"/>
    <b v="0"/>
    <s v="food/food trucks"/>
    <m/>
    <x v="1"/>
    <x v="12"/>
    <m/>
    <m/>
    <m/>
    <x v="11"/>
    <x v="12"/>
    <x v="11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n v="2014"/>
    <b v="0"/>
    <n v="0"/>
    <b v="0"/>
    <s v="food/food trucks"/>
    <m/>
    <x v="1"/>
    <x v="12"/>
    <m/>
    <m/>
    <m/>
    <x v="11"/>
    <x v="12"/>
    <x v="11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n v="2015"/>
    <b v="0"/>
    <n v="1"/>
    <b v="0"/>
    <s v="food/food trucks"/>
    <m/>
    <x v="1"/>
    <x v="12"/>
    <m/>
    <m/>
    <m/>
    <x v="11"/>
    <x v="12"/>
    <x v="11"/>
    <x v="1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n v="2016"/>
    <b v="0"/>
    <n v="19"/>
    <b v="0"/>
    <s v="food/food trucks"/>
    <m/>
    <x v="1"/>
    <x v="12"/>
    <m/>
    <m/>
    <m/>
    <x v="11"/>
    <x v="12"/>
    <x v="11"/>
    <x v="1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n v="2015"/>
    <b v="0"/>
    <n v="9"/>
    <b v="0"/>
    <s v="food/food trucks"/>
    <m/>
    <x v="1"/>
    <x v="12"/>
    <m/>
    <m/>
    <m/>
    <x v="11"/>
    <x v="12"/>
    <x v="11"/>
    <x v="1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1-11T00:28:18"/>
    <n v="2017"/>
    <b v="0"/>
    <n v="1"/>
    <b v="0"/>
    <s v="food/food trucks"/>
    <m/>
    <x v="1"/>
    <x v="12"/>
    <m/>
    <m/>
    <m/>
    <x v="11"/>
    <x v="12"/>
    <x v="11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n v="2014"/>
    <b v="0"/>
    <n v="0"/>
    <b v="0"/>
    <s v="food/food trucks"/>
    <m/>
    <x v="1"/>
    <x v="12"/>
    <m/>
    <m/>
    <m/>
    <x v="11"/>
    <x v="12"/>
    <x v="11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n v="2014"/>
    <b v="0"/>
    <n v="1"/>
    <b v="0"/>
    <s v="food/food trucks"/>
    <m/>
    <x v="1"/>
    <x v="12"/>
    <m/>
    <m/>
    <m/>
    <x v="11"/>
    <x v="12"/>
    <x v="11"/>
    <x v="1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n v="2015"/>
    <b v="0"/>
    <n v="5"/>
    <b v="0"/>
    <s v="food/food trucks"/>
    <m/>
    <x v="1"/>
    <x v="12"/>
    <m/>
    <m/>
    <m/>
    <x v="11"/>
    <x v="12"/>
    <x v="11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n v="2014"/>
    <b v="0"/>
    <n v="85"/>
    <b v="0"/>
    <s v="food/food trucks"/>
    <m/>
    <x v="1"/>
    <x v="12"/>
    <m/>
    <m/>
    <m/>
    <x v="11"/>
    <x v="12"/>
    <x v="11"/>
    <x v="11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n v="2015"/>
    <b v="0"/>
    <n v="3"/>
    <b v="0"/>
    <s v="food/food trucks"/>
    <m/>
    <x v="1"/>
    <x v="12"/>
    <m/>
    <m/>
    <m/>
    <x v="11"/>
    <x v="12"/>
    <x v="11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n v="2016"/>
    <b v="0"/>
    <n v="4"/>
    <b v="0"/>
    <s v="food/food trucks"/>
    <m/>
    <x v="1"/>
    <x v="12"/>
    <m/>
    <m/>
    <m/>
    <x v="11"/>
    <x v="12"/>
    <x v="1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n v="2016"/>
    <b v="0"/>
    <n v="3"/>
    <b v="0"/>
    <s v="food/food trucks"/>
    <m/>
    <x v="1"/>
    <x v="12"/>
    <m/>
    <m/>
    <m/>
    <x v="11"/>
    <x v="12"/>
    <x v="11"/>
    <x v="1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n v="2017"/>
    <b v="0"/>
    <n v="375"/>
    <b v="1"/>
    <s v="photography/photobooks"/>
    <m/>
    <x v="1"/>
    <x v="12"/>
    <m/>
    <m/>
    <m/>
    <x v="11"/>
    <x v="12"/>
    <x v="11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n v="2015"/>
    <b v="0"/>
    <n v="111"/>
    <b v="1"/>
    <s v="photography/photobooks"/>
    <m/>
    <x v="1"/>
    <x v="12"/>
    <m/>
    <m/>
    <m/>
    <x v="11"/>
    <x v="12"/>
    <x v="11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n v="2015"/>
    <b v="0"/>
    <n v="123"/>
    <b v="1"/>
    <s v="photography/photobooks"/>
    <m/>
    <x v="1"/>
    <x v="12"/>
    <m/>
    <m/>
    <m/>
    <x v="11"/>
    <x v="12"/>
    <x v="11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n v="2015"/>
    <b v="0"/>
    <n v="70"/>
    <b v="1"/>
    <s v="photography/photobooks"/>
    <m/>
    <x v="1"/>
    <x v="12"/>
    <m/>
    <m/>
    <m/>
    <x v="11"/>
    <x v="12"/>
    <x v="11"/>
    <x v="1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n v="2016"/>
    <b v="0"/>
    <n v="85"/>
    <b v="1"/>
    <s v="photography/photobooks"/>
    <m/>
    <x v="1"/>
    <x v="12"/>
    <m/>
    <m/>
    <m/>
    <x v="11"/>
    <x v="12"/>
    <x v="11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n v="2016"/>
    <b v="0"/>
    <n v="86"/>
    <b v="1"/>
    <s v="photography/photobooks"/>
    <m/>
    <x v="1"/>
    <x v="12"/>
    <m/>
    <m/>
    <m/>
    <x v="11"/>
    <x v="12"/>
    <x v="11"/>
    <x v="1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n v="2014"/>
    <b v="0"/>
    <n v="13"/>
    <b v="1"/>
    <s v="photography/photobooks"/>
    <m/>
    <x v="1"/>
    <x v="12"/>
    <m/>
    <m/>
    <m/>
    <x v="11"/>
    <x v="12"/>
    <x v="11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n v="2016"/>
    <b v="0"/>
    <n v="33"/>
    <b v="1"/>
    <s v="photography/photobooks"/>
    <m/>
    <x v="1"/>
    <x v="12"/>
    <m/>
    <m/>
    <m/>
    <x v="11"/>
    <x v="12"/>
    <x v="11"/>
    <x v="1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n v="2017"/>
    <b v="0"/>
    <n v="15"/>
    <b v="1"/>
    <s v="photography/photobooks"/>
    <m/>
    <x v="1"/>
    <x v="12"/>
    <m/>
    <m/>
    <m/>
    <x v="11"/>
    <x v="12"/>
    <x v="11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n v="2016"/>
    <b v="0"/>
    <n v="273"/>
    <b v="1"/>
    <s v="photography/photobooks"/>
    <m/>
    <x v="1"/>
    <x v="12"/>
    <m/>
    <m/>
    <m/>
    <x v="11"/>
    <x v="12"/>
    <x v="11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n v="2015"/>
    <b v="0"/>
    <n v="714"/>
    <b v="1"/>
    <s v="photography/photobooks"/>
    <m/>
    <x v="1"/>
    <x v="12"/>
    <m/>
    <m/>
    <m/>
    <x v="11"/>
    <x v="12"/>
    <x v="11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n v="2015"/>
    <b v="0"/>
    <n v="170"/>
    <b v="1"/>
    <s v="photography/photobooks"/>
    <m/>
    <x v="1"/>
    <x v="12"/>
    <m/>
    <m/>
    <m/>
    <x v="11"/>
    <x v="12"/>
    <x v="11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n v="2015"/>
    <b v="0"/>
    <n v="512"/>
    <b v="1"/>
    <s v="photography/photobooks"/>
    <m/>
    <x v="1"/>
    <x v="12"/>
    <m/>
    <m/>
    <m/>
    <x v="11"/>
    <x v="12"/>
    <x v="11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n v="2016"/>
    <b v="0"/>
    <n v="314"/>
    <b v="1"/>
    <s v="photography/photobooks"/>
    <m/>
    <x v="1"/>
    <x v="12"/>
    <m/>
    <m/>
    <m/>
    <x v="11"/>
    <x v="12"/>
    <x v="11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n v="2015"/>
    <b v="0"/>
    <n v="167"/>
    <b v="1"/>
    <s v="photography/photobooks"/>
    <m/>
    <x v="1"/>
    <x v="12"/>
    <m/>
    <m/>
    <m/>
    <x v="11"/>
    <x v="12"/>
    <x v="11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n v="2015"/>
    <b v="0"/>
    <n v="9"/>
    <b v="1"/>
    <s v="photography/photobooks"/>
    <m/>
    <x v="1"/>
    <x v="12"/>
    <m/>
    <m/>
    <m/>
    <x v="11"/>
    <x v="12"/>
    <x v="11"/>
    <x v="1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n v="2015"/>
    <b v="0"/>
    <n v="103"/>
    <b v="1"/>
    <s v="photography/photobooks"/>
    <m/>
    <x v="1"/>
    <x v="12"/>
    <m/>
    <m/>
    <m/>
    <x v="11"/>
    <x v="12"/>
    <x v="11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n v="2016"/>
    <b v="0"/>
    <n v="111"/>
    <b v="1"/>
    <s v="photography/photobooks"/>
    <m/>
    <x v="1"/>
    <x v="12"/>
    <m/>
    <m/>
    <m/>
    <x v="11"/>
    <x v="12"/>
    <x v="11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n v="2015"/>
    <b v="0"/>
    <n v="271"/>
    <b v="1"/>
    <s v="photography/photobooks"/>
    <m/>
    <x v="1"/>
    <x v="12"/>
    <m/>
    <m/>
    <m/>
    <x v="11"/>
    <x v="12"/>
    <x v="11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n v="2015"/>
    <b v="0"/>
    <n v="101"/>
    <b v="1"/>
    <s v="photography/photobooks"/>
    <m/>
    <x v="1"/>
    <x v="12"/>
    <m/>
    <m/>
    <m/>
    <x v="11"/>
    <x v="12"/>
    <x v="11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n v="2015"/>
    <b v="0"/>
    <n v="57"/>
    <b v="1"/>
    <s v="photography/photobooks"/>
    <m/>
    <x v="1"/>
    <x v="12"/>
    <m/>
    <m/>
    <m/>
    <x v="11"/>
    <x v="12"/>
    <x v="11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n v="2015"/>
    <b v="0"/>
    <n v="62"/>
    <b v="1"/>
    <s v="photography/photobooks"/>
    <m/>
    <x v="1"/>
    <x v="12"/>
    <m/>
    <m/>
    <m/>
    <x v="11"/>
    <x v="12"/>
    <x v="11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n v="2017"/>
    <b v="0"/>
    <n v="32"/>
    <b v="1"/>
    <s v="photography/photobooks"/>
    <m/>
    <x v="1"/>
    <x v="12"/>
    <m/>
    <m/>
    <m/>
    <x v="11"/>
    <x v="12"/>
    <x v="11"/>
    <x v="11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n v="2016"/>
    <b v="0"/>
    <n v="141"/>
    <b v="1"/>
    <s v="photography/photobooks"/>
    <m/>
    <x v="1"/>
    <x v="12"/>
    <m/>
    <m/>
    <m/>
    <x v="11"/>
    <x v="12"/>
    <x v="11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n v="2016"/>
    <b v="0"/>
    <n v="75"/>
    <b v="1"/>
    <s v="photography/photobooks"/>
    <m/>
    <x v="1"/>
    <x v="12"/>
    <m/>
    <m/>
    <m/>
    <x v="11"/>
    <x v="12"/>
    <x v="11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n v="2017"/>
    <b v="0"/>
    <n v="46"/>
    <b v="1"/>
    <s v="photography/photobooks"/>
    <m/>
    <x v="1"/>
    <x v="12"/>
    <m/>
    <m/>
    <m/>
    <x v="11"/>
    <x v="12"/>
    <x v="11"/>
    <x v="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n v="2015"/>
    <b v="0"/>
    <n v="103"/>
    <b v="1"/>
    <s v="photography/photobooks"/>
    <m/>
    <x v="1"/>
    <x v="12"/>
    <m/>
    <m/>
    <m/>
    <x v="11"/>
    <x v="12"/>
    <x v="11"/>
    <x v="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n v="2016"/>
    <b v="0"/>
    <n v="6"/>
    <b v="1"/>
    <s v="photography/photobooks"/>
    <m/>
    <x v="1"/>
    <x v="12"/>
    <m/>
    <m/>
    <m/>
    <x v="11"/>
    <x v="12"/>
    <x v="11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n v="2015"/>
    <b v="0"/>
    <n v="83"/>
    <b v="1"/>
    <s v="photography/photobooks"/>
    <m/>
    <x v="1"/>
    <x v="12"/>
    <m/>
    <m/>
    <m/>
    <x v="11"/>
    <x v="12"/>
    <x v="11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n v="2016"/>
    <b v="0"/>
    <n v="108"/>
    <b v="1"/>
    <s v="photography/photobooks"/>
    <m/>
    <x v="1"/>
    <x v="12"/>
    <m/>
    <m/>
    <m/>
    <x v="11"/>
    <x v="12"/>
    <x v="1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n v="2015"/>
    <b v="0"/>
    <n v="25"/>
    <b v="1"/>
    <s v="photography/photobooks"/>
    <m/>
    <x v="1"/>
    <x v="12"/>
    <m/>
    <m/>
    <m/>
    <x v="11"/>
    <x v="12"/>
    <x v="11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n v="2014"/>
    <b v="0"/>
    <n v="549"/>
    <b v="1"/>
    <s v="photography/photobooks"/>
    <m/>
    <x v="1"/>
    <x v="12"/>
    <m/>
    <m/>
    <m/>
    <x v="11"/>
    <x v="12"/>
    <x v="11"/>
    <x v="1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n v="2015"/>
    <b v="0"/>
    <n v="222"/>
    <b v="1"/>
    <s v="photography/photobooks"/>
    <m/>
    <x v="1"/>
    <x v="12"/>
    <m/>
    <m/>
    <m/>
    <x v="11"/>
    <x v="12"/>
    <x v="11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n v="2016"/>
    <b v="0"/>
    <n v="183"/>
    <b v="1"/>
    <s v="photography/photobooks"/>
    <m/>
    <x v="1"/>
    <x v="12"/>
    <m/>
    <m/>
    <m/>
    <x v="11"/>
    <x v="12"/>
    <x v="11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n v="2015"/>
    <b v="0"/>
    <n v="89"/>
    <b v="1"/>
    <s v="photography/photobooks"/>
    <m/>
    <x v="1"/>
    <x v="12"/>
    <m/>
    <m/>
    <m/>
    <x v="11"/>
    <x v="12"/>
    <x v="11"/>
    <x v="1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n v="2016"/>
    <b v="0"/>
    <n v="253"/>
    <b v="1"/>
    <s v="photography/photobooks"/>
    <m/>
    <x v="1"/>
    <x v="12"/>
    <m/>
    <m/>
    <m/>
    <x v="11"/>
    <x v="12"/>
    <x v="11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n v="2015"/>
    <b v="0"/>
    <n v="140"/>
    <b v="1"/>
    <s v="photography/photobooks"/>
    <m/>
    <x v="1"/>
    <x v="12"/>
    <m/>
    <m/>
    <m/>
    <x v="11"/>
    <x v="12"/>
    <x v="11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n v="2016"/>
    <b v="0"/>
    <n v="103"/>
    <b v="1"/>
    <s v="photography/photobooks"/>
    <m/>
    <x v="1"/>
    <x v="12"/>
    <m/>
    <m/>
    <m/>
    <x v="11"/>
    <x v="12"/>
    <x v="11"/>
    <x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n v="2016"/>
    <b v="0"/>
    <n v="138"/>
    <b v="1"/>
    <s v="photography/photobooks"/>
    <m/>
    <x v="1"/>
    <x v="12"/>
    <m/>
    <m/>
    <m/>
    <x v="11"/>
    <x v="12"/>
    <x v="11"/>
    <x v="1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n v="2016"/>
    <b v="0"/>
    <n v="191"/>
    <b v="1"/>
    <s v="photography/photobooks"/>
    <m/>
    <x v="1"/>
    <x v="12"/>
    <m/>
    <m/>
    <m/>
    <x v="11"/>
    <x v="12"/>
    <x v="11"/>
    <x v="1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n v="2014"/>
    <b v="0"/>
    <n v="18"/>
    <b v="0"/>
    <s v="music/world music"/>
    <m/>
    <x v="1"/>
    <x v="12"/>
    <m/>
    <m/>
    <m/>
    <x v="11"/>
    <x v="12"/>
    <x v="11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n v="2013"/>
    <b v="0"/>
    <n v="3"/>
    <b v="0"/>
    <s v="music/world music"/>
    <m/>
    <x v="1"/>
    <x v="12"/>
    <m/>
    <m/>
    <m/>
    <x v="11"/>
    <x v="12"/>
    <x v="11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n v="2014"/>
    <b v="0"/>
    <n v="40"/>
    <b v="0"/>
    <s v="music/world music"/>
    <m/>
    <x v="1"/>
    <x v="12"/>
    <m/>
    <m/>
    <m/>
    <x v="11"/>
    <x v="12"/>
    <x v="11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n v="2014"/>
    <b v="0"/>
    <n v="0"/>
    <b v="0"/>
    <s v="music/world music"/>
    <m/>
    <x v="1"/>
    <x v="12"/>
    <m/>
    <m/>
    <m/>
    <x v="11"/>
    <x v="12"/>
    <x v="11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n v="2011"/>
    <b v="0"/>
    <n v="24"/>
    <b v="0"/>
    <s v="music/world music"/>
    <m/>
    <x v="1"/>
    <x v="12"/>
    <m/>
    <m/>
    <m/>
    <x v="11"/>
    <x v="12"/>
    <x v="11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n v="2012"/>
    <b v="0"/>
    <n v="1"/>
    <b v="0"/>
    <s v="music/world music"/>
    <m/>
    <x v="1"/>
    <x v="12"/>
    <m/>
    <m/>
    <m/>
    <x v="11"/>
    <x v="12"/>
    <x v="11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n v="2011"/>
    <b v="0"/>
    <n v="0"/>
    <b v="0"/>
    <s v="music/world music"/>
    <m/>
    <x v="1"/>
    <x v="12"/>
    <m/>
    <m/>
    <m/>
    <x v="11"/>
    <x v="12"/>
    <x v="11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n v="2015"/>
    <b v="0"/>
    <n v="0"/>
    <b v="0"/>
    <s v="music/world music"/>
    <m/>
    <x v="1"/>
    <x v="12"/>
    <m/>
    <m/>
    <m/>
    <x v="11"/>
    <x v="12"/>
    <x v="11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n v="2013"/>
    <b v="0"/>
    <n v="1"/>
    <b v="0"/>
    <s v="music/world music"/>
    <m/>
    <x v="1"/>
    <x v="12"/>
    <m/>
    <m/>
    <m/>
    <x v="11"/>
    <x v="12"/>
    <x v="11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n v="2012"/>
    <b v="0"/>
    <n v="6"/>
    <b v="0"/>
    <s v="music/world music"/>
    <m/>
    <x v="1"/>
    <x v="12"/>
    <m/>
    <m/>
    <m/>
    <x v="11"/>
    <x v="12"/>
    <x v="11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n v="2015"/>
    <b v="0"/>
    <n v="0"/>
    <b v="0"/>
    <s v="music/world music"/>
    <m/>
    <x v="1"/>
    <x v="12"/>
    <m/>
    <m/>
    <m/>
    <x v="11"/>
    <x v="12"/>
    <x v="11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n v="2013"/>
    <b v="0"/>
    <n v="6"/>
    <b v="0"/>
    <s v="music/world music"/>
    <m/>
    <x v="1"/>
    <x v="12"/>
    <m/>
    <m/>
    <m/>
    <x v="11"/>
    <x v="12"/>
    <x v="11"/>
    <x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n v="2012"/>
    <b v="0"/>
    <n v="0"/>
    <b v="0"/>
    <s v="music/world music"/>
    <m/>
    <x v="1"/>
    <x v="12"/>
    <m/>
    <m/>
    <m/>
    <x v="11"/>
    <x v="12"/>
    <x v="11"/>
    <x v="1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n v="2012"/>
    <b v="0"/>
    <n v="0"/>
    <b v="0"/>
    <s v="music/world music"/>
    <m/>
    <x v="1"/>
    <x v="12"/>
    <m/>
    <m/>
    <m/>
    <x v="11"/>
    <x v="12"/>
    <x v="11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n v="2011"/>
    <b v="0"/>
    <n v="3"/>
    <b v="0"/>
    <s v="music/world music"/>
    <m/>
    <x v="1"/>
    <x v="12"/>
    <m/>
    <m/>
    <m/>
    <x v="11"/>
    <x v="12"/>
    <x v="11"/>
    <x v="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n v="2011"/>
    <b v="0"/>
    <n v="0"/>
    <b v="0"/>
    <s v="music/world music"/>
    <m/>
    <x v="1"/>
    <x v="12"/>
    <m/>
    <m/>
    <m/>
    <x v="11"/>
    <x v="12"/>
    <x v="11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n v="2013"/>
    <b v="0"/>
    <n v="8"/>
    <b v="0"/>
    <s v="music/world music"/>
    <m/>
    <x v="1"/>
    <x v="12"/>
    <m/>
    <m/>
    <m/>
    <x v="11"/>
    <x v="12"/>
    <x v="11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n v="2014"/>
    <b v="0"/>
    <n v="34"/>
    <b v="0"/>
    <s v="music/world music"/>
    <m/>
    <x v="1"/>
    <x v="12"/>
    <m/>
    <m/>
    <m/>
    <x v="11"/>
    <x v="12"/>
    <x v="11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n v="2011"/>
    <b v="0"/>
    <n v="1"/>
    <b v="0"/>
    <s v="music/world music"/>
    <m/>
    <x v="1"/>
    <x v="12"/>
    <m/>
    <m/>
    <m/>
    <x v="11"/>
    <x v="12"/>
    <x v="11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n v="2011"/>
    <b v="0"/>
    <n v="38"/>
    <b v="0"/>
    <s v="music/world music"/>
    <m/>
    <x v="1"/>
    <x v="12"/>
    <m/>
    <m/>
    <m/>
    <x v="11"/>
    <x v="12"/>
    <x v="11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n v="2013"/>
    <b v="1"/>
    <n v="45"/>
    <b v="1"/>
    <s v="music/rock"/>
    <m/>
    <x v="1"/>
    <x v="12"/>
    <m/>
    <m/>
    <m/>
    <x v="11"/>
    <x v="12"/>
    <x v="1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n v="2014"/>
    <b v="1"/>
    <n v="17"/>
    <b v="1"/>
    <s v="music/rock"/>
    <m/>
    <x v="1"/>
    <x v="12"/>
    <m/>
    <m/>
    <m/>
    <x v="11"/>
    <x v="12"/>
    <x v="1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n v="2011"/>
    <b v="1"/>
    <n v="31"/>
    <b v="1"/>
    <s v="music/rock"/>
    <m/>
    <x v="1"/>
    <x v="12"/>
    <m/>
    <m/>
    <m/>
    <x v="11"/>
    <x v="12"/>
    <x v="11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n v="2013"/>
    <b v="1"/>
    <n v="50"/>
    <b v="1"/>
    <s v="music/rock"/>
    <m/>
    <x v="1"/>
    <x v="12"/>
    <m/>
    <m/>
    <m/>
    <x v="11"/>
    <x v="12"/>
    <x v="11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n v="2014"/>
    <b v="1"/>
    <n v="59"/>
    <b v="1"/>
    <s v="music/rock"/>
    <m/>
    <x v="1"/>
    <x v="12"/>
    <m/>
    <m/>
    <m/>
    <x v="11"/>
    <x v="12"/>
    <x v="1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n v="2012"/>
    <b v="1"/>
    <n v="81"/>
    <b v="1"/>
    <s v="music/rock"/>
    <m/>
    <x v="1"/>
    <x v="12"/>
    <m/>
    <m/>
    <m/>
    <x v="11"/>
    <x v="12"/>
    <x v="1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n v="2014"/>
    <b v="1"/>
    <n v="508"/>
    <b v="1"/>
    <s v="music/rock"/>
    <m/>
    <x v="1"/>
    <x v="12"/>
    <m/>
    <m/>
    <m/>
    <x v="11"/>
    <x v="12"/>
    <x v="1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n v="2011"/>
    <b v="1"/>
    <n v="74"/>
    <b v="1"/>
    <s v="music/rock"/>
    <m/>
    <x v="1"/>
    <x v="12"/>
    <m/>
    <m/>
    <m/>
    <x v="11"/>
    <x v="12"/>
    <x v="1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n v="2013"/>
    <b v="1"/>
    <n v="141"/>
    <b v="1"/>
    <s v="music/rock"/>
    <m/>
    <x v="1"/>
    <x v="12"/>
    <m/>
    <m/>
    <m/>
    <x v="11"/>
    <x v="12"/>
    <x v="1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n v="2014"/>
    <b v="1"/>
    <n v="711"/>
    <b v="1"/>
    <s v="music/rock"/>
    <m/>
    <x v="1"/>
    <x v="12"/>
    <m/>
    <m/>
    <m/>
    <x v="11"/>
    <x v="12"/>
    <x v="1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n v="2010"/>
    <b v="1"/>
    <n v="141"/>
    <b v="1"/>
    <s v="music/rock"/>
    <m/>
    <x v="1"/>
    <x v="12"/>
    <m/>
    <m/>
    <m/>
    <x v="11"/>
    <x v="12"/>
    <x v="1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n v="2013"/>
    <b v="1"/>
    <n v="109"/>
    <b v="1"/>
    <s v="music/rock"/>
    <m/>
    <x v="1"/>
    <x v="12"/>
    <m/>
    <m/>
    <m/>
    <x v="11"/>
    <x v="12"/>
    <x v="1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n v="2012"/>
    <b v="1"/>
    <n v="361"/>
    <b v="1"/>
    <s v="music/rock"/>
    <m/>
    <x v="1"/>
    <x v="12"/>
    <m/>
    <m/>
    <m/>
    <x v="11"/>
    <x v="12"/>
    <x v="1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n v="2011"/>
    <b v="1"/>
    <n v="176"/>
    <b v="1"/>
    <s v="music/rock"/>
    <m/>
    <x v="1"/>
    <x v="12"/>
    <m/>
    <m/>
    <m/>
    <x v="11"/>
    <x v="12"/>
    <x v="11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n v="2013"/>
    <b v="1"/>
    <n v="670"/>
    <b v="1"/>
    <s v="music/rock"/>
    <m/>
    <x v="1"/>
    <x v="12"/>
    <m/>
    <m/>
    <m/>
    <x v="11"/>
    <x v="12"/>
    <x v="11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n v="2014"/>
    <b v="1"/>
    <n v="96"/>
    <b v="1"/>
    <s v="music/rock"/>
    <m/>
    <x v="1"/>
    <x v="12"/>
    <m/>
    <m/>
    <m/>
    <x v="11"/>
    <x v="12"/>
    <x v="1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n v="2014"/>
    <b v="1"/>
    <n v="74"/>
    <b v="1"/>
    <s v="music/rock"/>
    <m/>
    <x v="1"/>
    <x v="12"/>
    <m/>
    <m/>
    <m/>
    <x v="11"/>
    <x v="12"/>
    <x v="11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n v="2013"/>
    <b v="1"/>
    <n v="52"/>
    <b v="1"/>
    <s v="music/rock"/>
    <m/>
    <x v="1"/>
    <x v="12"/>
    <m/>
    <m/>
    <m/>
    <x v="11"/>
    <x v="12"/>
    <x v="1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n v="2014"/>
    <b v="1"/>
    <n v="105"/>
    <b v="1"/>
    <s v="music/rock"/>
    <m/>
    <x v="1"/>
    <x v="12"/>
    <m/>
    <m/>
    <m/>
    <x v="11"/>
    <x v="12"/>
    <x v="11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n v="2014"/>
    <b v="1"/>
    <n v="41"/>
    <b v="1"/>
    <s v="music/rock"/>
    <m/>
    <x v="1"/>
    <x v="12"/>
    <m/>
    <m/>
    <m/>
    <x v="11"/>
    <x v="12"/>
    <x v="1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n v="2013"/>
    <b v="1"/>
    <n v="34"/>
    <b v="1"/>
    <s v="music/rock"/>
    <m/>
    <x v="1"/>
    <x v="12"/>
    <m/>
    <m/>
    <m/>
    <x v="11"/>
    <x v="12"/>
    <x v="1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n v="2010"/>
    <b v="1"/>
    <n v="66"/>
    <b v="1"/>
    <s v="music/rock"/>
    <m/>
    <x v="1"/>
    <x v="12"/>
    <m/>
    <m/>
    <m/>
    <x v="11"/>
    <x v="12"/>
    <x v="11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n v="2013"/>
    <b v="1"/>
    <n v="50"/>
    <b v="1"/>
    <s v="music/rock"/>
    <m/>
    <x v="1"/>
    <x v="12"/>
    <m/>
    <m/>
    <m/>
    <x v="11"/>
    <x v="12"/>
    <x v="1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n v="2013"/>
    <b v="1"/>
    <n v="159"/>
    <b v="1"/>
    <s v="music/rock"/>
    <m/>
    <x v="1"/>
    <x v="12"/>
    <m/>
    <m/>
    <m/>
    <x v="11"/>
    <x v="12"/>
    <x v="11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n v="2013"/>
    <b v="1"/>
    <n v="182"/>
    <b v="1"/>
    <s v="music/rock"/>
    <m/>
    <x v="1"/>
    <x v="12"/>
    <m/>
    <m/>
    <m/>
    <x v="11"/>
    <x v="12"/>
    <x v="1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n v="2016"/>
    <b v="1"/>
    <n v="206"/>
    <b v="1"/>
    <s v="music/rock"/>
    <m/>
    <x v="1"/>
    <x v="12"/>
    <m/>
    <m/>
    <m/>
    <x v="11"/>
    <x v="12"/>
    <x v="11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n v="2012"/>
    <b v="1"/>
    <n v="169"/>
    <b v="1"/>
    <s v="music/rock"/>
    <m/>
    <x v="1"/>
    <x v="12"/>
    <m/>
    <m/>
    <m/>
    <x v="11"/>
    <x v="12"/>
    <x v="1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n v="2013"/>
    <b v="1"/>
    <n v="31"/>
    <b v="1"/>
    <s v="music/rock"/>
    <m/>
    <x v="1"/>
    <x v="12"/>
    <m/>
    <m/>
    <m/>
    <x v="11"/>
    <x v="12"/>
    <x v="1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n v="2010"/>
    <b v="1"/>
    <n v="28"/>
    <b v="1"/>
    <s v="music/rock"/>
    <m/>
    <x v="1"/>
    <x v="12"/>
    <m/>
    <m/>
    <m/>
    <x v="11"/>
    <x v="12"/>
    <x v="1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n v="2014"/>
    <b v="1"/>
    <n v="54"/>
    <b v="1"/>
    <s v="music/rock"/>
    <m/>
    <x v="1"/>
    <x v="12"/>
    <m/>
    <m/>
    <m/>
    <x v="11"/>
    <x v="12"/>
    <x v="1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n v="2012"/>
    <b v="1"/>
    <n v="467"/>
    <b v="1"/>
    <s v="music/rock"/>
    <m/>
    <x v="1"/>
    <x v="12"/>
    <m/>
    <m/>
    <m/>
    <x v="11"/>
    <x v="12"/>
    <x v="1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n v="2013"/>
    <b v="1"/>
    <n v="389"/>
    <b v="1"/>
    <s v="music/rock"/>
    <m/>
    <x v="1"/>
    <x v="12"/>
    <m/>
    <m/>
    <m/>
    <x v="11"/>
    <x v="12"/>
    <x v="11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n v="2009"/>
    <b v="1"/>
    <n v="68"/>
    <b v="1"/>
    <s v="music/rock"/>
    <m/>
    <x v="1"/>
    <x v="12"/>
    <m/>
    <m/>
    <m/>
    <x v="11"/>
    <x v="12"/>
    <x v="1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n v="2012"/>
    <b v="1"/>
    <n v="413"/>
    <b v="1"/>
    <s v="music/rock"/>
    <m/>
    <x v="1"/>
    <x v="12"/>
    <m/>
    <m/>
    <m/>
    <x v="11"/>
    <x v="12"/>
    <x v="1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n v="2014"/>
    <b v="1"/>
    <n v="190"/>
    <b v="1"/>
    <s v="music/rock"/>
    <m/>
    <x v="1"/>
    <x v="12"/>
    <m/>
    <m/>
    <m/>
    <x v="11"/>
    <x v="12"/>
    <x v="1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n v="2014"/>
    <b v="1"/>
    <n v="189"/>
    <b v="1"/>
    <s v="music/rock"/>
    <m/>
    <x v="1"/>
    <x v="12"/>
    <m/>
    <m/>
    <m/>
    <x v="11"/>
    <x v="12"/>
    <x v="11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n v="2010"/>
    <b v="1"/>
    <n v="130"/>
    <b v="1"/>
    <s v="music/rock"/>
    <m/>
    <x v="1"/>
    <x v="12"/>
    <m/>
    <m/>
    <m/>
    <x v="11"/>
    <x v="12"/>
    <x v="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n v="2013"/>
    <b v="1"/>
    <n v="74"/>
    <b v="1"/>
    <s v="music/rock"/>
    <m/>
    <x v="1"/>
    <x v="12"/>
    <m/>
    <m/>
    <m/>
    <x v="11"/>
    <x v="12"/>
    <x v="1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n v="2013"/>
    <b v="1"/>
    <n v="274"/>
    <b v="1"/>
    <s v="music/rock"/>
    <m/>
    <x v="1"/>
    <x v="12"/>
    <m/>
    <m/>
    <m/>
    <x v="11"/>
    <x v="12"/>
    <x v="11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n v="2013"/>
    <b v="1"/>
    <n v="22"/>
    <b v="1"/>
    <s v="music/rock"/>
    <m/>
    <x v="1"/>
    <x v="12"/>
    <m/>
    <m/>
    <m/>
    <x v="11"/>
    <x v="12"/>
    <x v="1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n v="2016"/>
    <b v="0"/>
    <n v="31"/>
    <b v="1"/>
    <s v="theater/plays"/>
    <m/>
    <x v="1"/>
    <x v="12"/>
    <m/>
    <m/>
    <m/>
    <x v="11"/>
    <x v="12"/>
    <x v="11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n v="2015"/>
    <b v="0"/>
    <n v="63"/>
    <b v="1"/>
    <s v="theater/plays"/>
    <m/>
    <x v="1"/>
    <x v="12"/>
    <m/>
    <m/>
    <m/>
    <x v="11"/>
    <x v="12"/>
    <x v="11"/>
    <x v="1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n v="2015"/>
    <b v="0"/>
    <n v="20"/>
    <b v="1"/>
    <s v="theater/plays"/>
    <m/>
    <x v="1"/>
    <x v="12"/>
    <m/>
    <m/>
    <m/>
    <x v="11"/>
    <x v="12"/>
    <x v="11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n v="2015"/>
    <b v="0"/>
    <n v="25"/>
    <b v="1"/>
    <s v="theater/plays"/>
    <m/>
    <x v="1"/>
    <x v="12"/>
    <m/>
    <m/>
    <m/>
    <x v="11"/>
    <x v="12"/>
    <x v="11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n v="2016"/>
    <b v="0"/>
    <n v="61"/>
    <b v="1"/>
    <s v="theater/plays"/>
    <m/>
    <x v="1"/>
    <x v="12"/>
    <m/>
    <m/>
    <m/>
    <x v="11"/>
    <x v="12"/>
    <x v="11"/>
    <x v="1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n v="2016"/>
    <b v="0"/>
    <n v="52"/>
    <b v="1"/>
    <s v="theater/plays"/>
    <m/>
    <x v="1"/>
    <x v="12"/>
    <m/>
    <m/>
    <m/>
    <x v="11"/>
    <x v="12"/>
    <x v="1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n v="2015"/>
    <b v="0"/>
    <n v="86"/>
    <b v="1"/>
    <s v="theater/plays"/>
    <m/>
    <x v="1"/>
    <x v="12"/>
    <m/>
    <m/>
    <m/>
    <x v="11"/>
    <x v="12"/>
    <x v="11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n v="2015"/>
    <b v="0"/>
    <n v="42"/>
    <b v="1"/>
    <s v="theater/plays"/>
    <m/>
    <x v="1"/>
    <x v="12"/>
    <m/>
    <m/>
    <m/>
    <x v="11"/>
    <x v="12"/>
    <x v="11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n v="2015"/>
    <b v="0"/>
    <n v="52"/>
    <b v="1"/>
    <s v="theater/plays"/>
    <m/>
    <x v="1"/>
    <x v="12"/>
    <m/>
    <m/>
    <m/>
    <x v="11"/>
    <x v="12"/>
    <x v="11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n v="2015"/>
    <b v="0"/>
    <n v="120"/>
    <b v="1"/>
    <s v="theater/plays"/>
    <m/>
    <x v="1"/>
    <x v="12"/>
    <m/>
    <m/>
    <m/>
    <x v="11"/>
    <x v="12"/>
    <x v="11"/>
    <x v="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n v="2015"/>
    <b v="0"/>
    <n v="22"/>
    <b v="1"/>
    <s v="theater/plays"/>
    <m/>
    <x v="1"/>
    <x v="12"/>
    <m/>
    <m/>
    <m/>
    <x v="11"/>
    <x v="12"/>
    <x v="11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n v="2015"/>
    <b v="0"/>
    <n v="64"/>
    <b v="1"/>
    <s v="theater/plays"/>
    <m/>
    <x v="1"/>
    <x v="12"/>
    <m/>
    <m/>
    <m/>
    <x v="11"/>
    <x v="12"/>
    <x v="11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n v="2016"/>
    <b v="0"/>
    <n v="23"/>
    <b v="1"/>
    <s v="theater/plays"/>
    <m/>
    <x v="1"/>
    <x v="12"/>
    <m/>
    <m/>
    <m/>
    <x v="11"/>
    <x v="12"/>
    <x v="11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n v="2016"/>
    <b v="0"/>
    <n v="238"/>
    <b v="1"/>
    <s v="theater/plays"/>
    <m/>
    <x v="1"/>
    <x v="12"/>
    <m/>
    <m/>
    <m/>
    <x v="11"/>
    <x v="12"/>
    <x v="11"/>
    <x v="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n v="2016"/>
    <b v="0"/>
    <n v="33"/>
    <b v="1"/>
    <s v="theater/plays"/>
    <m/>
    <x v="1"/>
    <x v="12"/>
    <m/>
    <m/>
    <m/>
    <x v="11"/>
    <x v="12"/>
    <x v="11"/>
    <x v="1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n v="2015"/>
    <b v="0"/>
    <n v="32"/>
    <b v="1"/>
    <s v="theater/plays"/>
    <m/>
    <x v="1"/>
    <x v="12"/>
    <m/>
    <m/>
    <m/>
    <x v="11"/>
    <x v="12"/>
    <x v="11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n v="2016"/>
    <b v="0"/>
    <n v="24"/>
    <b v="1"/>
    <s v="theater/plays"/>
    <m/>
    <x v="1"/>
    <x v="12"/>
    <m/>
    <m/>
    <m/>
    <x v="11"/>
    <x v="12"/>
    <x v="11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n v="2015"/>
    <b v="0"/>
    <n v="29"/>
    <b v="1"/>
    <s v="theater/plays"/>
    <m/>
    <x v="1"/>
    <x v="12"/>
    <m/>
    <m/>
    <m/>
    <x v="11"/>
    <x v="12"/>
    <x v="11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n v="2016"/>
    <b v="0"/>
    <n v="50"/>
    <b v="1"/>
    <s v="theater/plays"/>
    <m/>
    <x v="1"/>
    <x v="12"/>
    <m/>
    <m/>
    <m/>
    <x v="11"/>
    <x v="12"/>
    <x v="11"/>
    <x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n v="2016"/>
    <b v="0"/>
    <n v="108"/>
    <b v="1"/>
    <s v="theater/plays"/>
    <m/>
    <x v="1"/>
    <x v="12"/>
    <m/>
    <m/>
    <m/>
    <x v="11"/>
    <x v="12"/>
    <x v="11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n v="2017"/>
    <b v="0"/>
    <n v="104"/>
    <b v="0"/>
    <s v="technology/wearables"/>
    <m/>
    <x v="1"/>
    <x v="12"/>
    <m/>
    <m/>
    <m/>
    <x v="11"/>
    <x v="12"/>
    <x v="11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n v="2016"/>
    <b v="0"/>
    <n v="86"/>
    <b v="0"/>
    <s v="technology/wearables"/>
    <m/>
    <x v="1"/>
    <x v="12"/>
    <m/>
    <m/>
    <m/>
    <x v="11"/>
    <x v="12"/>
    <x v="11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n v="2014"/>
    <b v="0"/>
    <n v="356"/>
    <b v="0"/>
    <s v="technology/wearables"/>
    <m/>
    <x v="1"/>
    <x v="12"/>
    <m/>
    <m/>
    <m/>
    <x v="11"/>
    <x v="12"/>
    <x v="11"/>
    <x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n v="2016"/>
    <b v="0"/>
    <n v="45"/>
    <b v="0"/>
    <s v="technology/wearables"/>
    <m/>
    <x v="1"/>
    <x v="12"/>
    <m/>
    <m/>
    <m/>
    <x v="11"/>
    <x v="12"/>
    <x v="11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n v="2016"/>
    <b v="0"/>
    <n v="38"/>
    <b v="0"/>
    <s v="technology/wearables"/>
    <m/>
    <x v="1"/>
    <x v="12"/>
    <m/>
    <m/>
    <m/>
    <x v="11"/>
    <x v="12"/>
    <x v="11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n v="2015"/>
    <b v="0"/>
    <n v="35"/>
    <b v="0"/>
    <s v="technology/wearables"/>
    <m/>
    <x v="1"/>
    <x v="12"/>
    <m/>
    <m/>
    <m/>
    <x v="11"/>
    <x v="12"/>
    <x v="11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n v="2016"/>
    <b v="0"/>
    <n v="24"/>
    <b v="0"/>
    <s v="technology/wearables"/>
    <m/>
    <x v="1"/>
    <x v="12"/>
    <m/>
    <m/>
    <m/>
    <x v="11"/>
    <x v="12"/>
    <x v="11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n v="2016"/>
    <b v="0"/>
    <n v="100"/>
    <b v="0"/>
    <s v="technology/wearables"/>
    <m/>
    <x v="1"/>
    <x v="12"/>
    <m/>
    <m/>
    <m/>
    <x v="11"/>
    <x v="12"/>
    <x v="11"/>
    <x v="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n v="2015"/>
    <b v="0"/>
    <n v="1"/>
    <b v="0"/>
    <s v="technology/wearables"/>
    <m/>
    <x v="1"/>
    <x v="12"/>
    <m/>
    <m/>
    <m/>
    <x v="11"/>
    <x v="12"/>
    <x v="11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n v="2016"/>
    <b v="0"/>
    <n v="122"/>
    <b v="0"/>
    <s v="technology/wearables"/>
    <m/>
    <x v="1"/>
    <x v="12"/>
    <m/>
    <m/>
    <m/>
    <x v="11"/>
    <x v="12"/>
    <x v="11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n v="2016"/>
    <b v="0"/>
    <n v="11"/>
    <b v="0"/>
    <s v="technology/wearables"/>
    <m/>
    <x v="1"/>
    <x v="12"/>
    <m/>
    <m/>
    <m/>
    <x v="11"/>
    <x v="12"/>
    <x v="11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n v="2015"/>
    <b v="0"/>
    <n v="248"/>
    <b v="0"/>
    <s v="technology/wearables"/>
    <m/>
    <x v="1"/>
    <x v="12"/>
    <m/>
    <m/>
    <m/>
    <x v="11"/>
    <x v="12"/>
    <x v="11"/>
    <x v="1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n v="2016"/>
    <b v="0"/>
    <n v="1"/>
    <b v="0"/>
    <s v="technology/wearables"/>
    <m/>
    <x v="1"/>
    <x v="12"/>
    <m/>
    <m/>
    <m/>
    <x v="11"/>
    <x v="12"/>
    <x v="1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n v="2016"/>
    <b v="0"/>
    <n v="19"/>
    <b v="0"/>
    <s v="technology/wearables"/>
    <m/>
    <x v="1"/>
    <x v="12"/>
    <m/>
    <m/>
    <m/>
    <x v="11"/>
    <x v="12"/>
    <x v="1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4-12-12T01:02:52"/>
    <n v="2014"/>
    <b v="0"/>
    <n v="135"/>
    <b v="0"/>
    <s v="technology/wearables"/>
    <m/>
    <x v="1"/>
    <x v="12"/>
    <m/>
    <m/>
    <m/>
    <x v="11"/>
    <x v="12"/>
    <x v="11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n v="2014"/>
    <b v="0"/>
    <n v="9"/>
    <b v="0"/>
    <s v="technology/wearables"/>
    <m/>
    <x v="1"/>
    <x v="12"/>
    <m/>
    <m/>
    <m/>
    <x v="11"/>
    <x v="12"/>
    <x v="11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n v="2016"/>
    <b v="0"/>
    <n v="3"/>
    <b v="0"/>
    <s v="technology/wearables"/>
    <m/>
    <x v="1"/>
    <x v="12"/>
    <m/>
    <m/>
    <m/>
    <x v="11"/>
    <x v="12"/>
    <x v="11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n v="2016"/>
    <b v="0"/>
    <n v="7"/>
    <b v="0"/>
    <s v="technology/wearables"/>
    <m/>
    <x v="1"/>
    <x v="12"/>
    <m/>
    <m/>
    <m/>
    <x v="11"/>
    <x v="12"/>
    <x v="11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n v="2015"/>
    <b v="0"/>
    <n v="4"/>
    <b v="0"/>
    <s v="technology/wearables"/>
    <m/>
    <x v="1"/>
    <x v="12"/>
    <m/>
    <m/>
    <m/>
    <x v="11"/>
    <x v="12"/>
    <x v="11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n v="2016"/>
    <b v="0"/>
    <n v="44"/>
    <b v="0"/>
    <s v="technology/wearables"/>
    <m/>
    <x v="1"/>
    <x v="12"/>
    <m/>
    <m/>
    <m/>
    <x v="11"/>
    <x v="12"/>
    <x v="11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n v="2016"/>
    <b v="0"/>
    <n v="90"/>
    <b v="0"/>
    <s v="technology/wearables"/>
    <m/>
    <x v="1"/>
    <x v="12"/>
    <m/>
    <m/>
    <m/>
    <x v="11"/>
    <x v="12"/>
    <x v="11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n v="2016"/>
    <b v="0"/>
    <n v="8"/>
    <b v="0"/>
    <s v="technology/wearables"/>
    <m/>
    <x v="1"/>
    <x v="12"/>
    <m/>
    <m/>
    <m/>
    <x v="11"/>
    <x v="12"/>
    <x v="11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n v="2014"/>
    <b v="0"/>
    <n v="11"/>
    <b v="0"/>
    <s v="technology/wearables"/>
    <m/>
    <x v="1"/>
    <x v="12"/>
    <m/>
    <m/>
    <m/>
    <x v="11"/>
    <x v="12"/>
    <x v="11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n v="2015"/>
    <b v="0"/>
    <n v="41"/>
    <b v="0"/>
    <s v="technology/wearables"/>
    <m/>
    <x v="1"/>
    <x v="12"/>
    <m/>
    <m/>
    <m/>
    <x v="11"/>
    <x v="12"/>
    <x v="11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n v="2016"/>
    <b v="0"/>
    <n v="15"/>
    <b v="0"/>
    <s v="technology/wearables"/>
    <m/>
    <x v="1"/>
    <x v="12"/>
    <m/>
    <m/>
    <m/>
    <x v="11"/>
    <x v="12"/>
    <x v="11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n v="2014"/>
    <b v="0"/>
    <n v="9"/>
    <b v="0"/>
    <s v="technology/wearables"/>
    <m/>
    <x v="1"/>
    <x v="12"/>
    <m/>
    <m/>
    <m/>
    <x v="11"/>
    <x v="12"/>
    <x v="11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n v="2016"/>
    <b v="0"/>
    <n v="50"/>
    <b v="0"/>
    <s v="technology/wearables"/>
    <m/>
    <x v="1"/>
    <x v="12"/>
    <m/>
    <m/>
    <m/>
    <x v="11"/>
    <x v="12"/>
    <x v="11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n v="2016"/>
    <b v="0"/>
    <n v="34"/>
    <b v="0"/>
    <s v="technology/wearables"/>
    <m/>
    <x v="1"/>
    <x v="12"/>
    <m/>
    <m/>
    <m/>
    <x v="11"/>
    <x v="12"/>
    <x v="11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n v="2016"/>
    <b v="0"/>
    <n v="0"/>
    <b v="0"/>
    <s v="technology/wearables"/>
    <m/>
    <x v="1"/>
    <x v="12"/>
    <m/>
    <m/>
    <m/>
    <x v="11"/>
    <x v="12"/>
    <x v="1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n v="2014"/>
    <b v="0"/>
    <n v="0"/>
    <b v="0"/>
    <s v="technology/wearables"/>
    <m/>
    <x v="1"/>
    <x v="12"/>
    <m/>
    <m/>
    <m/>
    <x v="11"/>
    <x v="12"/>
    <x v="11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n v="2016"/>
    <b v="0"/>
    <n v="276"/>
    <b v="0"/>
    <s v="technology/wearables"/>
    <m/>
    <x v="1"/>
    <x v="12"/>
    <m/>
    <m/>
    <m/>
    <x v="11"/>
    <x v="12"/>
    <x v="11"/>
    <x v="1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n v="2015"/>
    <b v="0"/>
    <n v="16"/>
    <b v="0"/>
    <s v="technology/wearables"/>
    <m/>
    <x v="1"/>
    <x v="12"/>
    <m/>
    <m/>
    <m/>
    <x v="11"/>
    <x v="12"/>
    <x v="11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n v="2014"/>
    <b v="0"/>
    <n v="224"/>
    <b v="0"/>
    <s v="technology/wearables"/>
    <m/>
    <x v="1"/>
    <x v="12"/>
    <m/>
    <m/>
    <m/>
    <x v="11"/>
    <x v="12"/>
    <x v="11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n v="2017"/>
    <b v="0"/>
    <n v="140"/>
    <b v="0"/>
    <s v="technology/wearables"/>
    <m/>
    <x v="1"/>
    <x v="12"/>
    <m/>
    <m/>
    <m/>
    <x v="11"/>
    <x v="12"/>
    <x v="11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n v="2015"/>
    <b v="0"/>
    <n v="15"/>
    <b v="0"/>
    <s v="technology/wearables"/>
    <m/>
    <x v="1"/>
    <x v="12"/>
    <m/>
    <m/>
    <m/>
    <x v="11"/>
    <x v="12"/>
    <x v="11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n v="2014"/>
    <b v="0"/>
    <n v="37"/>
    <b v="0"/>
    <s v="technology/wearables"/>
    <m/>
    <x v="1"/>
    <x v="12"/>
    <m/>
    <m/>
    <m/>
    <x v="11"/>
    <x v="12"/>
    <x v="11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n v="2014"/>
    <b v="0"/>
    <n v="0"/>
    <b v="0"/>
    <s v="technology/wearables"/>
    <m/>
    <x v="1"/>
    <x v="12"/>
    <m/>
    <m/>
    <m/>
    <x v="11"/>
    <x v="12"/>
    <x v="11"/>
    <x v="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n v="2016"/>
    <b v="0"/>
    <n v="46"/>
    <b v="0"/>
    <s v="technology/wearables"/>
    <m/>
    <x v="1"/>
    <x v="12"/>
    <m/>
    <m/>
    <m/>
    <x v="11"/>
    <x v="12"/>
    <x v="11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n v="2015"/>
    <b v="0"/>
    <n v="1"/>
    <b v="0"/>
    <s v="technology/wearables"/>
    <m/>
    <x v="1"/>
    <x v="12"/>
    <m/>
    <m/>
    <m/>
    <x v="11"/>
    <x v="12"/>
    <x v="11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n v="2016"/>
    <b v="0"/>
    <n v="323"/>
    <b v="0"/>
    <s v="technology/wearables"/>
    <m/>
    <x v="1"/>
    <x v="12"/>
    <m/>
    <m/>
    <m/>
    <x v="11"/>
    <x v="12"/>
    <x v="11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n v="2016"/>
    <b v="0"/>
    <n v="139"/>
    <b v="1"/>
    <s v="publishing/nonfiction"/>
    <m/>
    <x v="1"/>
    <x v="12"/>
    <m/>
    <m/>
    <m/>
    <x v="11"/>
    <x v="12"/>
    <x v="11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n v="2014"/>
    <b v="0"/>
    <n v="7"/>
    <b v="1"/>
    <s v="publishing/nonfiction"/>
    <m/>
    <x v="1"/>
    <x v="12"/>
    <m/>
    <m/>
    <m/>
    <x v="11"/>
    <x v="12"/>
    <x v="11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n v="2013"/>
    <b v="0"/>
    <n v="149"/>
    <b v="1"/>
    <s v="publishing/nonfiction"/>
    <m/>
    <x v="1"/>
    <x v="12"/>
    <m/>
    <m/>
    <m/>
    <x v="11"/>
    <x v="12"/>
    <x v="11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n v="2015"/>
    <b v="0"/>
    <n v="31"/>
    <b v="1"/>
    <s v="publishing/nonfiction"/>
    <m/>
    <x v="1"/>
    <x v="12"/>
    <m/>
    <m/>
    <m/>
    <x v="11"/>
    <x v="12"/>
    <x v="11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n v="2014"/>
    <b v="0"/>
    <n v="26"/>
    <b v="1"/>
    <s v="publishing/nonfiction"/>
    <m/>
    <x v="1"/>
    <x v="12"/>
    <m/>
    <m/>
    <m/>
    <x v="11"/>
    <x v="12"/>
    <x v="11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n v="2015"/>
    <b v="0"/>
    <n v="172"/>
    <b v="1"/>
    <s v="publishing/nonfiction"/>
    <m/>
    <x v="1"/>
    <x v="12"/>
    <m/>
    <m/>
    <m/>
    <x v="11"/>
    <x v="12"/>
    <x v="11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n v="2015"/>
    <b v="0"/>
    <n v="78"/>
    <b v="1"/>
    <s v="publishing/nonfiction"/>
    <m/>
    <x v="1"/>
    <x v="12"/>
    <m/>
    <m/>
    <m/>
    <x v="11"/>
    <x v="12"/>
    <x v="11"/>
    <x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n v="2016"/>
    <b v="0"/>
    <n v="120"/>
    <b v="1"/>
    <s v="publishing/nonfiction"/>
    <m/>
    <x v="1"/>
    <x v="12"/>
    <m/>
    <m/>
    <m/>
    <x v="11"/>
    <x v="12"/>
    <x v="11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n v="2015"/>
    <b v="0"/>
    <n v="227"/>
    <b v="1"/>
    <s v="publishing/nonfiction"/>
    <m/>
    <x v="1"/>
    <x v="12"/>
    <m/>
    <m/>
    <m/>
    <x v="11"/>
    <x v="12"/>
    <x v="11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n v="2013"/>
    <b v="0"/>
    <n v="42"/>
    <b v="1"/>
    <s v="publishing/nonfiction"/>
    <m/>
    <x v="1"/>
    <x v="12"/>
    <m/>
    <m/>
    <m/>
    <x v="11"/>
    <x v="12"/>
    <x v="11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n v="2016"/>
    <b v="0"/>
    <n v="64"/>
    <b v="1"/>
    <s v="publishing/nonfiction"/>
    <m/>
    <x v="1"/>
    <x v="12"/>
    <m/>
    <m/>
    <m/>
    <x v="11"/>
    <x v="12"/>
    <x v="11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n v="2012"/>
    <b v="0"/>
    <n v="121"/>
    <b v="1"/>
    <s v="publishing/nonfiction"/>
    <m/>
    <x v="1"/>
    <x v="12"/>
    <m/>
    <m/>
    <m/>
    <x v="11"/>
    <x v="12"/>
    <x v="11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n v="2013"/>
    <b v="0"/>
    <n v="87"/>
    <b v="1"/>
    <s v="publishing/nonfiction"/>
    <m/>
    <x v="1"/>
    <x v="12"/>
    <m/>
    <m/>
    <m/>
    <x v="11"/>
    <x v="12"/>
    <x v="11"/>
    <x v="1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n v="2013"/>
    <b v="0"/>
    <n v="65"/>
    <b v="1"/>
    <s v="publishing/nonfiction"/>
    <m/>
    <x v="1"/>
    <x v="12"/>
    <m/>
    <m/>
    <m/>
    <x v="11"/>
    <x v="12"/>
    <x v="11"/>
    <x v="1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n v="2011"/>
    <b v="0"/>
    <n v="49"/>
    <b v="1"/>
    <s v="publishing/nonfiction"/>
    <m/>
    <x v="1"/>
    <x v="12"/>
    <m/>
    <m/>
    <m/>
    <x v="11"/>
    <x v="12"/>
    <x v="11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n v="2011"/>
    <b v="0"/>
    <n v="19"/>
    <b v="1"/>
    <s v="publishing/nonfiction"/>
    <m/>
    <x v="1"/>
    <x v="12"/>
    <m/>
    <m/>
    <m/>
    <x v="11"/>
    <x v="12"/>
    <x v="11"/>
    <x v="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n v="2012"/>
    <b v="0"/>
    <n v="81"/>
    <b v="1"/>
    <s v="publishing/nonfiction"/>
    <m/>
    <x v="1"/>
    <x v="12"/>
    <m/>
    <m/>
    <m/>
    <x v="11"/>
    <x v="12"/>
    <x v="11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n v="2014"/>
    <b v="0"/>
    <n v="264"/>
    <b v="1"/>
    <s v="publishing/nonfiction"/>
    <m/>
    <x v="1"/>
    <x v="12"/>
    <m/>
    <m/>
    <m/>
    <x v="11"/>
    <x v="12"/>
    <x v="11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n v="2013"/>
    <b v="0"/>
    <n v="25"/>
    <b v="1"/>
    <s v="publishing/nonfiction"/>
    <m/>
    <x v="1"/>
    <x v="12"/>
    <m/>
    <m/>
    <m/>
    <x v="11"/>
    <x v="12"/>
    <x v="11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n v="2016"/>
    <b v="0"/>
    <n v="5"/>
    <b v="1"/>
    <s v="publishing/nonfiction"/>
    <m/>
    <x v="1"/>
    <x v="12"/>
    <m/>
    <m/>
    <m/>
    <x v="11"/>
    <x v="12"/>
    <x v="11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n v="2014"/>
    <b v="0"/>
    <n v="144"/>
    <b v="1"/>
    <s v="music/rock"/>
    <m/>
    <x v="1"/>
    <x v="12"/>
    <m/>
    <m/>
    <m/>
    <x v="11"/>
    <x v="12"/>
    <x v="1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n v="2015"/>
    <b v="0"/>
    <n v="92"/>
    <b v="1"/>
    <s v="music/rock"/>
    <m/>
    <x v="1"/>
    <x v="12"/>
    <m/>
    <m/>
    <m/>
    <x v="11"/>
    <x v="12"/>
    <x v="11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n v="2014"/>
    <b v="0"/>
    <n v="147"/>
    <b v="1"/>
    <s v="music/rock"/>
    <m/>
    <x v="1"/>
    <x v="12"/>
    <m/>
    <m/>
    <m/>
    <x v="11"/>
    <x v="12"/>
    <x v="1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n v="2015"/>
    <b v="0"/>
    <n v="90"/>
    <b v="1"/>
    <s v="music/rock"/>
    <m/>
    <x v="1"/>
    <x v="12"/>
    <m/>
    <m/>
    <m/>
    <x v="11"/>
    <x v="12"/>
    <x v="1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n v="2015"/>
    <b v="0"/>
    <n v="87"/>
    <b v="1"/>
    <s v="music/rock"/>
    <m/>
    <x v="1"/>
    <x v="12"/>
    <m/>
    <m/>
    <m/>
    <x v="11"/>
    <x v="12"/>
    <x v="1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n v="2014"/>
    <b v="0"/>
    <n v="406"/>
    <b v="1"/>
    <s v="music/rock"/>
    <m/>
    <x v="1"/>
    <x v="12"/>
    <m/>
    <m/>
    <m/>
    <x v="11"/>
    <x v="12"/>
    <x v="11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n v="2013"/>
    <b v="0"/>
    <n v="20"/>
    <b v="1"/>
    <s v="music/rock"/>
    <m/>
    <x v="1"/>
    <x v="12"/>
    <m/>
    <m/>
    <m/>
    <x v="11"/>
    <x v="12"/>
    <x v="1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n v="2015"/>
    <b v="0"/>
    <n v="70"/>
    <b v="1"/>
    <s v="music/rock"/>
    <m/>
    <x v="1"/>
    <x v="12"/>
    <m/>
    <m/>
    <m/>
    <x v="11"/>
    <x v="12"/>
    <x v="11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n v="2012"/>
    <b v="0"/>
    <n v="16"/>
    <b v="1"/>
    <s v="music/rock"/>
    <m/>
    <x v="1"/>
    <x v="12"/>
    <m/>
    <m/>
    <m/>
    <x v="11"/>
    <x v="12"/>
    <x v="11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n v="2016"/>
    <b v="0"/>
    <n v="52"/>
    <b v="1"/>
    <s v="music/rock"/>
    <m/>
    <x v="1"/>
    <x v="12"/>
    <m/>
    <m/>
    <m/>
    <x v="11"/>
    <x v="12"/>
    <x v="1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n v="2016"/>
    <b v="0"/>
    <n v="66"/>
    <b v="1"/>
    <s v="music/rock"/>
    <m/>
    <x v="1"/>
    <x v="12"/>
    <m/>
    <m/>
    <m/>
    <x v="11"/>
    <x v="12"/>
    <x v="1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n v="2016"/>
    <b v="0"/>
    <n v="109"/>
    <b v="1"/>
    <s v="music/rock"/>
    <m/>
    <x v="1"/>
    <x v="12"/>
    <m/>
    <m/>
    <m/>
    <x v="11"/>
    <x v="12"/>
    <x v="1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n v="2016"/>
    <b v="0"/>
    <n v="168"/>
    <b v="1"/>
    <s v="music/rock"/>
    <m/>
    <x v="1"/>
    <x v="12"/>
    <m/>
    <m/>
    <m/>
    <x v="11"/>
    <x v="12"/>
    <x v="1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n v="2017"/>
    <b v="0"/>
    <n v="31"/>
    <b v="1"/>
    <s v="music/rock"/>
    <m/>
    <x v="1"/>
    <x v="12"/>
    <m/>
    <m/>
    <m/>
    <x v="11"/>
    <x v="12"/>
    <x v="11"/>
    <x v="11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n v="2016"/>
    <b v="0"/>
    <n v="133"/>
    <b v="1"/>
    <s v="music/rock"/>
    <m/>
    <x v="1"/>
    <x v="12"/>
    <m/>
    <m/>
    <m/>
    <x v="11"/>
    <x v="12"/>
    <x v="11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n v="2015"/>
    <b v="0"/>
    <n v="151"/>
    <b v="1"/>
    <s v="music/rock"/>
    <m/>
    <x v="1"/>
    <x v="12"/>
    <m/>
    <m/>
    <m/>
    <x v="11"/>
    <x v="12"/>
    <x v="11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n v="2015"/>
    <b v="0"/>
    <n v="5"/>
    <b v="1"/>
    <s v="music/rock"/>
    <m/>
    <x v="1"/>
    <x v="12"/>
    <m/>
    <m/>
    <m/>
    <x v="11"/>
    <x v="12"/>
    <x v="1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n v="2016"/>
    <b v="0"/>
    <n v="73"/>
    <b v="1"/>
    <s v="music/rock"/>
    <m/>
    <x v="1"/>
    <x v="12"/>
    <m/>
    <m/>
    <m/>
    <x v="11"/>
    <x v="12"/>
    <x v="11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n v="2013"/>
    <b v="0"/>
    <n v="148"/>
    <b v="1"/>
    <s v="music/rock"/>
    <m/>
    <x v="1"/>
    <x v="12"/>
    <m/>
    <m/>
    <m/>
    <x v="11"/>
    <x v="12"/>
    <x v="1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n v="2016"/>
    <b v="0"/>
    <n v="93"/>
    <b v="1"/>
    <s v="music/rock"/>
    <m/>
    <x v="1"/>
    <x v="12"/>
    <m/>
    <m/>
    <m/>
    <x v="11"/>
    <x v="12"/>
    <x v="1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n v="2015"/>
    <b v="0"/>
    <n v="63"/>
    <b v="1"/>
    <s v="music/rock"/>
    <m/>
    <x v="1"/>
    <x v="12"/>
    <m/>
    <m/>
    <m/>
    <x v="11"/>
    <x v="12"/>
    <x v="11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n v="2016"/>
    <b v="0"/>
    <n v="134"/>
    <b v="1"/>
    <s v="music/rock"/>
    <m/>
    <x v="1"/>
    <x v="12"/>
    <m/>
    <m/>
    <m/>
    <x v="11"/>
    <x v="12"/>
    <x v="11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n v="2015"/>
    <b v="0"/>
    <n v="14"/>
    <b v="1"/>
    <s v="music/rock"/>
    <m/>
    <x v="1"/>
    <x v="12"/>
    <m/>
    <m/>
    <m/>
    <x v="11"/>
    <x v="12"/>
    <x v="1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n v="2015"/>
    <b v="0"/>
    <n v="78"/>
    <b v="1"/>
    <s v="music/rock"/>
    <m/>
    <x v="1"/>
    <x v="12"/>
    <m/>
    <m/>
    <m/>
    <x v="11"/>
    <x v="12"/>
    <x v="1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n v="2016"/>
    <b v="0"/>
    <n v="112"/>
    <b v="1"/>
    <s v="music/rock"/>
    <m/>
    <x v="1"/>
    <x v="12"/>
    <m/>
    <m/>
    <m/>
    <x v="11"/>
    <x v="12"/>
    <x v="11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n v="2016"/>
    <b v="0"/>
    <n v="34"/>
    <b v="1"/>
    <s v="music/rock"/>
    <m/>
    <x v="1"/>
    <x v="12"/>
    <m/>
    <m/>
    <m/>
    <x v="11"/>
    <x v="12"/>
    <x v="11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n v="2015"/>
    <b v="0"/>
    <n v="19"/>
    <b v="1"/>
    <s v="music/rock"/>
    <m/>
    <x v="1"/>
    <x v="12"/>
    <m/>
    <m/>
    <m/>
    <x v="11"/>
    <x v="12"/>
    <x v="11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n v="2015"/>
    <b v="0"/>
    <n v="13"/>
    <b v="1"/>
    <s v="music/rock"/>
    <m/>
    <x v="1"/>
    <x v="12"/>
    <m/>
    <m/>
    <m/>
    <x v="11"/>
    <x v="12"/>
    <x v="11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n v="2016"/>
    <b v="0"/>
    <n v="104"/>
    <b v="1"/>
    <s v="music/rock"/>
    <m/>
    <x v="1"/>
    <x v="12"/>
    <m/>
    <m/>
    <m/>
    <x v="11"/>
    <x v="12"/>
    <x v="11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n v="2016"/>
    <b v="0"/>
    <n v="52"/>
    <b v="1"/>
    <s v="music/rock"/>
    <m/>
    <x v="1"/>
    <x v="12"/>
    <m/>
    <m/>
    <m/>
    <x v="11"/>
    <x v="12"/>
    <x v="1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n v="2017"/>
    <b v="0"/>
    <n v="17"/>
    <b v="1"/>
    <s v="music/rock"/>
    <m/>
    <x v="1"/>
    <x v="12"/>
    <m/>
    <m/>
    <m/>
    <x v="11"/>
    <x v="12"/>
    <x v="11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n v="2016"/>
    <b v="0"/>
    <n v="82"/>
    <b v="1"/>
    <s v="music/rock"/>
    <m/>
    <x v="1"/>
    <x v="12"/>
    <m/>
    <m/>
    <m/>
    <x v="11"/>
    <x v="12"/>
    <x v="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n v="2015"/>
    <b v="0"/>
    <n v="73"/>
    <b v="1"/>
    <s v="music/rock"/>
    <m/>
    <x v="1"/>
    <x v="12"/>
    <m/>
    <m/>
    <m/>
    <x v="11"/>
    <x v="12"/>
    <x v="1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n v="2016"/>
    <b v="0"/>
    <n v="158"/>
    <b v="1"/>
    <s v="music/rock"/>
    <m/>
    <x v="1"/>
    <x v="12"/>
    <m/>
    <m/>
    <m/>
    <x v="11"/>
    <x v="12"/>
    <x v="1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n v="2016"/>
    <b v="0"/>
    <n v="65"/>
    <b v="1"/>
    <s v="music/rock"/>
    <m/>
    <x v="1"/>
    <x v="12"/>
    <m/>
    <m/>
    <m/>
    <x v="11"/>
    <x v="12"/>
    <x v="1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n v="2014"/>
    <b v="0"/>
    <n v="184"/>
    <b v="1"/>
    <s v="music/rock"/>
    <m/>
    <x v="1"/>
    <x v="12"/>
    <m/>
    <m/>
    <m/>
    <x v="11"/>
    <x v="12"/>
    <x v="1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n v="2016"/>
    <b v="0"/>
    <n v="34"/>
    <b v="1"/>
    <s v="music/rock"/>
    <m/>
    <x v="1"/>
    <x v="12"/>
    <m/>
    <m/>
    <m/>
    <x v="11"/>
    <x v="12"/>
    <x v="1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n v="2013"/>
    <b v="0"/>
    <n v="240"/>
    <b v="1"/>
    <s v="music/rock"/>
    <m/>
    <x v="1"/>
    <x v="12"/>
    <m/>
    <m/>
    <m/>
    <x v="11"/>
    <x v="12"/>
    <x v="1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n v="2015"/>
    <b v="0"/>
    <n v="113"/>
    <b v="1"/>
    <s v="music/rock"/>
    <m/>
    <x v="1"/>
    <x v="12"/>
    <m/>
    <m/>
    <m/>
    <x v="11"/>
    <x v="12"/>
    <x v="1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n v="2013"/>
    <b v="0"/>
    <n v="66"/>
    <b v="1"/>
    <s v="music/rock"/>
    <m/>
    <x v="1"/>
    <x v="12"/>
    <m/>
    <m/>
    <m/>
    <x v="11"/>
    <x v="12"/>
    <x v="1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n v="2015"/>
    <b v="1"/>
    <n v="5"/>
    <b v="0"/>
    <s v="publishing/translations"/>
    <m/>
    <x v="1"/>
    <x v="12"/>
    <m/>
    <m/>
    <m/>
    <x v="11"/>
    <x v="12"/>
    <x v="11"/>
    <x v="1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n v="2014"/>
    <b v="1"/>
    <n v="17"/>
    <b v="0"/>
    <s v="publishing/translations"/>
    <m/>
    <x v="1"/>
    <x v="12"/>
    <m/>
    <m/>
    <m/>
    <x v="11"/>
    <x v="12"/>
    <x v="11"/>
    <x v="11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n v="2015"/>
    <b v="0"/>
    <n v="3"/>
    <b v="0"/>
    <s v="publishing/translations"/>
    <m/>
    <x v="1"/>
    <x v="12"/>
    <m/>
    <m/>
    <m/>
    <x v="11"/>
    <x v="12"/>
    <x v="11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n v="2014"/>
    <b v="0"/>
    <n v="2"/>
    <b v="0"/>
    <s v="publishing/translations"/>
    <m/>
    <x v="1"/>
    <x v="12"/>
    <m/>
    <m/>
    <m/>
    <x v="11"/>
    <x v="12"/>
    <x v="11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n v="2015"/>
    <b v="0"/>
    <n v="6"/>
    <b v="0"/>
    <s v="publishing/translations"/>
    <m/>
    <x v="1"/>
    <x v="12"/>
    <m/>
    <m/>
    <m/>
    <x v="11"/>
    <x v="12"/>
    <x v="11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n v="2014"/>
    <b v="0"/>
    <n v="0"/>
    <b v="0"/>
    <s v="publishing/translations"/>
    <m/>
    <x v="1"/>
    <x v="12"/>
    <m/>
    <m/>
    <m/>
    <x v="11"/>
    <x v="12"/>
    <x v="11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n v="2016"/>
    <b v="0"/>
    <n v="1"/>
    <b v="0"/>
    <s v="publishing/translations"/>
    <m/>
    <x v="1"/>
    <x v="12"/>
    <m/>
    <m/>
    <m/>
    <x v="11"/>
    <x v="12"/>
    <x v="11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n v="2015"/>
    <b v="0"/>
    <n v="3"/>
    <b v="0"/>
    <s v="publishing/translations"/>
    <m/>
    <x v="1"/>
    <x v="12"/>
    <m/>
    <m/>
    <m/>
    <x v="11"/>
    <x v="12"/>
    <x v="11"/>
    <x v="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n v="2014"/>
    <b v="0"/>
    <n v="13"/>
    <b v="0"/>
    <s v="publishing/translations"/>
    <m/>
    <x v="1"/>
    <x v="12"/>
    <m/>
    <m/>
    <m/>
    <x v="11"/>
    <x v="12"/>
    <x v="11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n v="2015"/>
    <b v="0"/>
    <n v="1"/>
    <b v="0"/>
    <s v="publishing/translations"/>
    <m/>
    <x v="1"/>
    <x v="12"/>
    <m/>
    <m/>
    <m/>
    <x v="11"/>
    <x v="12"/>
    <x v="11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n v="2016"/>
    <b v="0"/>
    <n v="1"/>
    <b v="0"/>
    <s v="publishing/translations"/>
    <m/>
    <x v="1"/>
    <x v="12"/>
    <m/>
    <m/>
    <m/>
    <x v="11"/>
    <x v="12"/>
    <x v="1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n v="2015"/>
    <b v="0"/>
    <n v="9"/>
    <b v="0"/>
    <s v="publishing/translations"/>
    <m/>
    <x v="1"/>
    <x v="12"/>
    <m/>
    <m/>
    <m/>
    <x v="11"/>
    <x v="12"/>
    <x v="11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n v="2015"/>
    <b v="0"/>
    <n v="0"/>
    <b v="0"/>
    <s v="publishing/translations"/>
    <m/>
    <x v="1"/>
    <x v="12"/>
    <m/>
    <m/>
    <m/>
    <x v="11"/>
    <x v="12"/>
    <x v="11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n v="2015"/>
    <b v="0"/>
    <n v="2"/>
    <b v="0"/>
    <s v="publishing/translations"/>
    <m/>
    <x v="1"/>
    <x v="12"/>
    <m/>
    <m/>
    <m/>
    <x v="11"/>
    <x v="12"/>
    <x v="11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1-26T10:57:14"/>
    <n v="2016"/>
    <b v="0"/>
    <n v="1"/>
    <b v="0"/>
    <s v="publishing/translations"/>
    <m/>
    <x v="1"/>
    <x v="12"/>
    <m/>
    <m/>
    <m/>
    <x v="11"/>
    <x v="12"/>
    <x v="11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n v="2016"/>
    <b v="0"/>
    <n v="10"/>
    <b v="0"/>
    <s v="publishing/translations"/>
    <m/>
    <x v="1"/>
    <x v="12"/>
    <m/>
    <m/>
    <m/>
    <x v="11"/>
    <x v="12"/>
    <x v="11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n v="2016"/>
    <b v="0"/>
    <n v="3"/>
    <b v="0"/>
    <s v="publishing/translations"/>
    <m/>
    <x v="1"/>
    <x v="12"/>
    <m/>
    <m/>
    <m/>
    <x v="11"/>
    <x v="12"/>
    <x v="11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n v="2015"/>
    <b v="0"/>
    <n v="2"/>
    <b v="0"/>
    <s v="publishing/translations"/>
    <m/>
    <x v="1"/>
    <x v="12"/>
    <m/>
    <m/>
    <m/>
    <x v="11"/>
    <x v="12"/>
    <x v="11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n v="2016"/>
    <b v="0"/>
    <n v="2"/>
    <b v="0"/>
    <s v="publishing/translations"/>
    <m/>
    <x v="1"/>
    <x v="12"/>
    <m/>
    <m/>
    <m/>
    <x v="11"/>
    <x v="12"/>
    <x v="11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n v="2015"/>
    <b v="0"/>
    <n v="1"/>
    <b v="0"/>
    <s v="publishing/translations"/>
    <m/>
    <x v="1"/>
    <x v="12"/>
    <m/>
    <m/>
    <m/>
    <x v="11"/>
    <x v="12"/>
    <x v="1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n v="2016"/>
    <b v="0"/>
    <n v="14"/>
    <b v="0"/>
    <s v="publishing/translations"/>
    <m/>
    <x v="1"/>
    <x v="12"/>
    <m/>
    <m/>
    <m/>
    <x v="11"/>
    <x v="12"/>
    <x v="11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n v="2015"/>
    <b v="0"/>
    <n v="0"/>
    <b v="0"/>
    <s v="publishing/translations"/>
    <m/>
    <x v="1"/>
    <x v="12"/>
    <m/>
    <m/>
    <m/>
    <x v="11"/>
    <x v="12"/>
    <x v="11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n v="2015"/>
    <b v="0"/>
    <n v="0"/>
    <b v="0"/>
    <s v="publishing/translations"/>
    <m/>
    <x v="1"/>
    <x v="12"/>
    <m/>
    <m/>
    <m/>
    <x v="11"/>
    <x v="12"/>
    <x v="11"/>
    <x v="1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8-19T20:26:25"/>
    <n v="2016"/>
    <b v="0"/>
    <n v="4"/>
    <b v="0"/>
    <s v="publishing/translations"/>
    <m/>
    <x v="1"/>
    <x v="12"/>
    <m/>
    <m/>
    <m/>
    <x v="11"/>
    <x v="12"/>
    <x v="11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n v="2016"/>
    <b v="0"/>
    <n v="3"/>
    <b v="0"/>
    <s v="publishing/translations"/>
    <m/>
    <x v="1"/>
    <x v="12"/>
    <m/>
    <m/>
    <m/>
    <x v="11"/>
    <x v="12"/>
    <x v="11"/>
    <x v="1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n v="2015"/>
    <b v="0"/>
    <n v="0"/>
    <b v="0"/>
    <s v="publishing/translations"/>
    <m/>
    <x v="1"/>
    <x v="12"/>
    <m/>
    <m/>
    <m/>
    <x v="11"/>
    <x v="12"/>
    <x v="11"/>
    <x v="1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n v="2014"/>
    <b v="0"/>
    <n v="5"/>
    <b v="0"/>
    <s v="publishing/translations"/>
    <m/>
    <x v="1"/>
    <x v="12"/>
    <m/>
    <m/>
    <m/>
    <x v="11"/>
    <x v="12"/>
    <x v="11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n v="2015"/>
    <b v="0"/>
    <n v="47"/>
    <b v="0"/>
    <s v="publishing/translations"/>
    <m/>
    <x v="1"/>
    <x v="12"/>
    <m/>
    <m/>
    <m/>
    <x v="11"/>
    <x v="12"/>
    <x v="11"/>
    <x v="1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n v="2015"/>
    <b v="0"/>
    <n v="0"/>
    <b v="0"/>
    <s v="publishing/translations"/>
    <m/>
    <x v="1"/>
    <x v="12"/>
    <m/>
    <m/>
    <m/>
    <x v="11"/>
    <x v="12"/>
    <x v="11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n v="2016"/>
    <b v="0"/>
    <n v="10"/>
    <b v="0"/>
    <s v="publishing/translations"/>
    <m/>
    <x v="1"/>
    <x v="12"/>
    <m/>
    <m/>
    <m/>
    <x v="11"/>
    <x v="12"/>
    <x v="11"/>
    <x v="1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n v="2015"/>
    <b v="0"/>
    <n v="11"/>
    <b v="0"/>
    <s v="publishing/translations"/>
    <m/>
    <x v="1"/>
    <x v="12"/>
    <m/>
    <m/>
    <m/>
    <x v="11"/>
    <x v="12"/>
    <x v="11"/>
    <x v="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n v="2015"/>
    <b v="0"/>
    <n v="2"/>
    <b v="0"/>
    <s v="publishing/translations"/>
    <m/>
    <x v="1"/>
    <x v="12"/>
    <m/>
    <m/>
    <m/>
    <x v="11"/>
    <x v="12"/>
    <x v="11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n v="2016"/>
    <b v="0"/>
    <n v="2"/>
    <b v="0"/>
    <s v="publishing/translations"/>
    <m/>
    <x v="1"/>
    <x v="12"/>
    <m/>
    <m/>
    <m/>
    <x v="11"/>
    <x v="12"/>
    <x v="11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n v="2014"/>
    <b v="0"/>
    <n v="22"/>
    <b v="0"/>
    <s v="publishing/translations"/>
    <m/>
    <x v="1"/>
    <x v="12"/>
    <m/>
    <m/>
    <m/>
    <x v="11"/>
    <x v="12"/>
    <x v="11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n v="2016"/>
    <b v="0"/>
    <n v="8"/>
    <b v="0"/>
    <s v="publishing/translations"/>
    <m/>
    <x v="1"/>
    <x v="12"/>
    <m/>
    <m/>
    <m/>
    <x v="11"/>
    <x v="12"/>
    <x v="11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n v="2015"/>
    <b v="0"/>
    <n v="6"/>
    <b v="0"/>
    <s v="publishing/translations"/>
    <m/>
    <x v="1"/>
    <x v="12"/>
    <m/>
    <m/>
    <m/>
    <x v="11"/>
    <x v="12"/>
    <x v="11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n v="2016"/>
    <b v="0"/>
    <n v="1"/>
    <b v="0"/>
    <s v="publishing/translations"/>
    <m/>
    <x v="1"/>
    <x v="12"/>
    <m/>
    <m/>
    <m/>
    <x v="11"/>
    <x v="12"/>
    <x v="11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n v="2015"/>
    <b v="0"/>
    <n v="3"/>
    <b v="0"/>
    <s v="publishing/translations"/>
    <m/>
    <x v="1"/>
    <x v="12"/>
    <m/>
    <m/>
    <m/>
    <x v="11"/>
    <x v="12"/>
    <x v="11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n v="2016"/>
    <b v="0"/>
    <n v="0"/>
    <b v="0"/>
    <s v="publishing/translations"/>
    <m/>
    <x v="1"/>
    <x v="12"/>
    <m/>
    <m/>
    <m/>
    <x v="11"/>
    <x v="12"/>
    <x v="11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6-12-03T22:13:29"/>
    <n v="2016"/>
    <b v="0"/>
    <n v="0"/>
    <b v="0"/>
    <s v="publishing/translations"/>
    <m/>
    <x v="1"/>
    <x v="12"/>
    <m/>
    <m/>
    <m/>
    <x v="11"/>
    <x v="12"/>
    <x v="1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n v="2015"/>
    <b v="0"/>
    <n v="0"/>
    <b v="0"/>
    <s v="publishing/translations"/>
    <m/>
    <x v="1"/>
    <x v="12"/>
    <m/>
    <m/>
    <m/>
    <x v="11"/>
    <x v="12"/>
    <x v="11"/>
    <x v="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n v="2015"/>
    <b v="0"/>
    <n v="0"/>
    <b v="0"/>
    <s v="publishing/translations"/>
    <m/>
    <x v="1"/>
    <x v="12"/>
    <m/>
    <m/>
    <m/>
    <x v="11"/>
    <x v="12"/>
    <x v="11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n v="2016"/>
    <b v="0"/>
    <n v="0"/>
    <b v="0"/>
    <s v="publishing/translations"/>
    <m/>
    <x v="1"/>
    <x v="12"/>
    <m/>
    <m/>
    <m/>
    <x v="11"/>
    <x v="12"/>
    <x v="11"/>
    <x v="1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n v="2016"/>
    <b v="0"/>
    <n v="3"/>
    <b v="0"/>
    <s v="publishing/translations"/>
    <m/>
    <x v="1"/>
    <x v="12"/>
    <m/>
    <m/>
    <m/>
    <x v="11"/>
    <x v="12"/>
    <x v="11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4-21T22:28:38"/>
    <n v="2015"/>
    <b v="0"/>
    <n v="0"/>
    <b v="0"/>
    <s v="publishing/translations"/>
    <m/>
    <x v="1"/>
    <x v="12"/>
    <m/>
    <m/>
    <m/>
    <x v="11"/>
    <x v="12"/>
    <x v="11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n v="2015"/>
    <b v="0"/>
    <n v="0"/>
    <b v="0"/>
    <s v="publishing/translations"/>
    <m/>
    <x v="1"/>
    <x v="12"/>
    <m/>
    <m/>
    <m/>
    <x v="11"/>
    <x v="12"/>
    <x v="11"/>
    <x v="1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n v="2016"/>
    <b v="0"/>
    <n v="1"/>
    <b v="0"/>
    <s v="publishing/translations"/>
    <m/>
    <x v="1"/>
    <x v="12"/>
    <m/>
    <m/>
    <m/>
    <x v="11"/>
    <x v="12"/>
    <x v="11"/>
    <x v="1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n v="2014"/>
    <b v="0"/>
    <n v="2"/>
    <b v="0"/>
    <s v="publishing/translations"/>
    <m/>
    <x v="1"/>
    <x v="12"/>
    <m/>
    <m/>
    <m/>
    <x v="11"/>
    <x v="12"/>
    <x v="11"/>
    <x v="1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n v="2014"/>
    <b v="0"/>
    <n v="0"/>
    <b v="0"/>
    <s v="publishing/translations"/>
    <m/>
    <x v="1"/>
    <x v="12"/>
    <m/>
    <m/>
    <m/>
    <x v="11"/>
    <x v="12"/>
    <x v="11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n v="2017"/>
    <b v="0"/>
    <n v="0"/>
    <b v="0"/>
    <s v="publishing/translations"/>
    <m/>
    <x v="1"/>
    <x v="12"/>
    <m/>
    <m/>
    <m/>
    <x v="11"/>
    <x v="12"/>
    <x v="11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n v="2016"/>
    <b v="0"/>
    <n v="1"/>
    <b v="0"/>
    <s v="publishing/translations"/>
    <m/>
    <x v="1"/>
    <x v="12"/>
    <m/>
    <m/>
    <m/>
    <x v="11"/>
    <x v="12"/>
    <x v="11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n v="2014"/>
    <b v="0"/>
    <n v="7"/>
    <b v="0"/>
    <s v="publishing/translations"/>
    <m/>
    <x v="1"/>
    <x v="12"/>
    <m/>
    <m/>
    <m/>
    <x v="11"/>
    <x v="12"/>
    <x v="11"/>
    <x v="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n v="2016"/>
    <b v="0"/>
    <n v="3"/>
    <b v="0"/>
    <s v="publishing/translations"/>
    <m/>
    <x v="1"/>
    <x v="12"/>
    <m/>
    <m/>
    <m/>
    <x v="11"/>
    <x v="12"/>
    <x v="1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n v="2015"/>
    <b v="0"/>
    <n v="0"/>
    <b v="0"/>
    <s v="publishing/translations"/>
    <m/>
    <x v="1"/>
    <x v="12"/>
    <m/>
    <m/>
    <m/>
    <x v="11"/>
    <x v="12"/>
    <x v="11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n v="2014"/>
    <b v="0"/>
    <n v="0"/>
    <b v="0"/>
    <s v="publishing/translations"/>
    <m/>
    <x v="1"/>
    <x v="12"/>
    <m/>
    <m/>
    <m/>
    <x v="11"/>
    <x v="12"/>
    <x v="11"/>
    <x v="1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n v="2015"/>
    <b v="0"/>
    <n v="0"/>
    <b v="0"/>
    <s v="publishing/translations"/>
    <m/>
    <x v="1"/>
    <x v="12"/>
    <m/>
    <m/>
    <m/>
    <x v="11"/>
    <x v="12"/>
    <x v="11"/>
    <x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n v="2014"/>
    <b v="0"/>
    <n v="0"/>
    <b v="0"/>
    <s v="publishing/translations"/>
    <m/>
    <x v="1"/>
    <x v="12"/>
    <m/>
    <m/>
    <m/>
    <x v="11"/>
    <x v="12"/>
    <x v="11"/>
    <x v="1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n v="2014"/>
    <b v="1"/>
    <n v="340"/>
    <b v="1"/>
    <s v="publishing/radio &amp; podcasts"/>
    <m/>
    <x v="1"/>
    <x v="12"/>
    <m/>
    <m/>
    <m/>
    <x v="11"/>
    <x v="12"/>
    <x v="11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n v="2013"/>
    <b v="1"/>
    <n v="150"/>
    <b v="1"/>
    <s v="publishing/radio &amp; podcasts"/>
    <m/>
    <x v="1"/>
    <x v="12"/>
    <m/>
    <m/>
    <m/>
    <x v="11"/>
    <x v="12"/>
    <x v="11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n v="2013"/>
    <b v="1"/>
    <n v="25"/>
    <b v="1"/>
    <s v="publishing/radio &amp; podcasts"/>
    <m/>
    <x v="1"/>
    <x v="12"/>
    <m/>
    <m/>
    <m/>
    <x v="11"/>
    <x v="12"/>
    <x v="11"/>
    <x v="11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n v="2013"/>
    <b v="1"/>
    <n v="234"/>
    <b v="1"/>
    <s v="publishing/radio &amp; podcasts"/>
    <m/>
    <x v="1"/>
    <x v="12"/>
    <m/>
    <m/>
    <m/>
    <x v="11"/>
    <x v="12"/>
    <x v="11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n v="2012"/>
    <b v="1"/>
    <n v="2602"/>
    <b v="1"/>
    <s v="publishing/radio &amp; podcasts"/>
    <m/>
    <x v="1"/>
    <x v="12"/>
    <m/>
    <m/>
    <m/>
    <x v="11"/>
    <x v="12"/>
    <x v="11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n v="2015"/>
    <b v="1"/>
    <n v="248"/>
    <b v="1"/>
    <s v="publishing/radio &amp; podcasts"/>
    <m/>
    <x v="1"/>
    <x v="12"/>
    <m/>
    <m/>
    <m/>
    <x v="11"/>
    <x v="12"/>
    <x v="11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n v="2012"/>
    <b v="1"/>
    <n v="600"/>
    <b v="1"/>
    <s v="publishing/radio &amp; podcasts"/>
    <m/>
    <x v="1"/>
    <x v="12"/>
    <m/>
    <m/>
    <m/>
    <x v="11"/>
    <x v="12"/>
    <x v="11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n v="2011"/>
    <b v="1"/>
    <n v="293"/>
    <b v="1"/>
    <s v="publishing/radio &amp; podcasts"/>
    <m/>
    <x v="1"/>
    <x v="12"/>
    <m/>
    <m/>
    <m/>
    <x v="11"/>
    <x v="12"/>
    <x v="11"/>
    <x v="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n v="2013"/>
    <b v="1"/>
    <n v="321"/>
    <b v="1"/>
    <s v="publishing/radio &amp; podcasts"/>
    <m/>
    <x v="1"/>
    <x v="12"/>
    <m/>
    <m/>
    <m/>
    <x v="11"/>
    <x v="12"/>
    <x v="11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n v="2012"/>
    <b v="1"/>
    <n v="81"/>
    <b v="1"/>
    <s v="publishing/radio &amp; podcasts"/>
    <m/>
    <x v="1"/>
    <x v="12"/>
    <m/>
    <m/>
    <m/>
    <x v="11"/>
    <x v="12"/>
    <x v="11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n v="2015"/>
    <b v="1"/>
    <n v="343"/>
    <b v="1"/>
    <s v="publishing/radio &amp; podcasts"/>
    <m/>
    <x v="1"/>
    <x v="12"/>
    <m/>
    <m/>
    <m/>
    <x v="11"/>
    <x v="12"/>
    <x v="11"/>
    <x v="1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n v="2013"/>
    <b v="1"/>
    <n v="336"/>
    <b v="1"/>
    <s v="publishing/radio &amp; podcasts"/>
    <m/>
    <x v="1"/>
    <x v="12"/>
    <m/>
    <m/>
    <m/>
    <x v="11"/>
    <x v="12"/>
    <x v="11"/>
    <x v="11"/>
  </r>
  <r>
    <n v="1473"/>
    <s v="ONE LOVES ONLY FORM"/>
    <s v="Public Radio Project"/>
    <n v="1500"/>
    <n v="1807.74"/>
    <x v="0"/>
    <s v="US"/>
    <s v="USD"/>
    <n v="1330644639"/>
    <n v="1328052639"/>
    <d v="2012-01-31T23:30:39"/>
    <n v="2012"/>
    <b v="1"/>
    <n v="47"/>
    <b v="1"/>
    <s v="publishing/radio &amp; podcasts"/>
    <m/>
    <x v="1"/>
    <x v="12"/>
    <m/>
    <m/>
    <m/>
    <x v="11"/>
    <x v="12"/>
    <x v="11"/>
    <x v="1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n v="2013"/>
    <b v="1"/>
    <n v="76"/>
    <b v="1"/>
    <s v="publishing/radio &amp; podcasts"/>
    <m/>
    <x v="1"/>
    <x v="12"/>
    <m/>
    <m/>
    <m/>
    <x v="11"/>
    <x v="12"/>
    <x v="11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n v="2014"/>
    <b v="1"/>
    <n v="441"/>
    <b v="1"/>
    <s v="publishing/radio &amp; podcasts"/>
    <m/>
    <x v="1"/>
    <x v="12"/>
    <m/>
    <m/>
    <m/>
    <x v="11"/>
    <x v="12"/>
    <x v="11"/>
    <x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n v="2011"/>
    <b v="1"/>
    <n v="916"/>
    <b v="1"/>
    <s v="publishing/radio &amp; podcasts"/>
    <m/>
    <x v="1"/>
    <x v="12"/>
    <m/>
    <m/>
    <m/>
    <x v="11"/>
    <x v="12"/>
    <x v="11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n v="2011"/>
    <b v="1"/>
    <n v="369"/>
    <b v="1"/>
    <s v="publishing/radio &amp; podcasts"/>
    <m/>
    <x v="1"/>
    <x v="12"/>
    <m/>
    <m/>
    <m/>
    <x v="11"/>
    <x v="12"/>
    <x v="11"/>
    <x v="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n v="2013"/>
    <b v="1"/>
    <n v="20242"/>
    <b v="1"/>
    <s v="publishing/radio &amp; podcasts"/>
    <m/>
    <x v="1"/>
    <x v="12"/>
    <m/>
    <m/>
    <m/>
    <x v="11"/>
    <x v="12"/>
    <x v="11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n v="2014"/>
    <b v="1"/>
    <n v="71"/>
    <b v="1"/>
    <s v="publishing/radio &amp; podcasts"/>
    <m/>
    <x v="1"/>
    <x v="12"/>
    <m/>
    <m/>
    <m/>
    <x v="11"/>
    <x v="12"/>
    <x v="11"/>
    <x v="1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n v="2013"/>
    <b v="1"/>
    <n v="635"/>
    <b v="1"/>
    <s v="publishing/radio &amp; podcasts"/>
    <m/>
    <x v="1"/>
    <x v="12"/>
    <m/>
    <m/>
    <m/>
    <x v="11"/>
    <x v="12"/>
    <x v="11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n v="2013"/>
    <b v="0"/>
    <n v="6"/>
    <b v="0"/>
    <s v="publishing/fiction"/>
    <m/>
    <x v="1"/>
    <x v="12"/>
    <m/>
    <m/>
    <m/>
    <x v="11"/>
    <x v="12"/>
    <x v="11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8-15T20:35:36"/>
    <n v="2012"/>
    <b v="0"/>
    <n v="1"/>
    <b v="0"/>
    <s v="publishing/fiction"/>
    <m/>
    <x v="1"/>
    <x v="12"/>
    <m/>
    <m/>
    <m/>
    <x v="11"/>
    <x v="12"/>
    <x v="11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n v="2016"/>
    <b v="0"/>
    <n v="2"/>
    <b v="0"/>
    <s v="publishing/fiction"/>
    <m/>
    <x v="1"/>
    <x v="12"/>
    <m/>
    <m/>
    <m/>
    <x v="11"/>
    <x v="12"/>
    <x v="11"/>
    <x v="11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n v="2012"/>
    <b v="0"/>
    <n v="0"/>
    <b v="0"/>
    <s v="publishing/fiction"/>
    <m/>
    <x v="1"/>
    <x v="12"/>
    <m/>
    <m/>
    <m/>
    <x v="11"/>
    <x v="12"/>
    <x v="11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n v="2015"/>
    <b v="0"/>
    <n v="3"/>
    <b v="0"/>
    <s v="publishing/fiction"/>
    <m/>
    <x v="1"/>
    <x v="12"/>
    <m/>
    <m/>
    <m/>
    <x v="11"/>
    <x v="12"/>
    <x v="11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n v="2015"/>
    <b v="0"/>
    <n v="3"/>
    <b v="0"/>
    <s v="publishing/fiction"/>
    <m/>
    <x v="1"/>
    <x v="12"/>
    <m/>
    <m/>
    <m/>
    <x v="11"/>
    <x v="12"/>
    <x v="11"/>
    <x v="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n v="2016"/>
    <b v="0"/>
    <n v="0"/>
    <b v="0"/>
    <s v="publishing/fiction"/>
    <m/>
    <x v="1"/>
    <x v="12"/>
    <m/>
    <m/>
    <m/>
    <x v="11"/>
    <x v="12"/>
    <x v="11"/>
    <x v="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n v="2013"/>
    <b v="0"/>
    <n v="6"/>
    <b v="0"/>
    <s v="publishing/fiction"/>
    <m/>
    <x v="1"/>
    <x v="12"/>
    <m/>
    <m/>
    <m/>
    <x v="11"/>
    <x v="12"/>
    <x v="11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n v="2012"/>
    <b v="0"/>
    <n v="0"/>
    <b v="0"/>
    <s v="publishing/fiction"/>
    <m/>
    <x v="1"/>
    <x v="12"/>
    <m/>
    <m/>
    <m/>
    <x v="11"/>
    <x v="12"/>
    <x v="11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n v="2013"/>
    <b v="0"/>
    <n v="19"/>
    <b v="0"/>
    <s v="publishing/fiction"/>
    <m/>
    <x v="1"/>
    <x v="12"/>
    <m/>
    <m/>
    <m/>
    <x v="11"/>
    <x v="12"/>
    <x v="11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n v="2014"/>
    <b v="0"/>
    <n v="1"/>
    <b v="0"/>
    <s v="publishing/fiction"/>
    <m/>
    <x v="1"/>
    <x v="12"/>
    <m/>
    <m/>
    <m/>
    <x v="11"/>
    <x v="12"/>
    <x v="1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n v="2011"/>
    <b v="0"/>
    <n v="2"/>
    <b v="0"/>
    <s v="publishing/fiction"/>
    <m/>
    <x v="1"/>
    <x v="12"/>
    <m/>
    <m/>
    <m/>
    <x v="11"/>
    <x v="12"/>
    <x v="11"/>
    <x v="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5-17T20:47:55"/>
    <n v="2013"/>
    <b v="0"/>
    <n v="0"/>
    <b v="0"/>
    <s v="publishing/fiction"/>
    <m/>
    <x v="1"/>
    <x v="12"/>
    <m/>
    <m/>
    <m/>
    <x v="11"/>
    <x v="12"/>
    <x v="1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n v="2015"/>
    <b v="0"/>
    <n v="11"/>
    <b v="0"/>
    <s v="publishing/fiction"/>
    <m/>
    <x v="1"/>
    <x v="12"/>
    <m/>
    <m/>
    <m/>
    <x v="11"/>
    <x v="12"/>
    <x v="11"/>
    <x v="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n v="2011"/>
    <b v="0"/>
    <n v="0"/>
    <b v="0"/>
    <s v="publishing/fiction"/>
    <m/>
    <x v="1"/>
    <x v="12"/>
    <m/>
    <m/>
    <m/>
    <x v="11"/>
    <x v="12"/>
    <x v="11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n v="2014"/>
    <b v="0"/>
    <n v="0"/>
    <b v="0"/>
    <s v="publishing/fiction"/>
    <m/>
    <x v="1"/>
    <x v="12"/>
    <m/>
    <m/>
    <m/>
    <x v="11"/>
    <x v="12"/>
    <x v="11"/>
    <x v="1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n v="2013"/>
    <b v="0"/>
    <n v="1"/>
    <b v="0"/>
    <s v="publishing/fiction"/>
    <m/>
    <x v="1"/>
    <x v="12"/>
    <m/>
    <m/>
    <m/>
    <x v="11"/>
    <x v="12"/>
    <x v="11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n v="2014"/>
    <b v="0"/>
    <n v="3"/>
    <b v="0"/>
    <s v="publishing/fiction"/>
    <m/>
    <x v="1"/>
    <x v="12"/>
    <m/>
    <m/>
    <m/>
    <x v="11"/>
    <x v="12"/>
    <x v="11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n v="2016"/>
    <b v="0"/>
    <n v="1"/>
    <b v="0"/>
    <s v="publishing/fiction"/>
    <m/>
    <x v="1"/>
    <x v="12"/>
    <m/>
    <m/>
    <m/>
    <x v="11"/>
    <x v="12"/>
    <x v="11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n v="2013"/>
    <b v="0"/>
    <n v="15"/>
    <b v="0"/>
    <s v="publishing/fiction"/>
    <m/>
    <x v="1"/>
    <x v="12"/>
    <m/>
    <m/>
    <m/>
    <x v="11"/>
    <x v="12"/>
    <x v="11"/>
    <x v="1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n v="2015"/>
    <b v="1"/>
    <n v="885"/>
    <b v="1"/>
    <s v="photography/photobooks"/>
    <m/>
    <x v="1"/>
    <x v="12"/>
    <m/>
    <m/>
    <m/>
    <x v="11"/>
    <x v="12"/>
    <x v="11"/>
    <x v="1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n v="2016"/>
    <b v="1"/>
    <n v="329"/>
    <b v="1"/>
    <s v="photography/photobooks"/>
    <m/>
    <x v="1"/>
    <x v="12"/>
    <m/>
    <m/>
    <m/>
    <x v="11"/>
    <x v="12"/>
    <x v="11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n v="2016"/>
    <b v="1"/>
    <n v="71"/>
    <b v="1"/>
    <s v="photography/photobooks"/>
    <m/>
    <x v="1"/>
    <x v="12"/>
    <m/>
    <m/>
    <m/>
    <x v="11"/>
    <x v="12"/>
    <x v="11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n v="2014"/>
    <b v="1"/>
    <n v="269"/>
    <b v="1"/>
    <s v="photography/photobooks"/>
    <m/>
    <x v="1"/>
    <x v="12"/>
    <m/>
    <m/>
    <m/>
    <x v="11"/>
    <x v="12"/>
    <x v="11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n v="2016"/>
    <b v="1"/>
    <n v="345"/>
    <b v="1"/>
    <s v="photography/photobooks"/>
    <m/>
    <x v="1"/>
    <x v="12"/>
    <m/>
    <m/>
    <m/>
    <x v="11"/>
    <x v="12"/>
    <x v="11"/>
    <x v="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n v="2014"/>
    <b v="1"/>
    <n v="43"/>
    <b v="1"/>
    <s v="photography/photobooks"/>
    <m/>
    <x v="1"/>
    <x v="12"/>
    <m/>
    <m/>
    <m/>
    <x v="11"/>
    <x v="12"/>
    <x v="11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n v="2010"/>
    <b v="1"/>
    <n v="33"/>
    <b v="1"/>
    <s v="photography/photobooks"/>
    <m/>
    <x v="1"/>
    <x v="12"/>
    <m/>
    <m/>
    <m/>
    <x v="11"/>
    <x v="12"/>
    <x v="11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n v="2014"/>
    <b v="1"/>
    <n v="211"/>
    <b v="1"/>
    <s v="photography/photobooks"/>
    <m/>
    <x v="1"/>
    <x v="12"/>
    <m/>
    <m/>
    <m/>
    <x v="11"/>
    <x v="12"/>
    <x v="11"/>
    <x v="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n v="2017"/>
    <b v="1"/>
    <n v="196"/>
    <b v="1"/>
    <s v="photography/photobooks"/>
    <m/>
    <x v="1"/>
    <x v="12"/>
    <m/>
    <m/>
    <m/>
    <x v="11"/>
    <x v="12"/>
    <x v="11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n v="2014"/>
    <b v="1"/>
    <n v="405"/>
    <b v="1"/>
    <s v="photography/photobooks"/>
    <m/>
    <x v="1"/>
    <x v="12"/>
    <m/>
    <m/>
    <m/>
    <x v="11"/>
    <x v="12"/>
    <x v="11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n v="2015"/>
    <b v="1"/>
    <n v="206"/>
    <b v="1"/>
    <s v="photography/photobooks"/>
    <m/>
    <x v="1"/>
    <x v="12"/>
    <m/>
    <m/>
    <m/>
    <x v="11"/>
    <x v="12"/>
    <x v="11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n v="2017"/>
    <b v="1"/>
    <n v="335"/>
    <b v="1"/>
    <s v="photography/photobooks"/>
    <m/>
    <x v="1"/>
    <x v="12"/>
    <m/>
    <m/>
    <m/>
    <x v="11"/>
    <x v="12"/>
    <x v="11"/>
    <x v="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n v="2014"/>
    <b v="1"/>
    <n v="215"/>
    <b v="1"/>
    <s v="photography/photobooks"/>
    <m/>
    <x v="1"/>
    <x v="12"/>
    <m/>
    <m/>
    <m/>
    <x v="11"/>
    <x v="12"/>
    <x v="11"/>
    <x v="1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n v="2015"/>
    <b v="1"/>
    <n v="176"/>
    <b v="1"/>
    <s v="photography/photobooks"/>
    <m/>
    <x v="1"/>
    <x v="12"/>
    <m/>
    <m/>
    <m/>
    <x v="11"/>
    <x v="12"/>
    <x v="11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n v="2016"/>
    <b v="1"/>
    <n v="555"/>
    <b v="1"/>
    <s v="photography/photobooks"/>
    <m/>
    <x v="1"/>
    <x v="12"/>
    <m/>
    <m/>
    <m/>
    <x v="11"/>
    <x v="12"/>
    <x v="11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n v="2016"/>
    <b v="1"/>
    <n v="116"/>
    <b v="1"/>
    <s v="photography/photobooks"/>
    <m/>
    <x v="1"/>
    <x v="12"/>
    <m/>
    <m/>
    <m/>
    <x v="11"/>
    <x v="12"/>
    <x v="11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n v="2014"/>
    <b v="1"/>
    <n v="615"/>
    <b v="1"/>
    <s v="photography/photobooks"/>
    <m/>
    <x v="1"/>
    <x v="12"/>
    <m/>
    <m/>
    <m/>
    <x v="11"/>
    <x v="12"/>
    <x v="11"/>
    <x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n v="2014"/>
    <b v="1"/>
    <n v="236"/>
    <b v="1"/>
    <s v="photography/photobooks"/>
    <m/>
    <x v="1"/>
    <x v="12"/>
    <m/>
    <m/>
    <m/>
    <x v="11"/>
    <x v="12"/>
    <x v="11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n v="2014"/>
    <b v="1"/>
    <n v="145"/>
    <b v="1"/>
    <s v="photography/photobooks"/>
    <m/>
    <x v="1"/>
    <x v="12"/>
    <m/>
    <m/>
    <m/>
    <x v="11"/>
    <x v="12"/>
    <x v="11"/>
    <x v="1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n v="2014"/>
    <b v="1"/>
    <n v="167"/>
    <b v="1"/>
    <s v="photography/photobooks"/>
    <m/>
    <x v="1"/>
    <x v="12"/>
    <m/>
    <m/>
    <m/>
    <x v="11"/>
    <x v="12"/>
    <x v="11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n v="2016"/>
    <b v="1"/>
    <n v="235"/>
    <b v="1"/>
    <s v="photography/photobooks"/>
    <m/>
    <x v="1"/>
    <x v="12"/>
    <m/>
    <m/>
    <m/>
    <x v="11"/>
    <x v="12"/>
    <x v="11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n v="2014"/>
    <b v="1"/>
    <n v="452"/>
    <b v="1"/>
    <s v="photography/photobooks"/>
    <m/>
    <x v="1"/>
    <x v="12"/>
    <m/>
    <m/>
    <m/>
    <x v="11"/>
    <x v="12"/>
    <x v="11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n v="2014"/>
    <b v="1"/>
    <n v="241"/>
    <b v="1"/>
    <s v="photography/photobooks"/>
    <m/>
    <x v="1"/>
    <x v="12"/>
    <m/>
    <m/>
    <m/>
    <x v="11"/>
    <x v="12"/>
    <x v="11"/>
    <x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n v="2017"/>
    <b v="1"/>
    <n v="28"/>
    <b v="1"/>
    <s v="photography/photobooks"/>
    <m/>
    <x v="1"/>
    <x v="12"/>
    <m/>
    <m/>
    <m/>
    <x v="11"/>
    <x v="12"/>
    <x v="11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n v="2016"/>
    <b v="1"/>
    <n v="140"/>
    <b v="1"/>
    <s v="photography/photobooks"/>
    <m/>
    <x v="1"/>
    <x v="12"/>
    <m/>
    <m/>
    <m/>
    <x v="11"/>
    <x v="12"/>
    <x v="11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n v="2015"/>
    <b v="1"/>
    <n v="280"/>
    <b v="1"/>
    <s v="photography/photobooks"/>
    <m/>
    <x v="1"/>
    <x v="12"/>
    <m/>
    <m/>
    <m/>
    <x v="11"/>
    <x v="12"/>
    <x v="11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n v="2017"/>
    <b v="1"/>
    <n v="70"/>
    <b v="1"/>
    <s v="photography/photobooks"/>
    <m/>
    <x v="1"/>
    <x v="12"/>
    <m/>
    <m/>
    <m/>
    <x v="11"/>
    <x v="12"/>
    <x v="11"/>
    <x v="1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n v="2017"/>
    <b v="1"/>
    <n v="160"/>
    <b v="1"/>
    <s v="photography/photobooks"/>
    <m/>
    <x v="1"/>
    <x v="12"/>
    <m/>
    <m/>
    <m/>
    <x v="11"/>
    <x v="12"/>
    <x v="11"/>
    <x v="1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n v="2015"/>
    <b v="1"/>
    <n v="141"/>
    <b v="1"/>
    <s v="photography/photobooks"/>
    <m/>
    <x v="1"/>
    <x v="12"/>
    <m/>
    <m/>
    <m/>
    <x v="11"/>
    <x v="12"/>
    <x v="11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n v="2015"/>
    <b v="1"/>
    <n v="874"/>
    <b v="1"/>
    <s v="photography/photobooks"/>
    <m/>
    <x v="1"/>
    <x v="12"/>
    <m/>
    <m/>
    <m/>
    <x v="11"/>
    <x v="12"/>
    <x v="11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n v="2014"/>
    <b v="1"/>
    <n v="73"/>
    <b v="1"/>
    <s v="photography/photobooks"/>
    <m/>
    <x v="1"/>
    <x v="12"/>
    <m/>
    <m/>
    <m/>
    <x v="11"/>
    <x v="12"/>
    <x v="11"/>
    <x v="1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n v="2016"/>
    <b v="1"/>
    <n v="294"/>
    <b v="1"/>
    <s v="photography/photobooks"/>
    <m/>
    <x v="1"/>
    <x v="12"/>
    <m/>
    <m/>
    <m/>
    <x v="11"/>
    <x v="12"/>
    <x v="11"/>
    <x v="1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n v="2016"/>
    <b v="1"/>
    <n v="740"/>
    <b v="1"/>
    <s v="photography/photobooks"/>
    <m/>
    <x v="1"/>
    <x v="12"/>
    <m/>
    <m/>
    <m/>
    <x v="11"/>
    <x v="12"/>
    <x v="11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n v="2015"/>
    <b v="1"/>
    <n v="369"/>
    <b v="1"/>
    <s v="photography/photobooks"/>
    <m/>
    <x v="1"/>
    <x v="12"/>
    <m/>
    <m/>
    <m/>
    <x v="11"/>
    <x v="12"/>
    <x v="11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n v="2016"/>
    <b v="1"/>
    <n v="110"/>
    <b v="1"/>
    <s v="photography/photobooks"/>
    <m/>
    <x v="1"/>
    <x v="12"/>
    <m/>
    <m/>
    <m/>
    <x v="11"/>
    <x v="12"/>
    <x v="11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n v="2015"/>
    <b v="1"/>
    <n v="455"/>
    <b v="1"/>
    <s v="photography/photobooks"/>
    <m/>
    <x v="1"/>
    <x v="12"/>
    <m/>
    <m/>
    <m/>
    <x v="11"/>
    <x v="12"/>
    <x v="11"/>
    <x v="1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n v="2016"/>
    <b v="1"/>
    <n v="224"/>
    <b v="1"/>
    <s v="photography/photobooks"/>
    <m/>
    <x v="1"/>
    <x v="12"/>
    <m/>
    <m/>
    <m/>
    <x v="11"/>
    <x v="12"/>
    <x v="11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n v="2014"/>
    <b v="1"/>
    <n v="46"/>
    <b v="1"/>
    <s v="photography/photobooks"/>
    <m/>
    <x v="1"/>
    <x v="12"/>
    <m/>
    <m/>
    <m/>
    <x v="11"/>
    <x v="12"/>
    <x v="11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n v="2016"/>
    <b v="0"/>
    <n v="284"/>
    <b v="1"/>
    <s v="photography/photobooks"/>
    <m/>
    <x v="1"/>
    <x v="12"/>
    <m/>
    <m/>
    <m/>
    <x v="11"/>
    <x v="12"/>
    <x v="1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n v="2014"/>
    <b v="1"/>
    <n v="98"/>
    <b v="1"/>
    <s v="photography/photobooks"/>
    <m/>
    <x v="1"/>
    <x v="12"/>
    <m/>
    <m/>
    <m/>
    <x v="11"/>
    <x v="12"/>
    <x v="11"/>
    <x v="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n v="2014"/>
    <b v="0"/>
    <n v="2"/>
    <b v="0"/>
    <s v="photography/nature"/>
    <m/>
    <x v="1"/>
    <x v="12"/>
    <m/>
    <m/>
    <m/>
    <x v="11"/>
    <x v="12"/>
    <x v="1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n v="2015"/>
    <b v="0"/>
    <n v="1"/>
    <b v="0"/>
    <s v="photography/nature"/>
    <m/>
    <x v="1"/>
    <x v="12"/>
    <m/>
    <m/>
    <m/>
    <x v="11"/>
    <x v="12"/>
    <x v="11"/>
    <x v="1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n v="2014"/>
    <b v="0"/>
    <n v="1"/>
    <b v="0"/>
    <s v="photography/nature"/>
    <m/>
    <x v="1"/>
    <x v="12"/>
    <m/>
    <m/>
    <m/>
    <x v="11"/>
    <x v="12"/>
    <x v="11"/>
    <x v="1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n v="2015"/>
    <b v="0"/>
    <n v="0"/>
    <b v="0"/>
    <s v="photography/nature"/>
    <m/>
    <x v="1"/>
    <x v="12"/>
    <m/>
    <m/>
    <m/>
    <x v="11"/>
    <x v="12"/>
    <x v="11"/>
    <x v="1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1-27T21:13:54"/>
    <n v="2015"/>
    <b v="0"/>
    <n v="1"/>
    <b v="0"/>
    <s v="photography/nature"/>
    <m/>
    <x v="1"/>
    <x v="12"/>
    <m/>
    <m/>
    <m/>
    <x v="11"/>
    <x v="12"/>
    <x v="11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n v="2014"/>
    <b v="0"/>
    <n v="11"/>
    <b v="0"/>
    <s v="photography/nature"/>
    <m/>
    <x v="1"/>
    <x v="12"/>
    <m/>
    <m/>
    <m/>
    <x v="11"/>
    <x v="12"/>
    <x v="11"/>
    <x v="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n v="2017"/>
    <b v="0"/>
    <n v="0"/>
    <b v="0"/>
    <s v="photography/nature"/>
    <m/>
    <x v="1"/>
    <x v="12"/>
    <m/>
    <m/>
    <m/>
    <x v="11"/>
    <x v="12"/>
    <x v="11"/>
    <x v="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n v="2015"/>
    <b v="0"/>
    <n v="1"/>
    <b v="0"/>
    <s v="photography/nature"/>
    <m/>
    <x v="1"/>
    <x v="12"/>
    <m/>
    <m/>
    <m/>
    <x v="11"/>
    <x v="12"/>
    <x v="11"/>
    <x v="1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n v="2015"/>
    <b v="0"/>
    <n v="6"/>
    <b v="0"/>
    <s v="photography/nature"/>
    <m/>
    <x v="1"/>
    <x v="12"/>
    <m/>
    <m/>
    <m/>
    <x v="11"/>
    <x v="12"/>
    <x v="11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n v="2016"/>
    <b v="0"/>
    <n v="7"/>
    <b v="0"/>
    <s v="photography/nature"/>
    <m/>
    <x v="1"/>
    <x v="12"/>
    <m/>
    <m/>
    <m/>
    <x v="11"/>
    <x v="12"/>
    <x v="11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n v="2015"/>
    <b v="0"/>
    <n v="0"/>
    <b v="0"/>
    <s v="photography/nature"/>
    <m/>
    <x v="1"/>
    <x v="12"/>
    <m/>
    <m/>
    <m/>
    <x v="11"/>
    <x v="12"/>
    <x v="11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n v="2014"/>
    <b v="0"/>
    <n v="16"/>
    <b v="0"/>
    <s v="photography/nature"/>
    <m/>
    <x v="1"/>
    <x v="12"/>
    <m/>
    <m/>
    <m/>
    <x v="11"/>
    <x v="12"/>
    <x v="11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n v="2015"/>
    <b v="0"/>
    <n v="0"/>
    <b v="0"/>
    <s v="photography/nature"/>
    <m/>
    <x v="1"/>
    <x v="12"/>
    <m/>
    <m/>
    <m/>
    <x v="11"/>
    <x v="12"/>
    <x v="11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n v="2015"/>
    <b v="0"/>
    <n v="0"/>
    <b v="0"/>
    <s v="photography/nature"/>
    <m/>
    <x v="1"/>
    <x v="12"/>
    <m/>
    <m/>
    <m/>
    <x v="11"/>
    <x v="12"/>
    <x v="11"/>
    <x v="1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n v="2015"/>
    <b v="0"/>
    <n v="0"/>
    <b v="0"/>
    <s v="photography/nature"/>
    <m/>
    <x v="1"/>
    <x v="12"/>
    <m/>
    <m/>
    <m/>
    <x v="11"/>
    <x v="12"/>
    <x v="11"/>
    <x v="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n v="2016"/>
    <b v="0"/>
    <n v="12"/>
    <b v="0"/>
    <s v="photography/nature"/>
    <m/>
    <x v="1"/>
    <x v="12"/>
    <m/>
    <m/>
    <m/>
    <x v="11"/>
    <x v="12"/>
    <x v="11"/>
    <x v="1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n v="2014"/>
    <b v="0"/>
    <n v="1"/>
    <b v="0"/>
    <s v="photography/nature"/>
    <m/>
    <x v="1"/>
    <x v="12"/>
    <m/>
    <m/>
    <m/>
    <x v="11"/>
    <x v="12"/>
    <x v="11"/>
    <x v="1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n v="2015"/>
    <b v="0"/>
    <n v="3"/>
    <b v="0"/>
    <s v="photography/nature"/>
    <m/>
    <x v="1"/>
    <x v="12"/>
    <m/>
    <m/>
    <m/>
    <x v="11"/>
    <x v="12"/>
    <x v="11"/>
    <x v="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n v="2015"/>
    <b v="0"/>
    <n v="1"/>
    <b v="0"/>
    <s v="photography/nature"/>
    <m/>
    <x v="1"/>
    <x v="12"/>
    <m/>
    <m/>
    <m/>
    <x v="11"/>
    <x v="12"/>
    <x v="11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n v="2014"/>
    <b v="0"/>
    <n v="4"/>
    <b v="0"/>
    <s v="photography/nature"/>
    <m/>
    <x v="1"/>
    <x v="12"/>
    <m/>
    <m/>
    <m/>
    <x v="11"/>
    <x v="12"/>
    <x v="11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n v="2013"/>
    <b v="0"/>
    <n v="1"/>
    <b v="0"/>
    <s v="publishing/art books"/>
    <m/>
    <x v="1"/>
    <x v="12"/>
    <m/>
    <m/>
    <m/>
    <x v="11"/>
    <x v="12"/>
    <x v="11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n v="2009"/>
    <b v="0"/>
    <n v="0"/>
    <b v="0"/>
    <s v="publishing/art books"/>
    <m/>
    <x v="1"/>
    <x v="12"/>
    <m/>
    <m/>
    <m/>
    <x v="11"/>
    <x v="12"/>
    <x v="11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n v="2014"/>
    <b v="0"/>
    <n v="2"/>
    <b v="0"/>
    <s v="publishing/art books"/>
    <m/>
    <x v="1"/>
    <x v="12"/>
    <m/>
    <m/>
    <m/>
    <x v="11"/>
    <x v="12"/>
    <x v="11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n v="2015"/>
    <b v="0"/>
    <n v="1"/>
    <b v="0"/>
    <s v="publishing/art books"/>
    <m/>
    <x v="1"/>
    <x v="12"/>
    <m/>
    <m/>
    <m/>
    <x v="11"/>
    <x v="12"/>
    <x v="11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n v="2011"/>
    <b v="0"/>
    <n v="1"/>
    <b v="0"/>
    <s v="publishing/art books"/>
    <m/>
    <x v="1"/>
    <x v="12"/>
    <m/>
    <m/>
    <m/>
    <x v="11"/>
    <x v="12"/>
    <x v="11"/>
    <x v="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n v="2016"/>
    <b v="0"/>
    <n v="59"/>
    <b v="0"/>
    <s v="publishing/art books"/>
    <m/>
    <x v="1"/>
    <x v="12"/>
    <m/>
    <m/>
    <m/>
    <x v="11"/>
    <x v="12"/>
    <x v="11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n v="2014"/>
    <b v="0"/>
    <n v="13"/>
    <b v="0"/>
    <s v="publishing/art books"/>
    <m/>
    <x v="1"/>
    <x v="12"/>
    <m/>
    <m/>
    <m/>
    <x v="11"/>
    <x v="12"/>
    <x v="11"/>
    <x v="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n v="2014"/>
    <b v="0"/>
    <n v="22"/>
    <b v="0"/>
    <s v="publishing/art books"/>
    <m/>
    <x v="1"/>
    <x v="12"/>
    <m/>
    <m/>
    <m/>
    <x v="11"/>
    <x v="12"/>
    <x v="11"/>
    <x v="11"/>
  </r>
  <r>
    <n v="1569"/>
    <s v="to be removed (Canceled)"/>
    <s v="to be removed"/>
    <n v="30000"/>
    <n v="0"/>
    <x v="1"/>
    <s v="US"/>
    <s v="USD"/>
    <n v="1369498714"/>
    <n v="1366906714"/>
    <d v="2013-04-25T16:18:34"/>
    <n v="2013"/>
    <b v="0"/>
    <n v="0"/>
    <b v="0"/>
    <s v="publishing/art books"/>
    <m/>
    <x v="1"/>
    <x v="12"/>
    <m/>
    <m/>
    <m/>
    <x v="11"/>
    <x v="12"/>
    <x v="11"/>
    <x v="1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3-09T19:31:22"/>
    <n v="2016"/>
    <b v="0"/>
    <n v="52"/>
    <b v="0"/>
    <s v="publishing/art books"/>
    <m/>
    <x v="1"/>
    <x v="12"/>
    <m/>
    <m/>
    <m/>
    <x v="11"/>
    <x v="12"/>
    <x v="11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n v="2015"/>
    <b v="0"/>
    <n v="4"/>
    <b v="0"/>
    <s v="publishing/art books"/>
    <m/>
    <x v="1"/>
    <x v="12"/>
    <m/>
    <m/>
    <m/>
    <x v="11"/>
    <x v="12"/>
    <x v="11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n v="2016"/>
    <b v="0"/>
    <n v="3"/>
    <b v="0"/>
    <s v="publishing/art books"/>
    <m/>
    <x v="1"/>
    <x v="12"/>
    <m/>
    <m/>
    <m/>
    <x v="11"/>
    <x v="12"/>
    <x v="11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n v="2017"/>
    <b v="0"/>
    <n v="3"/>
    <b v="0"/>
    <s v="publishing/art books"/>
    <m/>
    <x v="1"/>
    <x v="12"/>
    <m/>
    <m/>
    <m/>
    <x v="11"/>
    <x v="12"/>
    <x v="11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n v="2015"/>
    <b v="0"/>
    <n v="6"/>
    <b v="0"/>
    <s v="publishing/art books"/>
    <m/>
    <x v="1"/>
    <x v="12"/>
    <m/>
    <m/>
    <m/>
    <x v="11"/>
    <x v="12"/>
    <x v="11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n v="2014"/>
    <b v="0"/>
    <n v="35"/>
    <b v="0"/>
    <s v="publishing/art books"/>
    <m/>
    <x v="1"/>
    <x v="12"/>
    <m/>
    <m/>
    <m/>
    <x v="11"/>
    <x v="12"/>
    <x v="11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n v="2015"/>
    <b v="0"/>
    <n v="10"/>
    <b v="0"/>
    <s v="publishing/art books"/>
    <m/>
    <x v="1"/>
    <x v="12"/>
    <m/>
    <m/>
    <m/>
    <x v="11"/>
    <x v="12"/>
    <x v="11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n v="2012"/>
    <b v="0"/>
    <n v="2"/>
    <b v="0"/>
    <s v="publishing/art books"/>
    <m/>
    <x v="1"/>
    <x v="12"/>
    <m/>
    <m/>
    <m/>
    <x v="11"/>
    <x v="12"/>
    <x v="1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n v="2010"/>
    <b v="0"/>
    <n v="4"/>
    <b v="0"/>
    <s v="publishing/art books"/>
    <m/>
    <x v="1"/>
    <x v="12"/>
    <m/>
    <m/>
    <m/>
    <x v="11"/>
    <x v="12"/>
    <x v="11"/>
    <x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n v="2013"/>
    <b v="0"/>
    <n v="2"/>
    <b v="0"/>
    <s v="publishing/art books"/>
    <m/>
    <x v="1"/>
    <x v="12"/>
    <m/>
    <m/>
    <m/>
    <x v="11"/>
    <x v="12"/>
    <x v="11"/>
    <x v="1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n v="2012"/>
    <b v="0"/>
    <n v="0"/>
    <b v="0"/>
    <s v="publishing/art books"/>
    <m/>
    <x v="1"/>
    <x v="12"/>
    <m/>
    <m/>
    <m/>
    <x v="11"/>
    <x v="12"/>
    <x v="11"/>
    <x v="1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n v="2015"/>
    <b v="0"/>
    <n v="1"/>
    <b v="0"/>
    <s v="photography/places"/>
    <m/>
    <x v="1"/>
    <x v="12"/>
    <m/>
    <m/>
    <m/>
    <x v="11"/>
    <x v="12"/>
    <x v="11"/>
    <x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n v="2015"/>
    <b v="0"/>
    <n v="3"/>
    <b v="0"/>
    <s v="photography/places"/>
    <m/>
    <x v="1"/>
    <x v="12"/>
    <m/>
    <m/>
    <m/>
    <x v="11"/>
    <x v="12"/>
    <x v="11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n v="2014"/>
    <b v="0"/>
    <n v="1"/>
    <b v="0"/>
    <s v="photography/places"/>
    <m/>
    <x v="1"/>
    <x v="12"/>
    <m/>
    <m/>
    <m/>
    <x v="11"/>
    <x v="12"/>
    <x v="11"/>
    <x v="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n v="2014"/>
    <b v="0"/>
    <n v="0"/>
    <b v="0"/>
    <s v="photography/places"/>
    <m/>
    <x v="1"/>
    <x v="12"/>
    <m/>
    <m/>
    <m/>
    <x v="11"/>
    <x v="12"/>
    <x v="11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n v="2016"/>
    <b v="0"/>
    <n v="12"/>
    <b v="0"/>
    <s v="photography/places"/>
    <m/>
    <x v="1"/>
    <x v="12"/>
    <m/>
    <m/>
    <m/>
    <x v="11"/>
    <x v="12"/>
    <x v="11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n v="2015"/>
    <b v="0"/>
    <n v="0"/>
    <b v="0"/>
    <s v="photography/places"/>
    <m/>
    <x v="1"/>
    <x v="12"/>
    <m/>
    <m/>
    <m/>
    <x v="11"/>
    <x v="12"/>
    <x v="11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n v="2014"/>
    <b v="0"/>
    <n v="1"/>
    <b v="0"/>
    <s v="photography/places"/>
    <m/>
    <x v="1"/>
    <x v="12"/>
    <m/>
    <m/>
    <m/>
    <x v="11"/>
    <x v="12"/>
    <x v="11"/>
    <x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n v="2015"/>
    <b v="0"/>
    <n v="0"/>
    <b v="0"/>
    <s v="photography/places"/>
    <m/>
    <x v="1"/>
    <x v="12"/>
    <m/>
    <m/>
    <m/>
    <x v="11"/>
    <x v="12"/>
    <x v="11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n v="2015"/>
    <b v="0"/>
    <n v="0"/>
    <b v="0"/>
    <s v="photography/places"/>
    <m/>
    <x v="1"/>
    <x v="12"/>
    <m/>
    <m/>
    <m/>
    <x v="11"/>
    <x v="12"/>
    <x v="11"/>
    <x v="11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n v="2015"/>
    <b v="0"/>
    <n v="2"/>
    <b v="0"/>
    <s v="photography/places"/>
    <m/>
    <x v="1"/>
    <x v="12"/>
    <m/>
    <m/>
    <m/>
    <x v="11"/>
    <x v="12"/>
    <x v="11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n v="2016"/>
    <b v="0"/>
    <n v="92"/>
    <b v="0"/>
    <s v="photography/places"/>
    <m/>
    <x v="1"/>
    <x v="12"/>
    <m/>
    <m/>
    <m/>
    <x v="11"/>
    <x v="12"/>
    <x v="11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n v="2015"/>
    <b v="0"/>
    <n v="0"/>
    <b v="0"/>
    <s v="photography/places"/>
    <m/>
    <x v="1"/>
    <x v="12"/>
    <m/>
    <m/>
    <m/>
    <x v="11"/>
    <x v="12"/>
    <x v="11"/>
    <x v="1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n v="2015"/>
    <b v="0"/>
    <n v="3"/>
    <b v="0"/>
    <s v="photography/places"/>
    <m/>
    <x v="1"/>
    <x v="12"/>
    <m/>
    <m/>
    <m/>
    <x v="11"/>
    <x v="12"/>
    <x v="11"/>
    <x v="1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n v="2016"/>
    <b v="0"/>
    <n v="10"/>
    <b v="0"/>
    <s v="photography/places"/>
    <m/>
    <x v="1"/>
    <x v="12"/>
    <m/>
    <m/>
    <m/>
    <x v="11"/>
    <x v="12"/>
    <x v="11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n v="2014"/>
    <b v="0"/>
    <n v="7"/>
    <b v="0"/>
    <s v="photography/places"/>
    <m/>
    <x v="1"/>
    <x v="12"/>
    <m/>
    <m/>
    <m/>
    <x v="11"/>
    <x v="12"/>
    <x v="11"/>
    <x v="1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n v="2014"/>
    <b v="0"/>
    <n v="3"/>
    <b v="0"/>
    <s v="photography/places"/>
    <m/>
    <x v="1"/>
    <x v="12"/>
    <m/>
    <m/>
    <m/>
    <x v="11"/>
    <x v="12"/>
    <x v="11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n v="2016"/>
    <b v="0"/>
    <n v="0"/>
    <b v="0"/>
    <s v="photography/places"/>
    <m/>
    <x v="1"/>
    <x v="12"/>
    <m/>
    <m/>
    <m/>
    <x v="11"/>
    <x v="12"/>
    <x v="11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n v="2015"/>
    <b v="0"/>
    <n v="1"/>
    <b v="0"/>
    <s v="photography/places"/>
    <m/>
    <x v="1"/>
    <x v="12"/>
    <m/>
    <m/>
    <m/>
    <x v="11"/>
    <x v="12"/>
    <x v="11"/>
    <x v="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n v="2016"/>
    <b v="0"/>
    <n v="0"/>
    <b v="0"/>
    <s v="photography/places"/>
    <m/>
    <x v="1"/>
    <x v="12"/>
    <m/>
    <m/>
    <m/>
    <x v="11"/>
    <x v="12"/>
    <x v="11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n v="2014"/>
    <b v="0"/>
    <n v="9"/>
    <b v="0"/>
    <s v="photography/places"/>
    <m/>
    <x v="1"/>
    <x v="12"/>
    <m/>
    <m/>
    <m/>
    <x v="11"/>
    <x v="12"/>
    <x v="11"/>
    <x v="1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n v="2011"/>
    <b v="0"/>
    <n v="56"/>
    <b v="1"/>
    <s v="music/rock"/>
    <m/>
    <x v="1"/>
    <x v="12"/>
    <m/>
    <m/>
    <m/>
    <x v="11"/>
    <x v="12"/>
    <x v="1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n v="2011"/>
    <b v="0"/>
    <n v="32"/>
    <b v="1"/>
    <s v="music/rock"/>
    <m/>
    <x v="1"/>
    <x v="12"/>
    <m/>
    <m/>
    <m/>
    <x v="11"/>
    <x v="12"/>
    <x v="1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n v="2011"/>
    <b v="0"/>
    <n v="30"/>
    <b v="1"/>
    <s v="music/rock"/>
    <m/>
    <x v="1"/>
    <x v="12"/>
    <m/>
    <m/>
    <m/>
    <x v="11"/>
    <x v="12"/>
    <x v="1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n v="2012"/>
    <b v="0"/>
    <n v="70"/>
    <b v="1"/>
    <s v="music/rock"/>
    <m/>
    <x v="1"/>
    <x v="12"/>
    <m/>
    <m/>
    <m/>
    <x v="11"/>
    <x v="12"/>
    <x v="1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n v="2011"/>
    <b v="0"/>
    <n v="44"/>
    <b v="1"/>
    <s v="music/rock"/>
    <m/>
    <x v="1"/>
    <x v="12"/>
    <m/>
    <m/>
    <m/>
    <x v="11"/>
    <x v="12"/>
    <x v="1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n v="2010"/>
    <b v="0"/>
    <n v="92"/>
    <b v="1"/>
    <s v="music/rock"/>
    <m/>
    <x v="1"/>
    <x v="12"/>
    <m/>
    <m/>
    <m/>
    <x v="11"/>
    <x v="12"/>
    <x v="1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n v="2012"/>
    <b v="0"/>
    <n v="205"/>
    <b v="1"/>
    <s v="music/rock"/>
    <m/>
    <x v="1"/>
    <x v="12"/>
    <m/>
    <m/>
    <m/>
    <x v="11"/>
    <x v="12"/>
    <x v="1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n v="2013"/>
    <b v="0"/>
    <n v="23"/>
    <b v="1"/>
    <s v="music/rock"/>
    <m/>
    <x v="1"/>
    <x v="12"/>
    <m/>
    <m/>
    <m/>
    <x v="11"/>
    <x v="12"/>
    <x v="1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n v="2011"/>
    <b v="0"/>
    <n v="4"/>
    <b v="1"/>
    <s v="music/rock"/>
    <m/>
    <x v="1"/>
    <x v="12"/>
    <m/>
    <m/>
    <m/>
    <x v="11"/>
    <x v="12"/>
    <x v="11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n v="2012"/>
    <b v="0"/>
    <n v="112"/>
    <b v="1"/>
    <s v="music/rock"/>
    <m/>
    <x v="1"/>
    <x v="12"/>
    <m/>
    <m/>
    <m/>
    <x v="11"/>
    <x v="12"/>
    <x v="11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n v="2013"/>
    <b v="0"/>
    <n v="27"/>
    <b v="1"/>
    <s v="music/rock"/>
    <m/>
    <x v="1"/>
    <x v="12"/>
    <m/>
    <m/>
    <m/>
    <x v="11"/>
    <x v="12"/>
    <x v="1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n v="2012"/>
    <b v="0"/>
    <n v="11"/>
    <b v="1"/>
    <s v="music/rock"/>
    <m/>
    <x v="1"/>
    <x v="12"/>
    <m/>
    <m/>
    <m/>
    <x v="11"/>
    <x v="12"/>
    <x v="1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n v="2012"/>
    <b v="0"/>
    <n v="26"/>
    <b v="1"/>
    <s v="music/rock"/>
    <m/>
    <x v="1"/>
    <x v="12"/>
    <m/>
    <m/>
    <m/>
    <x v="11"/>
    <x v="12"/>
    <x v="1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n v="2014"/>
    <b v="0"/>
    <n v="77"/>
    <b v="1"/>
    <s v="music/rock"/>
    <m/>
    <x v="1"/>
    <x v="12"/>
    <m/>
    <m/>
    <m/>
    <x v="11"/>
    <x v="12"/>
    <x v="1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n v="2011"/>
    <b v="0"/>
    <n v="136"/>
    <b v="1"/>
    <s v="music/rock"/>
    <m/>
    <x v="1"/>
    <x v="12"/>
    <m/>
    <m/>
    <m/>
    <x v="11"/>
    <x v="12"/>
    <x v="11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n v="2012"/>
    <b v="0"/>
    <n v="157"/>
    <b v="1"/>
    <s v="music/rock"/>
    <m/>
    <x v="1"/>
    <x v="12"/>
    <m/>
    <m/>
    <m/>
    <x v="11"/>
    <x v="12"/>
    <x v="11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n v="2013"/>
    <b v="0"/>
    <n v="158"/>
    <b v="1"/>
    <s v="music/rock"/>
    <m/>
    <x v="1"/>
    <x v="12"/>
    <m/>
    <m/>
    <m/>
    <x v="11"/>
    <x v="12"/>
    <x v="11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n v="2013"/>
    <b v="0"/>
    <n v="27"/>
    <b v="1"/>
    <s v="music/rock"/>
    <m/>
    <x v="1"/>
    <x v="12"/>
    <m/>
    <m/>
    <m/>
    <x v="11"/>
    <x v="12"/>
    <x v="1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n v="2014"/>
    <b v="0"/>
    <n v="23"/>
    <b v="1"/>
    <s v="music/rock"/>
    <m/>
    <x v="1"/>
    <x v="12"/>
    <m/>
    <m/>
    <m/>
    <x v="11"/>
    <x v="12"/>
    <x v="11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n v="2013"/>
    <b v="0"/>
    <n v="17"/>
    <b v="1"/>
    <s v="music/rock"/>
    <m/>
    <x v="1"/>
    <x v="12"/>
    <m/>
    <m/>
    <m/>
    <x v="11"/>
    <x v="12"/>
    <x v="1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n v="2012"/>
    <b v="0"/>
    <n v="37"/>
    <b v="1"/>
    <s v="music/rock"/>
    <m/>
    <x v="1"/>
    <x v="12"/>
    <m/>
    <m/>
    <m/>
    <x v="11"/>
    <x v="12"/>
    <x v="1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n v="2014"/>
    <b v="0"/>
    <n v="65"/>
    <b v="1"/>
    <s v="music/rock"/>
    <m/>
    <x v="1"/>
    <x v="12"/>
    <m/>
    <m/>
    <m/>
    <x v="11"/>
    <x v="12"/>
    <x v="1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n v="2013"/>
    <b v="0"/>
    <n v="18"/>
    <b v="1"/>
    <s v="music/rock"/>
    <m/>
    <x v="1"/>
    <x v="12"/>
    <m/>
    <m/>
    <m/>
    <x v="11"/>
    <x v="12"/>
    <x v="11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n v="2012"/>
    <b v="0"/>
    <n v="25"/>
    <b v="1"/>
    <s v="music/rock"/>
    <m/>
    <x v="1"/>
    <x v="12"/>
    <m/>
    <m/>
    <m/>
    <x v="11"/>
    <x v="12"/>
    <x v="1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n v="2012"/>
    <b v="0"/>
    <n v="104"/>
    <b v="1"/>
    <s v="music/rock"/>
    <m/>
    <x v="1"/>
    <x v="12"/>
    <m/>
    <m/>
    <m/>
    <x v="11"/>
    <x v="12"/>
    <x v="1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n v="2013"/>
    <b v="0"/>
    <n v="108"/>
    <b v="1"/>
    <s v="music/rock"/>
    <m/>
    <x v="1"/>
    <x v="12"/>
    <m/>
    <m/>
    <m/>
    <x v="11"/>
    <x v="12"/>
    <x v="1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n v="2012"/>
    <b v="0"/>
    <n v="38"/>
    <b v="1"/>
    <s v="music/rock"/>
    <m/>
    <x v="1"/>
    <x v="12"/>
    <m/>
    <m/>
    <m/>
    <x v="11"/>
    <x v="12"/>
    <x v="11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n v="2014"/>
    <b v="0"/>
    <n v="88"/>
    <b v="1"/>
    <s v="music/rock"/>
    <m/>
    <x v="1"/>
    <x v="12"/>
    <m/>
    <m/>
    <m/>
    <x v="11"/>
    <x v="12"/>
    <x v="11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n v="2014"/>
    <b v="0"/>
    <n v="82"/>
    <b v="1"/>
    <s v="music/rock"/>
    <m/>
    <x v="1"/>
    <x v="12"/>
    <m/>
    <m/>
    <m/>
    <x v="11"/>
    <x v="12"/>
    <x v="1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n v="2012"/>
    <b v="0"/>
    <n v="126"/>
    <b v="1"/>
    <s v="music/rock"/>
    <m/>
    <x v="1"/>
    <x v="12"/>
    <m/>
    <m/>
    <m/>
    <x v="11"/>
    <x v="12"/>
    <x v="1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n v="2012"/>
    <b v="0"/>
    <n v="133"/>
    <b v="1"/>
    <s v="music/rock"/>
    <m/>
    <x v="1"/>
    <x v="12"/>
    <m/>
    <m/>
    <m/>
    <x v="11"/>
    <x v="12"/>
    <x v="1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n v="2011"/>
    <b v="0"/>
    <n v="47"/>
    <b v="1"/>
    <s v="music/rock"/>
    <m/>
    <x v="1"/>
    <x v="12"/>
    <m/>
    <m/>
    <m/>
    <x v="11"/>
    <x v="12"/>
    <x v="1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n v="2011"/>
    <b v="0"/>
    <n v="58"/>
    <b v="1"/>
    <s v="music/rock"/>
    <m/>
    <x v="1"/>
    <x v="12"/>
    <m/>
    <m/>
    <m/>
    <x v="11"/>
    <x v="12"/>
    <x v="1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n v="2011"/>
    <b v="0"/>
    <n v="32"/>
    <b v="1"/>
    <s v="music/rock"/>
    <m/>
    <x v="1"/>
    <x v="12"/>
    <m/>
    <m/>
    <m/>
    <x v="11"/>
    <x v="12"/>
    <x v="1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n v="2016"/>
    <b v="0"/>
    <n v="37"/>
    <b v="1"/>
    <s v="music/rock"/>
    <m/>
    <x v="1"/>
    <x v="12"/>
    <m/>
    <m/>
    <m/>
    <x v="11"/>
    <x v="12"/>
    <x v="1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n v="2011"/>
    <b v="0"/>
    <n v="87"/>
    <b v="1"/>
    <s v="music/rock"/>
    <m/>
    <x v="1"/>
    <x v="12"/>
    <m/>
    <m/>
    <m/>
    <x v="11"/>
    <x v="12"/>
    <x v="1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n v="2009"/>
    <b v="0"/>
    <n v="15"/>
    <b v="1"/>
    <s v="music/rock"/>
    <m/>
    <x v="1"/>
    <x v="12"/>
    <m/>
    <m/>
    <m/>
    <x v="11"/>
    <x v="12"/>
    <x v="11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n v="2013"/>
    <b v="0"/>
    <n v="27"/>
    <b v="1"/>
    <s v="music/rock"/>
    <m/>
    <x v="1"/>
    <x v="12"/>
    <m/>
    <m/>
    <m/>
    <x v="11"/>
    <x v="12"/>
    <x v="1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n v="2012"/>
    <b v="0"/>
    <n v="19"/>
    <b v="1"/>
    <s v="music/rock"/>
    <m/>
    <x v="1"/>
    <x v="12"/>
    <m/>
    <m/>
    <m/>
    <x v="11"/>
    <x v="12"/>
    <x v="1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n v="2010"/>
    <b v="0"/>
    <n v="17"/>
    <b v="1"/>
    <s v="music/rock"/>
    <m/>
    <x v="1"/>
    <x v="12"/>
    <m/>
    <m/>
    <m/>
    <x v="11"/>
    <x v="12"/>
    <x v="11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n v="2014"/>
    <b v="0"/>
    <n v="26"/>
    <b v="1"/>
    <s v="music/pop"/>
    <m/>
    <x v="1"/>
    <x v="12"/>
    <m/>
    <m/>
    <m/>
    <x v="11"/>
    <x v="12"/>
    <x v="11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n v="2011"/>
    <b v="0"/>
    <n v="28"/>
    <b v="1"/>
    <s v="music/pop"/>
    <m/>
    <x v="1"/>
    <x v="12"/>
    <m/>
    <m/>
    <m/>
    <x v="11"/>
    <x v="12"/>
    <x v="11"/>
    <x v="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n v="2012"/>
    <b v="0"/>
    <n v="37"/>
    <b v="1"/>
    <s v="music/pop"/>
    <m/>
    <x v="1"/>
    <x v="12"/>
    <m/>
    <m/>
    <m/>
    <x v="11"/>
    <x v="12"/>
    <x v="11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n v="2012"/>
    <b v="0"/>
    <n v="128"/>
    <b v="1"/>
    <s v="music/pop"/>
    <m/>
    <x v="1"/>
    <x v="12"/>
    <m/>
    <m/>
    <m/>
    <x v="11"/>
    <x v="12"/>
    <x v="11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n v="2013"/>
    <b v="0"/>
    <n v="10"/>
    <b v="1"/>
    <s v="music/pop"/>
    <m/>
    <x v="1"/>
    <x v="12"/>
    <m/>
    <m/>
    <m/>
    <x v="11"/>
    <x v="12"/>
    <x v="11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n v="2014"/>
    <b v="0"/>
    <n v="83"/>
    <b v="1"/>
    <s v="music/pop"/>
    <m/>
    <x v="1"/>
    <x v="12"/>
    <m/>
    <m/>
    <m/>
    <x v="11"/>
    <x v="12"/>
    <x v="11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n v="2012"/>
    <b v="0"/>
    <n v="46"/>
    <b v="1"/>
    <s v="music/pop"/>
    <m/>
    <x v="1"/>
    <x v="12"/>
    <m/>
    <m/>
    <m/>
    <x v="11"/>
    <x v="12"/>
    <x v="11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n v="2011"/>
    <b v="0"/>
    <n v="90"/>
    <b v="1"/>
    <s v="music/pop"/>
    <m/>
    <x v="1"/>
    <x v="12"/>
    <m/>
    <m/>
    <m/>
    <x v="11"/>
    <x v="12"/>
    <x v="11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n v="2014"/>
    <b v="0"/>
    <n v="81"/>
    <b v="1"/>
    <s v="music/pop"/>
    <m/>
    <x v="1"/>
    <x v="12"/>
    <m/>
    <m/>
    <m/>
    <x v="11"/>
    <x v="12"/>
    <x v="11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n v="2013"/>
    <b v="0"/>
    <n v="32"/>
    <b v="1"/>
    <s v="music/pop"/>
    <m/>
    <x v="1"/>
    <x v="12"/>
    <m/>
    <m/>
    <m/>
    <x v="11"/>
    <x v="12"/>
    <x v="11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n v="2011"/>
    <b v="0"/>
    <n v="20"/>
    <b v="1"/>
    <s v="music/pop"/>
    <m/>
    <x v="1"/>
    <x v="12"/>
    <m/>
    <m/>
    <m/>
    <x v="11"/>
    <x v="12"/>
    <x v="11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n v="2013"/>
    <b v="0"/>
    <n v="70"/>
    <b v="1"/>
    <s v="music/pop"/>
    <m/>
    <x v="1"/>
    <x v="12"/>
    <m/>
    <m/>
    <m/>
    <x v="11"/>
    <x v="12"/>
    <x v="11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n v="2011"/>
    <b v="0"/>
    <n v="168"/>
    <b v="1"/>
    <s v="music/pop"/>
    <m/>
    <x v="1"/>
    <x v="12"/>
    <m/>
    <m/>
    <m/>
    <x v="11"/>
    <x v="12"/>
    <x v="11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n v="2012"/>
    <b v="0"/>
    <n v="34"/>
    <b v="1"/>
    <s v="music/pop"/>
    <m/>
    <x v="1"/>
    <x v="12"/>
    <m/>
    <m/>
    <m/>
    <x v="11"/>
    <x v="12"/>
    <x v="11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n v="2012"/>
    <b v="0"/>
    <n v="48"/>
    <b v="1"/>
    <s v="music/pop"/>
    <m/>
    <x v="1"/>
    <x v="12"/>
    <m/>
    <m/>
    <m/>
    <x v="11"/>
    <x v="12"/>
    <x v="11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n v="2012"/>
    <b v="0"/>
    <n v="48"/>
    <b v="1"/>
    <s v="music/pop"/>
    <m/>
    <x v="1"/>
    <x v="12"/>
    <m/>
    <m/>
    <m/>
    <x v="11"/>
    <x v="12"/>
    <x v="11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n v="2012"/>
    <b v="0"/>
    <n v="221"/>
    <b v="1"/>
    <s v="music/pop"/>
    <m/>
    <x v="1"/>
    <x v="12"/>
    <m/>
    <m/>
    <m/>
    <x v="11"/>
    <x v="12"/>
    <x v="11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n v="2012"/>
    <b v="0"/>
    <n v="107"/>
    <b v="1"/>
    <s v="music/pop"/>
    <m/>
    <x v="1"/>
    <x v="12"/>
    <m/>
    <m/>
    <m/>
    <x v="11"/>
    <x v="12"/>
    <x v="11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n v="2013"/>
    <b v="0"/>
    <n v="45"/>
    <b v="1"/>
    <s v="music/pop"/>
    <m/>
    <x v="1"/>
    <x v="12"/>
    <m/>
    <m/>
    <m/>
    <x v="11"/>
    <x v="12"/>
    <x v="11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n v="2016"/>
    <b v="0"/>
    <n v="36"/>
    <b v="1"/>
    <s v="music/pop"/>
    <m/>
    <x v="1"/>
    <x v="12"/>
    <m/>
    <m/>
    <m/>
    <x v="11"/>
    <x v="12"/>
    <x v="11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n v="2015"/>
    <b v="0"/>
    <n v="101"/>
    <b v="1"/>
    <s v="music/pop"/>
    <m/>
    <x v="1"/>
    <x v="12"/>
    <m/>
    <m/>
    <m/>
    <x v="11"/>
    <x v="12"/>
    <x v="1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n v="2011"/>
    <b v="0"/>
    <n v="62"/>
    <b v="1"/>
    <s v="music/pop"/>
    <m/>
    <x v="1"/>
    <x v="12"/>
    <m/>
    <m/>
    <m/>
    <x v="11"/>
    <x v="12"/>
    <x v="11"/>
    <x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n v="2015"/>
    <b v="0"/>
    <n v="32"/>
    <b v="1"/>
    <s v="music/pop"/>
    <m/>
    <x v="1"/>
    <x v="12"/>
    <m/>
    <m/>
    <m/>
    <x v="11"/>
    <x v="12"/>
    <x v="11"/>
    <x v="1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n v="2012"/>
    <b v="0"/>
    <n v="89"/>
    <b v="1"/>
    <s v="music/pop"/>
    <m/>
    <x v="1"/>
    <x v="12"/>
    <m/>
    <m/>
    <m/>
    <x v="11"/>
    <x v="12"/>
    <x v="11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n v="2011"/>
    <b v="0"/>
    <n v="93"/>
    <b v="1"/>
    <s v="music/pop"/>
    <m/>
    <x v="1"/>
    <x v="12"/>
    <m/>
    <m/>
    <m/>
    <x v="11"/>
    <x v="12"/>
    <x v="11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n v="2013"/>
    <b v="0"/>
    <n v="98"/>
    <b v="1"/>
    <s v="music/pop"/>
    <m/>
    <x v="1"/>
    <x v="12"/>
    <m/>
    <m/>
    <m/>
    <x v="11"/>
    <x v="12"/>
    <x v="11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n v="2014"/>
    <b v="0"/>
    <n v="82"/>
    <b v="1"/>
    <s v="music/pop"/>
    <m/>
    <x v="1"/>
    <x v="12"/>
    <m/>
    <m/>
    <m/>
    <x v="11"/>
    <x v="12"/>
    <x v="11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n v="2011"/>
    <b v="0"/>
    <n v="116"/>
    <b v="1"/>
    <s v="music/pop"/>
    <m/>
    <x v="1"/>
    <x v="12"/>
    <m/>
    <m/>
    <m/>
    <x v="11"/>
    <x v="12"/>
    <x v="11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n v="2016"/>
    <b v="0"/>
    <n v="52"/>
    <b v="1"/>
    <s v="music/pop"/>
    <m/>
    <x v="1"/>
    <x v="12"/>
    <m/>
    <m/>
    <m/>
    <x v="11"/>
    <x v="12"/>
    <x v="11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n v="2010"/>
    <b v="0"/>
    <n v="23"/>
    <b v="1"/>
    <s v="music/pop"/>
    <m/>
    <x v="1"/>
    <x v="12"/>
    <m/>
    <m/>
    <m/>
    <x v="11"/>
    <x v="12"/>
    <x v="11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n v="2016"/>
    <b v="0"/>
    <n v="77"/>
    <b v="1"/>
    <s v="music/pop"/>
    <m/>
    <x v="1"/>
    <x v="12"/>
    <m/>
    <m/>
    <m/>
    <x v="11"/>
    <x v="12"/>
    <x v="11"/>
    <x v="1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n v="2012"/>
    <b v="0"/>
    <n v="49"/>
    <b v="1"/>
    <s v="music/pop"/>
    <m/>
    <x v="1"/>
    <x v="12"/>
    <m/>
    <m/>
    <m/>
    <x v="11"/>
    <x v="12"/>
    <x v="11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n v="2015"/>
    <b v="0"/>
    <n v="59"/>
    <b v="1"/>
    <s v="music/pop"/>
    <m/>
    <x v="1"/>
    <x v="12"/>
    <m/>
    <m/>
    <m/>
    <x v="11"/>
    <x v="12"/>
    <x v="11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n v="2016"/>
    <b v="0"/>
    <n v="113"/>
    <b v="1"/>
    <s v="music/pop"/>
    <m/>
    <x v="1"/>
    <x v="12"/>
    <m/>
    <m/>
    <m/>
    <x v="11"/>
    <x v="12"/>
    <x v="11"/>
    <x v="1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n v="2011"/>
    <b v="0"/>
    <n v="34"/>
    <b v="1"/>
    <s v="music/pop"/>
    <m/>
    <x v="1"/>
    <x v="12"/>
    <m/>
    <m/>
    <m/>
    <x v="11"/>
    <x v="12"/>
    <x v="11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n v="2012"/>
    <b v="0"/>
    <n v="42"/>
    <b v="1"/>
    <s v="music/pop"/>
    <m/>
    <x v="1"/>
    <x v="12"/>
    <m/>
    <m/>
    <m/>
    <x v="11"/>
    <x v="12"/>
    <x v="1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n v="2016"/>
    <b v="0"/>
    <n v="42"/>
    <b v="1"/>
    <s v="music/pop"/>
    <m/>
    <x v="1"/>
    <x v="12"/>
    <m/>
    <m/>
    <m/>
    <x v="11"/>
    <x v="12"/>
    <x v="11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n v="2014"/>
    <b v="0"/>
    <n v="49"/>
    <b v="1"/>
    <s v="music/pop"/>
    <m/>
    <x v="1"/>
    <x v="12"/>
    <m/>
    <m/>
    <m/>
    <x v="11"/>
    <x v="12"/>
    <x v="11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n v="2011"/>
    <b v="0"/>
    <n v="56"/>
    <b v="1"/>
    <s v="music/pop"/>
    <m/>
    <x v="1"/>
    <x v="12"/>
    <m/>
    <m/>
    <m/>
    <x v="11"/>
    <x v="12"/>
    <x v="11"/>
    <x v="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n v="2014"/>
    <b v="0"/>
    <n v="25"/>
    <b v="1"/>
    <s v="music/pop"/>
    <m/>
    <x v="1"/>
    <x v="12"/>
    <m/>
    <m/>
    <m/>
    <x v="11"/>
    <x v="12"/>
    <x v="11"/>
    <x v="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n v="2017"/>
    <b v="0"/>
    <n v="884"/>
    <b v="0"/>
    <s v="music/faith"/>
    <m/>
    <x v="1"/>
    <x v="12"/>
    <m/>
    <m/>
    <m/>
    <x v="11"/>
    <x v="12"/>
    <x v="11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n v="2017"/>
    <b v="0"/>
    <n v="0"/>
    <b v="0"/>
    <s v="music/faith"/>
    <m/>
    <x v="1"/>
    <x v="12"/>
    <m/>
    <m/>
    <m/>
    <x v="11"/>
    <x v="12"/>
    <x v="11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n v="2017"/>
    <b v="0"/>
    <n v="10"/>
    <b v="0"/>
    <s v="music/faith"/>
    <m/>
    <x v="1"/>
    <x v="12"/>
    <m/>
    <m/>
    <m/>
    <x v="11"/>
    <x v="12"/>
    <x v="11"/>
    <x v="1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n v="2017"/>
    <b v="0"/>
    <n v="101"/>
    <b v="0"/>
    <s v="music/faith"/>
    <m/>
    <x v="1"/>
    <x v="12"/>
    <m/>
    <m/>
    <m/>
    <x v="11"/>
    <x v="12"/>
    <x v="11"/>
    <x v="1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n v="2017"/>
    <b v="0"/>
    <n v="15"/>
    <b v="0"/>
    <s v="music/faith"/>
    <m/>
    <x v="1"/>
    <x v="12"/>
    <m/>
    <m/>
    <m/>
    <x v="11"/>
    <x v="12"/>
    <x v="11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n v="2017"/>
    <b v="0"/>
    <n v="1"/>
    <b v="0"/>
    <s v="music/faith"/>
    <m/>
    <x v="1"/>
    <x v="12"/>
    <m/>
    <m/>
    <m/>
    <x v="11"/>
    <x v="12"/>
    <x v="1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n v="2017"/>
    <b v="0"/>
    <n v="39"/>
    <b v="0"/>
    <s v="music/faith"/>
    <m/>
    <x v="1"/>
    <x v="12"/>
    <m/>
    <m/>
    <m/>
    <x v="11"/>
    <x v="12"/>
    <x v="11"/>
    <x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n v="2017"/>
    <b v="0"/>
    <n v="7"/>
    <b v="0"/>
    <s v="music/faith"/>
    <m/>
    <x v="1"/>
    <x v="12"/>
    <m/>
    <m/>
    <m/>
    <x v="11"/>
    <x v="12"/>
    <x v="11"/>
    <x v="11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n v="2017"/>
    <b v="0"/>
    <n v="14"/>
    <b v="0"/>
    <s v="music/faith"/>
    <m/>
    <x v="1"/>
    <x v="12"/>
    <m/>
    <m/>
    <m/>
    <x v="11"/>
    <x v="12"/>
    <x v="11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n v="2017"/>
    <b v="0"/>
    <n v="11"/>
    <b v="0"/>
    <s v="music/faith"/>
    <m/>
    <x v="1"/>
    <x v="12"/>
    <m/>
    <m/>
    <m/>
    <x v="11"/>
    <x v="12"/>
    <x v="11"/>
    <x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n v="2017"/>
    <b v="0"/>
    <n v="38"/>
    <b v="0"/>
    <s v="music/faith"/>
    <m/>
    <x v="1"/>
    <x v="12"/>
    <m/>
    <m/>
    <m/>
    <x v="11"/>
    <x v="12"/>
    <x v="11"/>
    <x v="1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n v="2017"/>
    <b v="0"/>
    <n v="15"/>
    <b v="0"/>
    <s v="music/faith"/>
    <m/>
    <x v="1"/>
    <x v="12"/>
    <m/>
    <m/>
    <m/>
    <x v="11"/>
    <x v="12"/>
    <x v="11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n v="2017"/>
    <b v="0"/>
    <n v="8"/>
    <b v="0"/>
    <s v="music/faith"/>
    <m/>
    <x v="1"/>
    <x v="12"/>
    <m/>
    <m/>
    <m/>
    <x v="11"/>
    <x v="12"/>
    <x v="11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n v="2017"/>
    <b v="0"/>
    <n v="1"/>
    <b v="0"/>
    <s v="music/faith"/>
    <m/>
    <x v="1"/>
    <x v="12"/>
    <m/>
    <m/>
    <m/>
    <x v="11"/>
    <x v="12"/>
    <x v="11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n v="2017"/>
    <b v="0"/>
    <n v="23"/>
    <b v="0"/>
    <s v="music/faith"/>
    <m/>
    <x v="1"/>
    <x v="12"/>
    <m/>
    <m/>
    <m/>
    <x v="11"/>
    <x v="12"/>
    <x v="11"/>
    <x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n v="2017"/>
    <b v="0"/>
    <n v="0"/>
    <b v="0"/>
    <s v="music/faith"/>
    <m/>
    <x v="1"/>
    <x v="12"/>
    <m/>
    <m/>
    <m/>
    <x v="11"/>
    <x v="12"/>
    <x v="11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n v="2017"/>
    <b v="0"/>
    <n v="22"/>
    <b v="0"/>
    <s v="music/faith"/>
    <m/>
    <x v="1"/>
    <x v="12"/>
    <m/>
    <m/>
    <m/>
    <x v="11"/>
    <x v="12"/>
    <x v="11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n v="2017"/>
    <b v="0"/>
    <n v="0"/>
    <b v="0"/>
    <s v="music/faith"/>
    <m/>
    <x v="1"/>
    <x v="12"/>
    <m/>
    <m/>
    <m/>
    <x v="11"/>
    <x v="12"/>
    <x v="11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n v="2017"/>
    <b v="0"/>
    <n v="4"/>
    <b v="0"/>
    <s v="music/faith"/>
    <m/>
    <x v="1"/>
    <x v="12"/>
    <m/>
    <m/>
    <m/>
    <x v="11"/>
    <x v="12"/>
    <x v="11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n v="2017"/>
    <b v="0"/>
    <n v="79"/>
    <b v="0"/>
    <s v="music/faith"/>
    <m/>
    <x v="1"/>
    <x v="12"/>
    <m/>
    <m/>
    <m/>
    <x v="11"/>
    <x v="12"/>
    <x v="11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n v="2014"/>
    <b v="0"/>
    <n v="2"/>
    <b v="0"/>
    <s v="music/faith"/>
    <m/>
    <x v="1"/>
    <x v="12"/>
    <m/>
    <m/>
    <m/>
    <x v="11"/>
    <x v="12"/>
    <x v="1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n v="2015"/>
    <b v="0"/>
    <n v="1"/>
    <b v="0"/>
    <s v="music/faith"/>
    <m/>
    <x v="1"/>
    <x v="12"/>
    <m/>
    <m/>
    <m/>
    <x v="11"/>
    <x v="12"/>
    <x v="11"/>
    <x v="1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n v="2015"/>
    <b v="0"/>
    <n v="2"/>
    <b v="0"/>
    <s v="music/faith"/>
    <m/>
    <x v="1"/>
    <x v="12"/>
    <m/>
    <m/>
    <m/>
    <x v="11"/>
    <x v="12"/>
    <x v="11"/>
    <x v="1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n v="2015"/>
    <b v="0"/>
    <n v="11"/>
    <b v="0"/>
    <s v="music/faith"/>
    <m/>
    <x v="1"/>
    <x v="12"/>
    <m/>
    <m/>
    <m/>
    <x v="11"/>
    <x v="12"/>
    <x v="11"/>
    <x v="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n v="2015"/>
    <b v="0"/>
    <n v="0"/>
    <b v="0"/>
    <s v="music/faith"/>
    <m/>
    <x v="1"/>
    <x v="12"/>
    <m/>
    <m/>
    <m/>
    <x v="11"/>
    <x v="12"/>
    <x v="11"/>
    <x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n v="2015"/>
    <b v="0"/>
    <n v="0"/>
    <b v="0"/>
    <s v="music/faith"/>
    <m/>
    <x v="1"/>
    <x v="12"/>
    <m/>
    <m/>
    <m/>
    <x v="11"/>
    <x v="12"/>
    <x v="11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n v="2016"/>
    <b v="0"/>
    <n v="9"/>
    <b v="0"/>
    <s v="music/faith"/>
    <m/>
    <x v="1"/>
    <x v="12"/>
    <m/>
    <m/>
    <m/>
    <x v="11"/>
    <x v="12"/>
    <x v="11"/>
    <x v="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n v="2016"/>
    <b v="0"/>
    <n v="0"/>
    <b v="0"/>
    <s v="music/faith"/>
    <m/>
    <x v="1"/>
    <x v="12"/>
    <m/>
    <m/>
    <m/>
    <x v="11"/>
    <x v="12"/>
    <x v="11"/>
    <x v="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n v="2014"/>
    <b v="0"/>
    <n v="4"/>
    <b v="0"/>
    <s v="music/faith"/>
    <m/>
    <x v="1"/>
    <x v="12"/>
    <m/>
    <m/>
    <m/>
    <x v="11"/>
    <x v="12"/>
    <x v="11"/>
    <x v="1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n v="2015"/>
    <b v="0"/>
    <n v="1"/>
    <b v="0"/>
    <s v="music/faith"/>
    <m/>
    <x v="1"/>
    <x v="12"/>
    <m/>
    <m/>
    <m/>
    <x v="11"/>
    <x v="12"/>
    <x v="11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n v="2014"/>
    <b v="0"/>
    <n v="2"/>
    <b v="0"/>
    <s v="music/faith"/>
    <m/>
    <x v="1"/>
    <x v="12"/>
    <m/>
    <m/>
    <m/>
    <x v="11"/>
    <x v="12"/>
    <x v="11"/>
    <x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n v="2015"/>
    <b v="0"/>
    <n v="0"/>
    <b v="0"/>
    <s v="music/faith"/>
    <m/>
    <x v="1"/>
    <x v="12"/>
    <m/>
    <m/>
    <m/>
    <x v="11"/>
    <x v="12"/>
    <x v="11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n v="2014"/>
    <b v="0"/>
    <n v="1"/>
    <b v="0"/>
    <s v="music/faith"/>
    <m/>
    <x v="1"/>
    <x v="12"/>
    <m/>
    <m/>
    <m/>
    <x v="11"/>
    <x v="12"/>
    <x v="11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n v="2015"/>
    <b v="0"/>
    <n v="17"/>
    <b v="0"/>
    <s v="music/faith"/>
    <m/>
    <x v="1"/>
    <x v="12"/>
    <m/>
    <m/>
    <m/>
    <x v="11"/>
    <x v="12"/>
    <x v="11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n v="2015"/>
    <b v="0"/>
    <n v="2"/>
    <b v="0"/>
    <s v="music/faith"/>
    <m/>
    <x v="1"/>
    <x v="12"/>
    <m/>
    <m/>
    <m/>
    <x v="11"/>
    <x v="12"/>
    <x v="11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n v="2016"/>
    <b v="0"/>
    <n v="3"/>
    <b v="0"/>
    <s v="music/faith"/>
    <m/>
    <x v="1"/>
    <x v="12"/>
    <m/>
    <m/>
    <m/>
    <x v="11"/>
    <x v="12"/>
    <x v="11"/>
    <x v="1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n v="2016"/>
    <b v="0"/>
    <n v="41"/>
    <b v="0"/>
    <s v="music/faith"/>
    <m/>
    <x v="1"/>
    <x v="12"/>
    <m/>
    <m/>
    <m/>
    <x v="11"/>
    <x v="12"/>
    <x v="11"/>
    <x v="11"/>
  </r>
  <r>
    <n v="1718"/>
    <s v="The Prodigal Son"/>
    <s v="A melody for the galaxy."/>
    <n v="35000"/>
    <n v="75"/>
    <x v="2"/>
    <s v="US"/>
    <s v="USD"/>
    <n v="1463201940"/>
    <n v="1459435149"/>
    <d v="2016-03-31T14:39:09"/>
    <n v="2016"/>
    <b v="0"/>
    <n v="2"/>
    <b v="0"/>
    <s v="music/faith"/>
    <m/>
    <x v="1"/>
    <x v="12"/>
    <m/>
    <m/>
    <m/>
    <x v="11"/>
    <x v="12"/>
    <x v="11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n v="2014"/>
    <b v="0"/>
    <n v="3"/>
    <b v="0"/>
    <s v="music/faith"/>
    <m/>
    <x v="1"/>
    <x v="12"/>
    <m/>
    <m/>
    <m/>
    <x v="11"/>
    <x v="12"/>
    <x v="11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n v="2014"/>
    <b v="0"/>
    <n v="8"/>
    <b v="0"/>
    <s v="music/faith"/>
    <m/>
    <x v="1"/>
    <x v="12"/>
    <m/>
    <m/>
    <m/>
    <x v="11"/>
    <x v="12"/>
    <x v="11"/>
    <x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n v="2015"/>
    <b v="0"/>
    <n v="0"/>
    <b v="0"/>
    <s v="music/faith"/>
    <m/>
    <x v="1"/>
    <x v="12"/>
    <m/>
    <m/>
    <m/>
    <x v="11"/>
    <x v="12"/>
    <x v="11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n v="2016"/>
    <b v="0"/>
    <n v="1"/>
    <b v="0"/>
    <s v="music/faith"/>
    <m/>
    <x v="1"/>
    <x v="12"/>
    <m/>
    <m/>
    <m/>
    <x v="11"/>
    <x v="12"/>
    <x v="11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n v="2015"/>
    <b v="0"/>
    <n v="3"/>
    <b v="0"/>
    <s v="music/faith"/>
    <m/>
    <x v="1"/>
    <x v="12"/>
    <m/>
    <m/>
    <m/>
    <x v="11"/>
    <x v="12"/>
    <x v="11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n v="2014"/>
    <b v="0"/>
    <n v="4"/>
    <b v="0"/>
    <s v="music/faith"/>
    <m/>
    <x v="1"/>
    <x v="12"/>
    <m/>
    <m/>
    <m/>
    <x v="11"/>
    <x v="12"/>
    <x v="11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n v="2014"/>
    <b v="0"/>
    <n v="9"/>
    <b v="0"/>
    <s v="music/faith"/>
    <m/>
    <x v="1"/>
    <x v="12"/>
    <m/>
    <m/>
    <m/>
    <x v="11"/>
    <x v="12"/>
    <x v="11"/>
    <x v="1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n v="2014"/>
    <b v="0"/>
    <n v="16"/>
    <b v="0"/>
    <s v="music/faith"/>
    <m/>
    <x v="1"/>
    <x v="12"/>
    <m/>
    <m/>
    <m/>
    <x v="11"/>
    <x v="12"/>
    <x v="11"/>
    <x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n v="2015"/>
    <b v="0"/>
    <n v="1"/>
    <b v="0"/>
    <s v="music/faith"/>
    <m/>
    <x v="1"/>
    <x v="12"/>
    <m/>
    <m/>
    <m/>
    <x v="11"/>
    <x v="12"/>
    <x v="11"/>
    <x v="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n v="2015"/>
    <b v="0"/>
    <n v="7"/>
    <b v="0"/>
    <s v="music/faith"/>
    <m/>
    <x v="1"/>
    <x v="12"/>
    <m/>
    <m/>
    <m/>
    <x v="11"/>
    <x v="12"/>
    <x v="11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n v="2016"/>
    <b v="0"/>
    <n v="0"/>
    <b v="0"/>
    <s v="music/faith"/>
    <m/>
    <x v="1"/>
    <x v="12"/>
    <m/>
    <m/>
    <m/>
    <x v="11"/>
    <x v="12"/>
    <x v="11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n v="2015"/>
    <b v="0"/>
    <n v="0"/>
    <b v="0"/>
    <s v="music/faith"/>
    <m/>
    <x v="1"/>
    <x v="12"/>
    <m/>
    <m/>
    <m/>
    <x v="11"/>
    <x v="12"/>
    <x v="11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n v="2015"/>
    <b v="0"/>
    <n v="0"/>
    <b v="0"/>
    <s v="music/faith"/>
    <m/>
    <x v="1"/>
    <x v="12"/>
    <m/>
    <m/>
    <m/>
    <x v="11"/>
    <x v="12"/>
    <x v="11"/>
    <x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n v="2015"/>
    <b v="0"/>
    <n v="0"/>
    <b v="0"/>
    <s v="music/faith"/>
    <m/>
    <x v="1"/>
    <x v="12"/>
    <m/>
    <m/>
    <m/>
    <x v="11"/>
    <x v="12"/>
    <x v="11"/>
    <x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n v="2016"/>
    <b v="0"/>
    <n v="0"/>
    <b v="0"/>
    <s v="music/faith"/>
    <m/>
    <x v="1"/>
    <x v="12"/>
    <m/>
    <m/>
    <m/>
    <x v="11"/>
    <x v="12"/>
    <x v="11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n v="2015"/>
    <b v="0"/>
    <n v="1"/>
    <b v="0"/>
    <s v="music/faith"/>
    <m/>
    <x v="1"/>
    <x v="12"/>
    <m/>
    <m/>
    <m/>
    <x v="11"/>
    <x v="12"/>
    <x v="11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n v="2016"/>
    <b v="0"/>
    <n v="2"/>
    <b v="0"/>
    <s v="music/faith"/>
    <m/>
    <x v="1"/>
    <x v="12"/>
    <m/>
    <m/>
    <m/>
    <x v="11"/>
    <x v="12"/>
    <x v="11"/>
    <x v="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n v="2015"/>
    <b v="0"/>
    <n v="1"/>
    <b v="0"/>
    <s v="music/faith"/>
    <m/>
    <x v="1"/>
    <x v="12"/>
    <m/>
    <m/>
    <m/>
    <x v="11"/>
    <x v="12"/>
    <x v="11"/>
    <x v="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n v="2015"/>
    <b v="0"/>
    <n v="15"/>
    <b v="0"/>
    <s v="music/faith"/>
    <m/>
    <x v="1"/>
    <x v="12"/>
    <m/>
    <m/>
    <m/>
    <x v="11"/>
    <x v="12"/>
    <x v="11"/>
    <x v="1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n v="2014"/>
    <b v="0"/>
    <n v="1"/>
    <b v="0"/>
    <s v="music/faith"/>
    <m/>
    <x v="1"/>
    <x v="12"/>
    <m/>
    <m/>
    <m/>
    <x v="11"/>
    <x v="12"/>
    <x v="11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n v="2016"/>
    <b v="0"/>
    <n v="1"/>
    <b v="0"/>
    <s v="music/faith"/>
    <m/>
    <x v="1"/>
    <x v="12"/>
    <m/>
    <m/>
    <m/>
    <x v="11"/>
    <x v="12"/>
    <x v="11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n v="2015"/>
    <b v="0"/>
    <n v="0"/>
    <b v="0"/>
    <s v="music/faith"/>
    <m/>
    <x v="1"/>
    <x v="12"/>
    <m/>
    <m/>
    <m/>
    <x v="11"/>
    <x v="12"/>
    <x v="11"/>
    <x v="1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n v="2015"/>
    <b v="0"/>
    <n v="52"/>
    <b v="1"/>
    <s v="photography/photobooks"/>
    <m/>
    <x v="1"/>
    <x v="12"/>
    <m/>
    <m/>
    <m/>
    <x v="11"/>
    <x v="12"/>
    <x v="1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n v="2016"/>
    <b v="0"/>
    <n v="34"/>
    <b v="1"/>
    <s v="photography/photobooks"/>
    <m/>
    <x v="1"/>
    <x v="12"/>
    <m/>
    <m/>
    <m/>
    <x v="11"/>
    <x v="12"/>
    <x v="1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n v="2016"/>
    <b v="0"/>
    <n v="67"/>
    <b v="1"/>
    <s v="photography/photobooks"/>
    <m/>
    <x v="1"/>
    <x v="12"/>
    <m/>
    <m/>
    <m/>
    <x v="11"/>
    <x v="12"/>
    <x v="11"/>
    <x v="1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n v="2015"/>
    <b v="0"/>
    <n v="70"/>
    <b v="1"/>
    <s v="photography/photobooks"/>
    <m/>
    <x v="1"/>
    <x v="12"/>
    <m/>
    <m/>
    <m/>
    <x v="11"/>
    <x v="12"/>
    <x v="11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n v="2016"/>
    <b v="0"/>
    <n v="89"/>
    <b v="1"/>
    <s v="photography/photobooks"/>
    <m/>
    <x v="1"/>
    <x v="12"/>
    <m/>
    <m/>
    <m/>
    <x v="11"/>
    <x v="12"/>
    <x v="11"/>
    <x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n v="2016"/>
    <b v="0"/>
    <n v="107"/>
    <b v="1"/>
    <s v="photography/photobooks"/>
    <m/>
    <x v="1"/>
    <x v="12"/>
    <m/>
    <m/>
    <m/>
    <x v="11"/>
    <x v="12"/>
    <x v="1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n v="2015"/>
    <b v="0"/>
    <n v="159"/>
    <b v="1"/>
    <s v="photography/photobooks"/>
    <m/>
    <x v="1"/>
    <x v="12"/>
    <m/>
    <m/>
    <m/>
    <x v="11"/>
    <x v="12"/>
    <x v="11"/>
    <x v="1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n v="2015"/>
    <b v="0"/>
    <n v="181"/>
    <b v="1"/>
    <s v="photography/photobooks"/>
    <m/>
    <x v="1"/>
    <x v="12"/>
    <m/>
    <m/>
    <m/>
    <x v="11"/>
    <x v="12"/>
    <x v="11"/>
    <x v="1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n v="2017"/>
    <b v="0"/>
    <n v="131"/>
    <b v="1"/>
    <s v="photography/photobooks"/>
    <m/>
    <x v="1"/>
    <x v="12"/>
    <m/>
    <m/>
    <m/>
    <x v="11"/>
    <x v="12"/>
    <x v="11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n v="2016"/>
    <b v="0"/>
    <n v="125"/>
    <b v="1"/>
    <s v="photography/photobooks"/>
    <m/>
    <x v="1"/>
    <x v="12"/>
    <m/>
    <m/>
    <m/>
    <x v="11"/>
    <x v="12"/>
    <x v="11"/>
    <x v="1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n v="2015"/>
    <b v="0"/>
    <n v="61"/>
    <b v="1"/>
    <s v="photography/photobooks"/>
    <m/>
    <x v="1"/>
    <x v="12"/>
    <m/>
    <m/>
    <m/>
    <x v="11"/>
    <x v="12"/>
    <x v="11"/>
    <x v="1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n v="2016"/>
    <b v="0"/>
    <n v="90"/>
    <b v="1"/>
    <s v="photography/photobooks"/>
    <m/>
    <x v="1"/>
    <x v="12"/>
    <m/>
    <m/>
    <m/>
    <x v="11"/>
    <x v="12"/>
    <x v="11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n v="2016"/>
    <b v="0"/>
    <n v="35"/>
    <b v="1"/>
    <s v="photography/photobooks"/>
    <m/>
    <x v="1"/>
    <x v="12"/>
    <m/>
    <m/>
    <m/>
    <x v="11"/>
    <x v="12"/>
    <x v="11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n v="2015"/>
    <b v="0"/>
    <n v="90"/>
    <b v="1"/>
    <s v="photography/photobooks"/>
    <m/>
    <x v="1"/>
    <x v="12"/>
    <m/>
    <m/>
    <m/>
    <x v="11"/>
    <x v="12"/>
    <x v="11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n v="2015"/>
    <b v="0"/>
    <n v="4"/>
    <b v="1"/>
    <s v="photography/photobooks"/>
    <m/>
    <x v="1"/>
    <x v="12"/>
    <m/>
    <m/>
    <m/>
    <x v="11"/>
    <x v="12"/>
    <x v="11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n v="2016"/>
    <b v="0"/>
    <n v="120"/>
    <b v="1"/>
    <s v="photography/photobooks"/>
    <m/>
    <x v="1"/>
    <x v="12"/>
    <m/>
    <m/>
    <m/>
    <x v="11"/>
    <x v="12"/>
    <x v="11"/>
    <x v="1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n v="2016"/>
    <b v="0"/>
    <n v="14"/>
    <b v="1"/>
    <s v="photography/photobooks"/>
    <m/>
    <x v="1"/>
    <x v="12"/>
    <m/>
    <m/>
    <m/>
    <x v="11"/>
    <x v="12"/>
    <x v="1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n v="2016"/>
    <b v="0"/>
    <n v="27"/>
    <b v="1"/>
    <s v="photography/photobooks"/>
    <m/>
    <x v="1"/>
    <x v="12"/>
    <m/>
    <m/>
    <m/>
    <x v="11"/>
    <x v="12"/>
    <x v="11"/>
    <x v="11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n v="2015"/>
    <b v="0"/>
    <n v="49"/>
    <b v="1"/>
    <s v="photography/photobooks"/>
    <m/>
    <x v="1"/>
    <x v="12"/>
    <m/>
    <m/>
    <m/>
    <x v="11"/>
    <x v="12"/>
    <x v="11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n v="2016"/>
    <b v="0"/>
    <n v="102"/>
    <b v="1"/>
    <s v="photography/photobooks"/>
    <m/>
    <x v="1"/>
    <x v="12"/>
    <m/>
    <m/>
    <m/>
    <x v="11"/>
    <x v="12"/>
    <x v="11"/>
    <x v="1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n v="2015"/>
    <b v="0"/>
    <n v="3"/>
    <b v="1"/>
    <s v="photography/photobooks"/>
    <m/>
    <x v="1"/>
    <x v="12"/>
    <m/>
    <m/>
    <m/>
    <x v="11"/>
    <x v="12"/>
    <x v="11"/>
    <x v="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n v="2016"/>
    <b v="0"/>
    <n v="25"/>
    <b v="1"/>
    <s v="photography/photobooks"/>
    <m/>
    <x v="1"/>
    <x v="12"/>
    <m/>
    <m/>
    <m/>
    <x v="11"/>
    <x v="12"/>
    <x v="11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n v="2016"/>
    <b v="0"/>
    <n v="118"/>
    <b v="1"/>
    <s v="photography/photobooks"/>
    <m/>
    <x v="1"/>
    <x v="12"/>
    <m/>
    <m/>
    <m/>
    <x v="11"/>
    <x v="12"/>
    <x v="11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n v="2014"/>
    <b v="1"/>
    <n v="39"/>
    <b v="0"/>
    <s v="photography/photobooks"/>
    <m/>
    <x v="1"/>
    <x v="12"/>
    <m/>
    <m/>
    <m/>
    <x v="11"/>
    <x v="12"/>
    <x v="11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n v="2014"/>
    <b v="1"/>
    <n v="103"/>
    <b v="0"/>
    <s v="photography/photobooks"/>
    <m/>
    <x v="1"/>
    <x v="12"/>
    <m/>
    <m/>
    <m/>
    <x v="11"/>
    <x v="12"/>
    <x v="11"/>
    <x v="1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n v="2014"/>
    <b v="1"/>
    <n v="0"/>
    <b v="0"/>
    <s v="photography/photobooks"/>
    <m/>
    <x v="1"/>
    <x v="12"/>
    <m/>
    <m/>
    <m/>
    <x v="11"/>
    <x v="12"/>
    <x v="11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n v="2014"/>
    <b v="1"/>
    <n v="39"/>
    <b v="0"/>
    <s v="photography/photobooks"/>
    <m/>
    <x v="1"/>
    <x v="12"/>
    <m/>
    <m/>
    <m/>
    <x v="11"/>
    <x v="12"/>
    <x v="11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n v="2014"/>
    <b v="1"/>
    <n v="15"/>
    <b v="0"/>
    <s v="photography/photobooks"/>
    <m/>
    <x v="1"/>
    <x v="12"/>
    <m/>
    <m/>
    <m/>
    <x v="11"/>
    <x v="12"/>
    <x v="11"/>
    <x v="1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n v="2014"/>
    <b v="1"/>
    <n v="22"/>
    <b v="0"/>
    <s v="photography/photobooks"/>
    <m/>
    <x v="1"/>
    <x v="12"/>
    <m/>
    <m/>
    <m/>
    <x v="11"/>
    <x v="12"/>
    <x v="11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n v="2014"/>
    <b v="1"/>
    <n v="92"/>
    <b v="0"/>
    <s v="photography/photobooks"/>
    <m/>
    <x v="1"/>
    <x v="12"/>
    <m/>
    <m/>
    <m/>
    <x v="11"/>
    <x v="12"/>
    <x v="11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n v="2014"/>
    <b v="1"/>
    <n v="25"/>
    <b v="0"/>
    <s v="photography/photobooks"/>
    <m/>
    <x v="1"/>
    <x v="12"/>
    <m/>
    <m/>
    <m/>
    <x v="11"/>
    <x v="12"/>
    <x v="11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n v="2014"/>
    <b v="1"/>
    <n v="19"/>
    <b v="0"/>
    <s v="photography/photobooks"/>
    <m/>
    <x v="1"/>
    <x v="12"/>
    <m/>
    <m/>
    <m/>
    <x v="11"/>
    <x v="12"/>
    <x v="11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n v="2014"/>
    <b v="1"/>
    <n v="19"/>
    <b v="0"/>
    <s v="photography/photobooks"/>
    <m/>
    <x v="1"/>
    <x v="12"/>
    <m/>
    <m/>
    <m/>
    <x v="11"/>
    <x v="12"/>
    <x v="11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n v="2014"/>
    <b v="1"/>
    <n v="13"/>
    <b v="0"/>
    <s v="photography/photobooks"/>
    <m/>
    <x v="1"/>
    <x v="12"/>
    <m/>
    <m/>
    <m/>
    <x v="11"/>
    <x v="12"/>
    <x v="11"/>
    <x v="1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n v="2014"/>
    <b v="1"/>
    <n v="124"/>
    <b v="0"/>
    <s v="photography/photobooks"/>
    <m/>
    <x v="1"/>
    <x v="12"/>
    <m/>
    <m/>
    <m/>
    <x v="11"/>
    <x v="12"/>
    <x v="1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n v="2014"/>
    <b v="1"/>
    <n v="4"/>
    <b v="0"/>
    <s v="photography/photobooks"/>
    <m/>
    <x v="1"/>
    <x v="12"/>
    <m/>
    <m/>
    <m/>
    <x v="11"/>
    <x v="12"/>
    <x v="11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n v="2015"/>
    <b v="1"/>
    <n v="10"/>
    <b v="0"/>
    <s v="photography/photobooks"/>
    <m/>
    <x v="1"/>
    <x v="12"/>
    <m/>
    <m/>
    <m/>
    <x v="11"/>
    <x v="12"/>
    <x v="1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n v="2015"/>
    <b v="1"/>
    <n v="15"/>
    <b v="0"/>
    <s v="photography/photobooks"/>
    <m/>
    <x v="1"/>
    <x v="12"/>
    <m/>
    <m/>
    <m/>
    <x v="11"/>
    <x v="12"/>
    <x v="11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n v="2016"/>
    <b v="1"/>
    <n v="38"/>
    <b v="0"/>
    <s v="photography/photobooks"/>
    <m/>
    <x v="1"/>
    <x v="12"/>
    <m/>
    <m/>
    <m/>
    <x v="11"/>
    <x v="12"/>
    <x v="11"/>
    <x v="1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n v="2016"/>
    <b v="1"/>
    <n v="152"/>
    <b v="0"/>
    <s v="photography/photobooks"/>
    <m/>
    <x v="1"/>
    <x v="12"/>
    <m/>
    <m/>
    <m/>
    <x v="11"/>
    <x v="12"/>
    <x v="11"/>
    <x v="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n v="2016"/>
    <b v="1"/>
    <n v="24"/>
    <b v="0"/>
    <s v="photography/photobooks"/>
    <m/>
    <x v="1"/>
    <x v="12"/>
    <m/>
    <m/>
    <m/>
    <x v="11"/>
    <x v="12"/>
    <x v="11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n v="2016"/>
    <b v="1"/>
    <n v="76"/>
    <b v="0"/>
    <s v="photography/photobooks"/>
    <m/>
    <x v="1"/>
    <x v="12"/>
    <m/>
    <m/>
    <m/>
    <x v="11"/>
    <x v="12"/>
    <x v="11"/>
    <x v="1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n v="2015"/>
    <b v="1"/>
    <n v="185"/>
    <b v="0"/>
    <s v="photography/photobooks"/>
    <m/>
    <x v="1"/>
    <x v="12"/>
    <m/>
    <m/>
    <m/>
    <x v="11"/>
    <x v="12"/>
    <x v="11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n v="2014"/>
    <b v="1"/>
    <n v="33"/>
    <b v="0"/>
    <s v="photography/photobooks"/>
    <m/>
    <x v="1"/>
    <x v="12"/>
    <m/>
    <m/>
    <m/>
    <x v="11"/>
    <x v="12"/>
    <x v="11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n v="2014"/>
    <b v="1"/>
    <n v="108"/>
    <b v="0"/>
    <s v="photography/photobooks"/>
    <m/>
    <x v="1"/>
    <x v="12"/>
    <m/>
    <m/>
    <m/>
    <x v="11"/>
    <x v="12"/>
    <x v="11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n v="2014"/>
    <b v="1"/>
    <n v="29"/>
    <b v="0"/>
    <s v="photography/photobooks"/>
    <m/>
    <x v="1"/>
    <x v="12"/>
    <m/>
    <m/>
    <m/>
    <x v="11"/>
    <x v="12"/>
    <x v="11"/>
    <x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n v="2015"/>
    <b v="1"/>
    <n v="24"/>
    <b v="0"/>
    <s v="photography/photobooks"/>
    <m/>
    <x v="1"/>
    <x v="12"/>
    <m/>
    <m/>
    <m/>
    <x v="11"/>
    <x v="12"/>
    <x v="11"/>
    <x v="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n v="2014"/>
    <b v="1"/>
    <n v="4"/>
    <b v="0"/>
    <s v="photography/photobooks"/>
    <m/>
    <x v="1"/>
    <x v="12"/>
    <m/>
    <m/>
    <m/>
    <x v="11"/>
    <x v="12"/>
    <x v="11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n v="2014"/>
    <b v="1"/>
    <n v="4"/>
    <b v="0"/>
    <s v="photography/photobooks"/>
    <m/>
    <x v="1"/>
    <x v="12"/>
    <m/>
    <m/>
    <m/>
    <x v="11"/>
    <x v="12"/>
    <x v="11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n v="2015"/>
    <b v="1"/>
    <n v="15"/>
    <b v="0"/>
    <s v="photography/photobooks"/>
    <m/>
    <x v="1"/>
    <x v="12"/>
    <m/>
    <m/>
    <m/>
    <x v="11"/>
    <x v="12"/>
    <x v="11"/>
    <x v="1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n v="2014"/>
    <b v="1"/>
    <n v="4"/>
    <b v="0"/>
    <s v="photography/photobooks"/>
    <m/>
    <x v="1"/>
    <x v="12"/>
    <m/>
    <m/>
    <m/>
    <x v="11"/>
    <x v="12"/>
    <x v="11"/>
    <x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n v="2015"/>
    <b v="1"/>
    <n v="139"/>
    <b v="0"/>
    <s v="photography/photobooks"/>
    <m/>
    <x v="1"/>
    <x v="12"/>
    <m/>
    <m/>
    <m/>
    <x v="11"/>
    <x v="12"/>
    <x v="11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n v="2014"/>
    <b v="1"/>
    <n v="2"/>
    <b v="0"/>
    <s v="photography/photobooks"/>
    <m/>
    <x v="1"/>
    <x v="12"/>
    <m/>
    <m/>
    <m/>
    <x v="11"/>
    <x v="12"/>
    <x v="11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n v="2015"/>
    <b v="1"/>
    <n v="18"/>
    <b v="0"/>
    <s v="photography/photobooks"/>
    <m/>
    <x v="1"/>
    <x v="12"/>
    <m/>
    <m/>
    <m/>
    <x v="11"/>
    <x v="12"/>
    <x v="11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n v="2016"/>
    <b v="1"/>
    <n v="81"/>
    <b v="0"/>
    <s v="photography/photobooks"/>
    <m/>
    <x v="1"/>
    <x v="12"/>
    <m/>
    <m/>
    <m/>
    <x v="11"/>
    <x v="12"/>
    <x v="11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n v="2016"/>
    <b v="1"/>
    <n v="86"/>
    <b v="0"/>
    <s v="photography/photobooks"/>
    <m/>
    <x v="1"/>
    <x v="12"/>
    <m/>
    <m/>
    <m/>
    <x v="11"/>
    <x v="12"/>
    <x v="11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n v="2016"/>
    <b v="1"/>
    <n v="140"/>
    <b v="0"/>
    <s v="photography/photobooks"/>
    <m/>
    <x v="1"/>
    <x v="12"/>
    <m/>
    <m/>
    <m/>
    <x v="11"/>
    <x v="12"/>
    <x v="11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n v="2015"/>
    <b v="1"/>
    <n v="37"/>
    <b v="0"/>
    <s v="photography/photobooks"/>
    <m/>
    <x v="1"/>
    <x v="12"/>
    <m/>
    <m/>
    <m/>
    <x v="11"/>
    <x v="12"/>
    <x v="11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n v="2014"/>
    <b v="1"/>
    <n v="6"/>
    <b v="0"/>
    <s v="photography/photobooks"/>
    <m/>
    <x v="1"/>
    <x v="12"/>
    <m/>
    <m/>
    <m/>
    <x v="11"/>
    <x v="12"/>
    <x v="11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n v="2016"/>
    <b v="1"/>
    <n v="113"/>
    <b v="0"/>
    <s v="photography/photobooks"/>
    <m/>
    <x v="1"/>
    <x v="12"/>
    <m/>
    <m/>
    <m/>
    <x v="11"/>
    <x v="12"/>
    <x v="11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n v="2015"/>
    <b v="1"/>
    <n v="37"/>
    <b v="0"/>
    <s v="photography/photobooks"/>
    <m/>
    <x v="1"/>
    <x v="12"/>
    <m/>
    <m/>
    <m/>
    <x v="11"/>
    <x v="12"/>
    <x v="11"/>
    <x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n v="2015"/>
    <b v="1"/>
    <n v="18"/>
    <b v="0"/>
    <s v="photography/photobooks"/>
    <m/>
    <x v="1"/>
    <x v="12"/>
    <m/>
    <m/>
    <m/>
    <x v="11"/>
    <x v="12"/>
    <x v="11"/>
    <x v="1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n v="2015"/>
    <b v="1"/>
    <n v="75"/>
    <b v="0"/>
    <s v="photography/photobooks"/>
    <m/>
    <x v="1"/>
    <x v="12"/>
    <m/>
    <m/>
    <m/>
    <x v="11"/>
    <x v="12"/>
    <x v="11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n v="2015"/>
    <b v="1"/>
    <n v="52"/>
    <b v="0"/>
    <s v="photography/photobooks"/>
    <m/>
    <x v="1"/>
    <x v="12"/>
    <m/>
    <m/>
    <m/>
    <x v="11"/>
    <x v="12"/>
    <x v="11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n v="2015"/>
    <b v="1"/>
    <n v="122"/>
    <b v="0"/>
    <s v="photography/photobooks"/>
    <m/>
    <x v="1"/>
    <x v="12"/>
    <m/>
    <m/>
    <m/>
    <x v="11"/>
    <x v="12"/>
    <x v="11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n v="2014"/>
    <b v="1"/>
    <n v="8"/>
    <b v="0"/>
    <s v="photography/photobooks"/>
    <m/>
    <x v="1"/>
    <x v="12"/>
    <m/>
    <m/>
    <m/>
    <x v="11"/>
    <x v="12"/>
    <x v="11"/>
    <x v="1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n v="2014"/>
    <b v="1"/>
    <n v="8"/>
    <b v="0"/>
    <s v="photography/photobooks"/>
    <m/>
    <x v="1"/>
    <x v="12"/>
    <m/>
    <m/>
    <m/>
    <x v="11"/>
    <x v="12"/>
    <x v="11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n v="2017"/>
    <b v="1"/>
    <n v="96"/>
    <b v="0"/>
    <s v="photography/photobooks"/>
    <m/>
    <x v="1"/>
    <x v="12"/>
    <m/>
    <m/>
    <m/>
    <x v="11"/>
    <x v="12"/>
    <x v="11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n v="2015"/>
    <b v="1"/>
    <n v="9"/>
    <b v="0"/>
    <s v="photography/photobooks"/>
    <m/>
    <x v="1"/>
    <x v="12"/>
    <m/>
    <m/>
    <m/>
    <x v="11"/>
    <x v="12"/>
    <x v="11"/>
    <x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n v="2014"/>
    <b v="0"/>
    <n v="2"/>
    <b v="0"/>
    <s v="photography/photobooks"/>
    <m/>
    <x v="1"/>
    <x v="12"/>
    <m/>
    <m/>
    <m/>
    <x v="11"/>
    <x v="12"/>
    <x v="11"/>
    <x v="1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n v="2014"/>
    <b v="0"/>
    <n v="26"/>
    <b v="0"/>
    <s v="photography/photobooks"/>
    <m/>
    <x v="1"/>
    <x v="12"/>
    <m/>
    <m/>
    <m/>
    <x v="11"/>
    <x v="12"/>
    <x v="11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n v="2016"/>
    <b v="0"/>
    <n v="23"/>
    <b v="0"/>
    <s v="photography/photobooks"/>
    <m/>
    <x v="1"/>
    <x v="12"/>
    <m/>
    <m/>
    <m/>
    <x v="11"/>
    <x v="12"/>
    <x v="11"/>
    <x v="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n v="2014"/>
    <b v="0"/>
    <n v="0"/>
    <b v="0"/>
    <s v="photography/photobooks"/>
    <m/>
    <x v="1"/>
    <x v="12"/>
    <m/>
    <m/>
    <m/>
    <x v="11"/>
    <x v="12"/>
    <x v="11"/>
    <x v="1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n v="2015"/>
    <b v="0"/>
    <n v="140"/>
    <b v="0"/>
    <s v="photography/photobooks"/>
    <m/>
    <x v="1"/>
    <x v="12"/>
    <m/>
    <m/>
    <m/>
    <x v="11"/>
    <x v="12"/>
    <x v="11"/>
    <x v="1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n v="2015"/>
    <b v="0"/>
    <n v="0"/>
    <b v="0"/>
    <s v="photography/photobooks"/>
    <m/>
    <x v="1"/>
    <x v="12"/>
    <m/>
    <m/>
    <m/>
    <x v="11"/>
    <x v="12"/>
    <x v="11"/>
    <x v="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n v="2016"/>
    <b v="0"/>
    <n v="6"/>
    <b v="0"/>
    <s v="photography/photobooks"/>
    <m/>
    <x v="1"/>
    <x v="12"/>
    <m/>
    <m/>
    <m/>
    <x v="11"/>
    <x v="12"/>
    <x v="11"/>
    <x v="1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n v="2016"/>
    <b v="0"/>
    <n v="100"/>
    <b v="0"/>
    <s v="photography/photobooks"/>
    <m/>
    <x v="1"/>
    <x v="12"/>
    <m/>
    <m/>
    <m/>
    <x v="11"/>
    <x v="12"/>
    <x v="1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n v="2015"/>
    <b v="0"/>
    <n v="0"/>
    <b v="0"/>
    <s v="photography/photobooks"/>
    <m/>
    <x v="1"/>
    <x v="12"/>
    <m/>
    <m/>
    <m/>
    <x v="11"/>
    <x v="12"/>
    <x v="11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n v="2014"/>
    <b v="0"/>
    <n v="4"/>
    <b v="0"/>
    <s v="photography/photobooks"/>
    <m/>
    <x v="1"/>
    <x v="12"/>
    <m/>
    <m/>
    <m/>
    <x v="11"/>
    <x v="12"/>
    <x v="11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n v="2015"/>
    <b v="0"/>
    <n v="8"/>
    <b v="0"/>
    <s v="photography/photobooks"/>
    <m/>
    <x v="1"/>
    <x v="12"/>
    <m/>
    <m/>
    <m/>
    <x v="11"/>
    <x v="12"/>
    <x v="11"/>
    <x v="1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n v="2012"/>
    <b v="0"/>
    <n v="57"/>
    <b v="1"/>
    <s v="music/rock"/>
    <m/>
    <x v="1"/>
    <x v="12"/>
    <m/>
    <m/>
    <m/>
    <x v="11"/>
    <x v="12"/>
    <x v="11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n v="2013"/>
    <b v="0"/>
    <n v="11"/>
    <b v="1"/>
    <s v="music/rock"/>
    <m/>
    <x v="1"/>
    <x v="12"/>
    <m/>
    <m/>
    <m/>
    <x v="11"/>
    <x v="12"/>
    <x v="1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n v="2012"/>
    <b v="0"/>
    <n v="33"/>
    <b v="1"/>
    <s v="music/rock"/>
    <m/>
    <x v="1"/>
    <x v="12"/>
    <m/>
    <m/>
    <m/>
    <x v="11"/>
    <x v="12"/>
    <x v="11"/>
    <x v="11"/>
  </r>
  <r>
    <n v="1824"/>
    <s v="Tin Man's Broken Wisdom Fund"/>
    <s v="cd fund raiser"/>
    <n v="3000"/>
    <n v="3002"/>
    <x v="0"/>
    <s v="US"/>
    <s v="USD"/>
    <n v="1389146880"/>
    <n v="1387403967"/>
    <d v="2013-12-18T21:59:27"/>
    <n v="2013"/>
    <b v="0"/>
    <n v="40"/>
    <b v="1"/>
    <s v="music/rock"/>
    <m/>
    <x v="1"/>
    <x v="12"/>
    <m/>
    <m/>
    <m/>
    <x v="11"/>
    <x v="12"/>
    <x v="1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n v="2013"/>
    <b v="0"/>
    <n v="50"/>
    <b v="1"/>
    <s v="music/rock"/>
    <m/>
    <x v="1"/>
    <x v="12"/>
    <m/>
    <m/>
    <m/>
    <x v="11"/>
    <x v="12"/>
    <x v="11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n v="2014"/>
    <b v="0"/>
    <n v="38"/>
    <b v="1"/>
    <s v="music/rock"/>
    <m/>
    <x v="1"/>
    <x v="12"/>
    <m/>
    <m/>
    <m/>
    <x v="11"/>
    <x v="12"/>
    <x v="1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n v="2011"/>
    <b v="0"/>
    <n v="96"/>
    <b v="1"/>
    <s v="music/rock"/>
    <m/>
    <x v="1"/>
    <x v="12"/>
    <m/>
    <m/>
    <m/>
    <x v="11"/>
    <x v="12"/>
    <x v="1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n v="2014"/>
    <b v="0"/>
    <n v="48"/>
    <b v="1"/>
    <s v="music/rock"/>
    <m/>
    <x v="1"/>
    <x v="12"/>
    <m/>
    <m/>
    <m/>
    <x v="11"/>
    <x v="12"/>
    <x v="1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n v="2010"/>
    <b v="0"/>
    <n v="33"/>
    <b v="1"/>
    <s v="music/rock"/>
    <m/>
    <x v="1"/>
    <x v="12"/>
    <m/>
    <m/>
    <m/>
    <x v="11"/>
    <x v="12"/>
    <x v="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n v="2014"/>
    <b v="0"/>
    <n v="226"/>
    <b v="1"/>
    <s v="music/rock"/>
    <m/>
    <x v="1"/>
    <x v="12"/>
    <m/>
    <m/>
    <m/>
    <x v="11"/>
    <x v="12"/>
    <x v="1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n v="2012"/>
    <b v="0"/>
    <n v="14"/>
    <b v="1"/>
    <s v="music/rock"/>
    <m/>
    <x v="1"/>
    <x v="12"/>
    <m/>
    <m/>
    <m/>
    <x v="11"/>
    <x v="12"/>
    <x v="1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n v="2011"/>
    <b v="0"/>
    <n v="20"/>
    <b v="1"/>
    <s v="music/rock"/>
    <m/>
    <x v="1"/>
    <x v="12"/>
    <m/>
    <m/>
    <m/>
    <x v="11"/>
    <x v="12"/>
    <x v="1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n v="2013"/>
    <b v="0"/>
    <n v="25"/>
    <b v="1"/>
    <s v="music/rock"/>
    <m/>
    <x v="1"/>
    <x v="12"/>
    <m/>
    <m/>
    <m/>
    <x v="11"/>
    <x v="12"/>
    <x v="11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n v="2014"/>
    <b v="0"/>
    <n v="90"/>
    <b v="1"/>
    <s v="music/rock"/>
    <m/>
    <x v="1"/>
    <x v="12"/>
    <m/>
    <m/>
    <m/>
    <x v="11"/>
    <x v="12"/>
    <x v="11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n v="2016"/>
    <b v="0"/>
    <n v="11"/>
    <b v="1"/>
    <s v="music/rock"/>
    <m/>
    <x v="1"/>
    <x v="12"/>
    <m/>
    <m/>
    <m/>
    <x v="11"/>
    <x v="12"/>
    <x v="11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n v="2013"/>
    <b v="0"/>
    <n v="55"/>
    <b v="1"/>
    <s v="music/rock"/>
    <m/>
    <x v="1"/>
    <x v="12"/>
    <m/>
    <m/>
    <m/>
    <x v="11"/>
    <x v="12"/>
    <x v="1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n v="2012"/>
    <b v="0"/>
    <n v="30"/>
    <b v="1"/>
    <s v="music/rock"/>
    <m/>
    <x v="1"/>
    <x v="12"/>
    <m/>
    <m/>
    <m/>
    <x v="11"/>
    <x v="12"/>
    <x v="1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n v="2011"/>
    <b v="0"/>
    <n v="28"/>
    <b v="1"/>
    <s v="music/rock"/>
    <m/>
    <x v="1"/>
    <x v="12"/>
    <m/>
    <m/>
    <m/>
    <x v="11"/>
    <x v="12"/>
    <x v="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n v="2016"/>
    <b v="0"/>
    <n v="45"/>
    <b v="1"/>
    <s v="music/rock"/>
    <m/>
    <x v="1"/>
    <x v="12"/>
    <m/>
    <m/>
    <m/>
    <x v="11"/>
    <x v="12"/>
    <x v="1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n v="2013"/>
    <b v="0"/>
    <n v="13"/>
    <b v="1"/>
    <s v="music/rock"/>
    <m/>
    <x v="1"/>
    <x v="12"/>
    <m/>
    <m/>
    <m/>
    <x v="11"/>
    <x v="12"/>
    <x v="11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n v="2014"/>
    <b v="0"/>
    <n v="40"/>
    <b v="1"/>
    <s v="music/rock"/>
    <m/>
    <x v="1"/>
    <x v="12"/>
    <m/>
    <m/>
    <m/>
    <x v="11"/>
    <x v="12"/>
    <x v="1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n v="2015"/>
    <b v="0"/>
    <n v="21"/>
    <b v="1"/>
    <s v="music/rock"/>
    <m/>
    <x v="1"/>
    <x v="12"/>
    <m/>
    <m/>
    <m/>
    <x v="11"/>
    <x v="12"/>
    <x v="1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n v="2011"/>
    <b v="0"/>
    <n v="134"/>
    <b v="1"/>
    <s v="music/rock"/>
    <m/>
    <x v="1"/>
    <x v="12"/>
    <m/>
    <m/>
    <m/>
    <x v="11"/>
    <x v="12"/>
    <x v="1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n v="2011"/>
    <b v="0"/>
    <n v="20"/>
    <b v="1"/>
    <s v="music/rock"/>
    <m/>
    <x v="1"/>
    <x v="12"/>
    <m/>
    <m/>
    <m/>
    <x v="11"/>
    <x v="12"/>
    <x v="1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n v="2016"/>
    <b v="0"/>
    <n v="19"/>
    <b v="1"/>
    <s v="music/rock"/>
    <m/>
    <x v="1"/>
    <x v="12"/>
    <m/>
    <m/>
    <m/>
    <x v="11"/>
    <x v="12"/>
    <x v="1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n v="2012"/>
    <b v="0"/>
    <n v="209"/>
    <b v="1"/>
    <s v="music/rock"/>
    <m/>
    <x v="1"/>
    <x v="12"/>
    <m/>
    <m/>
    <m/>
    <x v="11"/>
    <x v="12"/>
    <x v="1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n v="2015"/>
    <b v="0"/>
    <n v="38"/>
    <b v="1"/>
    <s v="music/rock"/>
    <m/>
    <x v="1"/>
    <x v="12"/>
    <m/>
    <m/>
    <m/>
    <x v="11"/>
    <x v="12"/>
    <x v="1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n v="2011"/>
    <b v="0"/>
    <n v="24"/>
    <b v="1"/>
    <s v="music/rock"/>
    <m/>
    <x v="1"/>
    <x v="12"/>
    <m/>
    <m/>
    <m/>
    <x v="11"/>
    <x v="12"/>
    <x v="11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n v="2012"/>
    <b v="0"/>
    <n v="8"/>
    <b v="1"/>
    <s v="music/rock"/>
    <m/>
    <x v="1"/>
    <x v="12"/>
    <m/>
    <m/>
    <m/>
    <x v="11"/>
    <x v="12"/>
    <x v="11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n v="2014"/>
    <b v="0"/>
    <n v="179"/>
    <b v="1"/>
    <s v="music/rock"/>
    <m/>
    <x v="1"/>
    <x v="12"/>
    <m/>
    <m/>
    <m/>
    <x v="11"/>
    <x v="12"/>
    <x v="1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n v="2014"/>
    <b v="0"/>
    <n v="26"/>
    <b v="1"/>
    <s v="music/rock"/>
    <m/>
    <x v="1"/>
    <x v="12"/>
    <m/>
    <m/>
    <m/>
    <x v="11"/>
    <x v="12"/>
    <x v="1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n v="2015"/>
    <b v="0"/>
    <n v="131"/>
    <b v="1"/>
    <s v="music/rock"/>
    <m/>
    <x v="1"/>
    <x v="12"/>
    <m/>
    <m/>
    <m/>
    <x v="11"/>
    <x v="12"/>
    <x v="1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n v="2012"/>
    <b v="0"/>
    <n v="14"/>
    <b v="1"/>
    <s v="music/rock"/>
    <m/>
    <x v="1"/>
    <x v="12"/>
    <m/>
    <m/>
    <m/>
    <x v="11"/>
    <x v="12"/>
    <x v="1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n v="2013"/>
    <b v="0"/>
    <n v="174"/>
    <b v="1"/>
    <s v="music/rock"/>
    <m/>
    <x v="1"/>
    <x v="12"/>
    <m/>
    <m/>
    <m/>
    <x v="11"/>
    <x v="12"/>
    <x v="1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n v="2013"/>
    <b v="0"/>
    <n v="191"/>
    <b v="1"/>
    <s v="music/rock"/>
    <m/>
    <x v="1"/>
    <x v="12"/>
    <m/>
    <m/>
    <m/>
    <x v="11"/>
    <x v="12"/>
    <x v="1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n v="2014"/>
    <b v="0"/>
    <n v="38"/>
    <b v="1"/>
    <s v="music/rock"/>
    <m/>
    <x v="1"/>
    <x v="12"/>
    <m/>
    <m/>
    <m/>
    <x v="11"/>
    <x v="12"/>
    <x v="1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n v="2014"/>
    <b v="0"/>
    <n v="22"/>
    <b v="1"/>
    <s v="music/rock"/>
    <m/>
    <x v="1"/>
    <x v="12"/>
    <m/>
    <m/>
    <m/>
    <x v="11"/>
    <x v="12"/>
    <x v="1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n v="2011"/>
    <b v="0"/>
    <n v="149"/>
    <b v="1"/>
    <s v="music/rock"/>
    <m/>
    <x v="1"/>
    <x v="12"/>
    <m/>
    <m/>
    <m/>
    <x v="11"/>
    <x v="12"/>
    <x v="11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n v="2011"/>
    <b v="0"/>
    <n v="56"/>
    <b v="1"/>
    <s v="music/rock"/>
    <m/>
    <x v="1"/>
    <x v="12"/>
    <m/>
    <m/>
    <m/>
    <x v="11"/>
    <x v="12"/>
    <x v="1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n v="2014"/>
    <b v="0"/>
    <n v="19"/>
    <b v="1"/>
    <s v="music/rock"/>
    <m/>
    <x v="1"/>
    <x v="12"/>
    <m/>
    <m/>
    <m/>
    <x v="11"/>
    <x v="12"/>
    <x v="1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n v="2014"/>
    <b v="0"/>
    <n v="0"/>
    <b v="0"/>
    <s v="games/mobile games"/>
    <m/>
    <x v="1"/>
    <x v="12"/>
    <m/>
    <m/>
    <m/>
    <x v="11"/>
    <x v="12"/>
    <x v="1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n v="2017"/>
    <b v="0"/>
    <n v="16"/>
    <b v="0"/>
    <s v="games/mobile games"/>
    <m/>
    <x v="1"/>
    <x v="12"/>
    <m/>
    <m/>
    <m/>
    <x v="11"/>
    <x v="12"/>
    <x v="11"/>
    <x v="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n v="2014"/>
    <b v="0"/>
    <n v="2"/>
    <b v="0"/>
    <s v="games/mobile games"/>
    <m/>
    <x v="1"/>
    <x v="12"/>
    <m/>
    <m/>
    <m/>
    <x v="11"/>
    <x v="12"/>
    <x v="11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n v="2014"/>
    <b v="0"/>
    <n v="48"/>
    <b v="0"/>
    <s v="games/mobile games"/>
    <m/>
    <x v="1"/>
    <x v="12"/>
    <m/>
    <m/>
    <m/>
    <x v="11"/>
    <x v="12"/>
    <x v="11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n v="2016"/>
    <b v="0"/>
    <n v="2"/>
    <b v="0"/>
    <s v="games/mobile games"/>
    <m/>
    <x v="1"/>
    <x v="12"/>
    <m/>
    <m/>
    <m/>
    <x v="11"/>
    <x v="12"/>
    <x v="11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n v="2017"/>
    <b v="0"/>
    <n v="2"/>
    <b v="0"/>
    <s v="games/mobile games"/>
    <m/>
    <x v="1"/>
    <x v="12"/>
    <m/>
    <m/>
    <m/>
    <x v="11"/>
    <x v="12"/>
    <x v="11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n v="2016"/>
    <b v="0"/>
    <n v="1"/>
    <b v="0"/>
    <s v="games/mobile games"/>
    <m/>
    <x v="1"/>
    <x v="12"/>
    <m/>
    <m/>
    <m/>
    <x v="11"/>
    <x v="12"/>
    <x v="11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n v="2015"/>
    <b v="0"/>
    <n v="17"/>
    <b v="0"/>
    <s v="games/mobile games"/>
    <m/>
    <x v="1"/>
    <x v="12"/>
    <m/>
    <m/>
    <m/>
    <x v="11"/>
    <x v="12"/>
    <x v="11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n v="2016"/>
    <b v="0"/>
    <n v="0"/>
    <b v="0"/>
    <s v="games/mobile games"/>
    <m/>
    <x v="1"/>
    <x v="12"/>
    <m/>
    <m/>
    <m/>
    <x v="11"/>
    <x v="12"/>
    <x v="1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n v="2016"/>
    <b v="0"/>
    <n v="11"/>
    <b v="0"/>
    <s v="games/mobile games"/>
    <m/>
    <x v="1"/>
    <x v="12"/>
    <m/>
    <m/>
    <m/>
    <x v="11"/>
    <x v="12"/>
    <x v="11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n v="2014"/>
    <b v="0"/>
    <n v="95"/>
    <b v="0"/>
    <s v="games/mobile games"/>
    <m/>
    <x v="1"/>
    <x v="12"/>
    <m/>
    <m/>
    <m/>
    <x v="11"/>
    <x v="12"/>
    <x v="11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n v="2015"/>
    <b v="0"/>
    <n v="13"/>
    <b v="0"/>
    <s v="games/mobile games"/>
    <m/>
    <x v="1"/>
    <x v="12"/>
    <m/>
    <m/>
    <m/>
    <x v="11"/>
    <x v="12"/>
    <x v="11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n v="2015"/>
    <b v="0"/>
    <n v="2"/>
    <b v="0"/>
    <s v="games/mobile games"/>
    <m/>
    <x v="1"/>
    <x v="12"/>
    <m/>
    <m/>
    <m/>
    <x v="11"/>
    <x v="12"/>
    <x v="11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n v="2016"/>
    <b v="0"/>
    <n v="2"/>
    <b v="0"/>
    <s v="games/mobile games"/>
    <m/>
    <x v="1"/>
    <x v="12"/>
    <m/>
    <m/>
    <m/>
    <x v="11"/>
    <x v="12"/>
    <x v="11"/>
    <x v="1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n v="2016"/>
    <b v="0"/>
    <n v="3"/>
    <b v="0"/>
    <s v="games/mobile games"/>
    <m/>
    <x v="1"/>
    <x v="12"/>
    <m/>
    <m/>
    <m/>
    <x v="11"/>
    <x v="12"/>
    <x v="11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n v="2014"/>
    <b v="0"/>
    <n v="0"/>
    <b v="0"/>
    <s v="games/mobile games"/>
    <m/>
    <x v="1"/>
    <x v="12"/>
    <m/>
    <m/>
    <m/>
    <x v="11"/>
    <x v="12"/>
    <x v="11"/>
    <x v="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n v="2015"/>
    <b v="0"/>
    <n v="0"/>
    <b v="0"/>
    <s v="games/mobile games"/>
    <m/>
    <x v="1"/>
    <x v="12"/>
    <m/>
    <m/>
    <m/>
    <x v="11"/>
    <x v="12"/>
    <x v="11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n v="2014"/>
    <b v="0"/>
    <n v="0"/>
    <b v="0"/>
    <s v="games/mobile games"/>
    <m/>
    <x v="1"/>
    <x v="12"/>
    <m/>
    <m/>
    <m/>
    <x v="11"/>
    <x v="12"/>
    <x v="11"/>
    <x v="1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n v="2016"/>
    <b v="0"/>
    <n v="2"/>
    <b v="0"/>
    <s v="games/mobile games"/>
    <m/>
    <x v="1"/>
    <x v="12"/>
    <m/>
    <m/>
    <m/>
    <x v="11"/>
    <x v="12"/>
    <x v="11"/>
    <x v="1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n v="2016"/>
    <b v="0"/>
    <n v="24"/>
    <b v="0"/>
    <s v="games/mobile games"/>
    <m/>
    <x v="1"/>
    <x v="12"/>
    <m/>
    <m/>
    <m/>
    <x v="11"/>
    <x v="12"/>
    <x v="11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n v="2015"/>
    <b v="0"/>
    <n v="70"/>
    <b v="1"/>
    <s v="music/indie rock"/>
    <m/>
    <x v="1"/>
    <x v="12"/>
    <m/>
    <m/>
    <m/>
    <x v="11"/>
    <x v="12"/>
    <x v="1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n v="2012"/>
    <b v="0"/>
    <n v="81"/>
    <b v="1"/>
    <s v="music/indie rock"/>
    <m/>
    <x v="1"/>
    <x v="12"/>
    <m/>
    <m/>
    <m/>
    <x v="11"/>
    <x v="12"/>
    <x v="11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n v="2012"/>
    <b v="0"/>
    <n v="32"/>
    <b v="1"/>
    <s v="music/indie rock"/>
    <m/>
    <x v="1"/>
    <x v="12"/>
    <m/>
    <m/>
    <m/>
    <x v="11"/>
    <x v="12"/>
    <x v="11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n v="2012"/>
    <b v="0"/>
    <n v="26"/>
    <b v="1"/>
    <s v="music/indie rock"/>
    <m/>
    <x v="1"/>
    <x v="12"/>
    <m/>
    <m/>
    <m/>
    <x v="11"/>
    <x v="12"/>
    <x v="11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n v="2012"/>
    <b v="0"/>
    <n v="105"/>
    <b v="1"/>
    <s v="music/indie rock"/>
    <m/>
    <x v="1"/>
    <x v="12"/>
    <m/>
    <m/>
    <m/>
    <x v="11"/>
    <x v="12"/>
    <x v="11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n v="2014"/>
    <b v="0"/>
    <n v="29"/>
    <b v="1"/>
    <s v="music/indie rock"/>
    <m/>
    <x v="1"/>
    <x v="12"/>
    <m/>
    <m/>
    <m/>
    <x v="11"/>
    <x v="12"/>
    <x v="11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n v="2015"/>
    <b v="0"/>
    <n v="8"/>
    <b v="1"/>
    <s v="music/indie rock"/>
    <m/>
    <x v="1"/>
    <x v="12"/>
    <m/>
    <m/>
    <m/>
    <x v="11"/>
    <x v="12"/>
    <x v="11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n v="2010"/>
    <b v="0"/>
    <n v="89"/>
    <b v="1"/>
    <s v="music/indie rock"/>
    <m/>
    <x v="1"/>
    <x v="12"/>
    <m/>
    <m/>
    <m/>
    <x v="11"/>
    <x v="12"/>
    <x v="11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n v="2013"/>
    <b v="0"/>
    <n v="44"/>
    <b v="1"/>
    <s v="music/indie rock"/>
    <m/>
    <x v="1"/>
    <x v="12"/>
    <m/>
    <m/>
    <m/>
    <x v="11"/>
    <x v="12"/>
    <x v="11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n v="2012"/>
    <b v="0"/>
    <n v="246"/>
    <b v="1"/>
    <s v="music/indie rock"/>
    <m/>
    <x v="1"/>
    <x v="12"/>
    <m/>
    <m/>
    <m/>
    <x v="11"/>
    <x v="12"/>
    <x v="11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n v="2010"/>
    <b v="0"/>
    <n v="120"/>
    <b v="1"/>
    <s v="music/indie rock"/>
    <m/>
    <x v="1"/>
    <x v="12"/>
    <m/>
    <m/>
    <m/>
    <x v="11"/>
    <x v="12"/>
    <x v="11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n v="2011"/>
    <b v="0"/>
    <n v="26"/>
    <b v="1"/>
    <s v="music/indie rock"/>
    <m/>
    <x v="1"/>
    <x v="12"/>
    <m/>
    <m/>
    <m/>
    <x v="11"/>
    <x v="12"/>
    <x v="11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n v="2011"/>
    <b v="0"/>
    <n v="45"/>
    <b v="1"/>
    <s v="music/indie rock"/>
    <m/>
    <x v="1"/>
    <x v="12"/>
    <m/>
    <m/>
    <m/>
    <x v="11"/>
    <x v="12"/>
    <x v="11"/>
    <x v="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n v="2012"/>
    <b v="0"/>
    <n v="20"/>
    <b v="1"/>
    <s v="music/indie rock"/>
    <m/>
    <x v="1"/>
    <x v="12"/>
    <m/>
    <m/>
    <m/>
    <x v="11"/>
    <x v="12"/>
    <x v="11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n v="2015"/>
    <b v="0"/>
    <n v="47"/>
    <b v="1"/>
    <s v="music/indie rock"/>
    <m/>
    <x v="1"/>
    <x v="12"/>
    <m/>
    <m/>
    <m/>
    <x v="11"/>
    <x v="12"/>
    <x v="11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n v="2012"/>
    <b v="0"/>
    <n v="13"/>
    <b v="1"/>
    <s v="music/indie rock"/>
    <m/>
    <x v="1"/>
    <x v="12"/>
    <m/>
    <m/>
    <m/>
    <x v="11"/>
    <x v="12"/>
    <x v="11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n v="2014"/>
    <b v="0"/>
    <n v="183"/>
    <b v="1"/>
    <s v="music/indie rock"/>
    <m/>
    <x v="1"/>
    <x v="12"/>
    <m/>
    <m/>
    <m/>
    <x v="11"/>
    <x v="12"/>
    <x v="11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n v="2015"/>
    <b v="0"/>
    <n v="21"/>
    <b v="1"/>
    <s v="music/indie rock"/>
    <m/>
    <x v="1"/>
    <x v="12"/>
    <m/>
    <m/>
    <m/>
    <x v="11"/>
    <x v="12"/>
    <x v="11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n v="2015"/>
    <b v="0"/>
    <n v="42"/>
    <b v="1"/>
    <s v="music/indie rock"/>
    <m/>
    <x v="1"/>
    <x v="12"/>
    <m/>
    <m/>
    <m/>
    <x v="11"/>
    <x v="12"/>
    <x v="11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n v="2012"/>
    <b v="0"/>
    <n v="54"/>
    <b v="1"/>
    <s v="music/indie rock"/>
    <m/>
    <x v="1"/>
    <x v="12"/>
    <m/>
    <m/>
    <m/>
    <x v="11"/>
    <x v="12"/>
    <x v="11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n v="2015"/>
    <b v="0"/>
    <n v="25"/>
    <b v="0"/>
    <s v="technology/gadgets"/>
    <m/>
    <x v="1"/>
    <x v="12"/>
    <m/>
    <m/>
    <m/>
    <x v="11"/>
    <x v="12"/>
    <x v="11"/>
    <x v="1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n v="2015"/>
    <b v="0"/>
    <n v="3"/>
    <b v="0"/>
    <s v="technology/gadgets"/>
    <m/>
    <x v="1"/>
    <x v="12"/>
    <m/>
    <m/>
    <m/>
    <x v="11"/>
    <x v="12"/>
    <x v="11"/>
    <x v="1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n v="2016"/>
    <b v="0"/>
    <n v="41"/>
    <b v="0"/>
    <s v="technology/gadgets"/>
    <m/>
    <x v="1"/>
    <x v="12"/>
    <m/>
    <m/>
    <m/>
    <x v="11"/>
    <x v="12"/>
    <x v="11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n v="2015"/>
    <b v="0"/>
    <n v="2"/>
    <b v="0"/>
    <s v="technology/gadgets"/>
    <m/>
    <x v="1"/>
    <x v="12"/>
    <m/>
    <m/>
    <m/>
    <x v="11"/>
    <x v="12"/>
    <x v="1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n v="2014"/>
    <b v="0"/>
    <n v="4"/>
    <b v="0"/>
    <s v="technology/gadgets"/>
    <m/>
    <x v="1"/>
    <x v="12"/>
    <m/>
    <m/>
    <m/>
    <x v="11"/>
    <x v="12"/>
    <x v="11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n v="2016"/>
    <b v="0"/>
    <n v="99"/>
    <b v="0"/>
    <s v="technology/gadgets"/>
    <m/>
    <x v="1"/>
    <x v="12"/>
    <m/>
    <m/>
    <m/>
    <x v="11"/>
    <x v="12"/>
    <x v="11"/>
    <x v="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n v="2014"/>
    <b v="0"/>
    <n v="4"/>
    <b v="0"/>
    <s v="technology/gadgets"/>
    <m/>
    <x v="1"/>
    <x v="12"/>
    <m/>
    <m/>
    <m/>
    <x v="11"/>
    <x v="12"/>
    <x v="11"/>
    <x v="1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n v="2016"/>
    <b v="0"/>
    <n v="4"/>
    <b v="0"/>
    <s v="technology/gadgets"/>
    <m/>
    <x v="1"/>
    <x v="12"/>
    <m/>
    <m/>
    <m/>
    <x v="11"/>
    <x v="12"/>
    <x v="11"/>
    <x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n v="2014"/>
    <b v="0"/>
    <n v="38"/>
    <b v="0"/>
    <s v="technology/gadgets"/>
    <m/>
    <x v="1"/>
    <x v="12"/>
    <m/>
    <m/>
    <m/>
    <x v="11"/>
    <x v="12"/>
    <x v="1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n v="2015"/>
    <b v="0"/>
    <n v="285"/>
    <b v="0"/>
    <s v="technology/gadgets"/>
    <m/>
    <x v="1"/>
    <x v="12"/>
    <m/>
    <m/>
    <m/>
    <x v="11"/>
    <x v="12"/>
    <x v="11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n v="2014"/>
    <b v="0"/>
    <n v="1"/>
    <b v="0"/>
    <s v="technology/gadgets"/>
    <m/>
    <x v="1"/>
    <x v="12"/>
    <m/>
    <m/>
    <m/>
    <x v="11"/>
    <x v="12"/>
    <x v="11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n v="2015"/>
    <b v="0"/>
    <n v="42"/>
    <b v="0"/>
    <s v="technology/gadgets"/>
    <m/>
    <x v="1"/>
    <x v="12"/>
    <m/>
    <m/>
    <m/>
    <x v="11"/>
    <x v="12"/>
    <x v="11"/>
    <x v="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n v="2014"/>
    <b v="0"/>
    <n v="26"/>
    <b v="0"/>
    <s v="technology/gadgets"/>
    <m/>
    <x v="1"/>
    <x v="12"/>
    <m/>
    <m/>
    <m/>
    <x v="11"/>
    <x v="12"/>
    <x v="11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n v="2014"/>
    <b v="0"/>
    <n v="2"/>
    <b v="0"/>
    <s v="technology/gadgets"/>
    <m/>
    <x v="1"/>
    <x v="12"/>
    <m/>
    <m/>
    <m/>
    <x v="11"/>
    <x v="12"/>
    <x v="11"/>
    <x v="1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n v="2014"/>
    <b v="0"/>
    <n v="4"/>
    <b v="0"/>
    <s v="technology/gadgets"/>
    <m/>
    <x v="1"/>
    <x v="12"/>
    <m/>
    <m/>
    <m/>
    <x v="11"/>
    <x v="12"/>
    <x v="11"/>
    <x v="1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n v="2016"/>
    <b v="0"/>
    <n v="6"/>
    <b v="0"/>
    <s v="technology/gadgets"/>
    <m/>
    <x v="1"/>
    <x v="12"/>
    <m/>
    <m/>
    <m/>
    <x v="11"/>
    <x v="12"/>
    <x v="11"/>
    <x v="1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n v="2017"/>
    <b v="0"/>
    <n v="70"/>
    <b v="0"/>
    <s v="technology/gadgets"/>
    <m/>
    <x v="1"/>
    <x v="12"/>
    <m/>
    <m/>
    <m/>
    <x v="11"/>
    <x v="12"/>
    <x v="11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n v="2014"/>
    <b v="0"/>
    <n v="9"/>
    <b v="0"/>
    <s v="technology/gadgets"/>
    <m/>
    <x v="1"/>
    <x v="12"/>
    <m/>
    <m/>
    <m/>
    <x v="11"/>
    <x v="12"/>
    <x v="11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n v="2015"/>
    <b v="0"/>
    <n v="8"/>
    <b v="0"/>
    <s v="technology/gadgets"/>
    <m/>
    <x v="1"/>
    <x v="12"/>
    <m/>
    <m/>
    <m/>
    <x v="11"/>
    <x v="12"/>
    <x v="11"/>
    <x v="1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n v="2015"/>
    <b v="0"/>
    <n v="105"/>
    <b v="0"/>
    <s v="technology/gadgets"/>
    <m/>
    <x v="1"/>
    <x v="12"/>
    <m/>
    <m/>
    <m/>
    <x v="11"/>
    <x v="12"/>
    <x v="11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n v="2012"/>
    <b v="0"/>
    <n v="38"/>
    <b v="1"/>
    <s v="music/indie rock"/>
    <m/>
    <x v="1"/>
    <x v="12"/>
    <m/>
    <m/>
    <m/>
    <x v="11"/>
    <x v="12"/>
    <x v="11"/>
    <x v="1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n v="2013"/>
    <b v="0"/>
    <n v="64"/>
    <b v="1"/>
    <s v="music/indie rock"/>
    <m/>
    <x v="1"/>
    <x v="12"/>
    <m/>
    <m/>
    <m/>
    <x v="11"/>
    <x v="12"/>
    <x v="11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n v="2011"/>
    <b v="0"/>
    <n v="13"/>
    <b v="1"/>
    <s v="music/indie rock"/>
    <m/>
    <x v="1"/>
    <x v="12"/>
    <m/>
    <m/>
    <m/>
    <x v="11"/>
    <x v="12"/>
    <x v="11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n v="2013"/>
    <b v="0"/>
    <n v="33"/>
    <b v="1"/>
    <s v="music/indie rock"/>
    <m/>
    <x v="1"/>
    <x v="12"/>
    <m/>
    <m/>
    <m/>
    <x v="11"/>
    <x v="12"/>
    <x v="11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n v="2013"/>
    <b v="0"/>
    <n v="52"/>
    <b v="1"/>
    <s v="music/indie rock"/>
    <m/>
    <x v="1"/>
    <x v="12"/>
    <m/>
    <m/>
    <m/>
    <x v="11"/>
    <x v="12"/>
    <x v="11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n v="2010"/>
    <b v="0"/>
    <n v="107"/>
    <b v="1"/>
    <s v="music/indie rock"/>
    <m/>
    <x v="1"/>
    <x v="12"/>
    <m/>
    <m/>
    <m/>
    <x v="11"/>
    <x v="12"/>
    <x v="11"/>
    <x v="11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n v="2012"/>
    <b v="0"/>
    <n v="11"/>
    <b v="1"/>
    <s v="music/indie rock"/>
    <m/>
    <x v="1"/>
    <x v="12"/>
    <m/>
    <m/>
    <m/>
    <x v="11"/>
    <x v="12"/>
    <x v="11"/>
    <x v="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n v="2013"/>
    <b v="0"/>
    <n v="34"/>
    <b v="1"/>
    <s v="music/indie rock"/>
    <m/>
    <x v="1"/>
    <x v="12"/>
    <m/>
    <m/>
    <m/>
    <x v="11"/>
    <x v="12"/>
    <x v="11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n v="2011"/>
    <b v="0"/>
    <n v="75"/>
    <b v="1"/>
    <s v="music/indie rock"/>
    <m/>
    <x v="1"/>
    <x v="12"/>
    <m/>
    <m/>
    <m/>
    <x v="11"/>
    <x v="12"/>
    <x v="11"/>
    <x v="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n v="2013"/>
    <b v="0"/>
    <n v="26"/>
    <b v="1"/>
    <s v="music/indie rock"/>
    <m/>
    <x v="1"/>
    <x v="12"/>
    <m/>
    <m/>
    <m/>
    <x v="11"/>
    <x v="12"/>
    <x v="11"/>
    <x v="1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n v="2012"/>
    <b v="0"/>
    <n v="50"/>
    <b v="1"/>
    <s v="music/indie rock"/>
    <m/>
    <x v="1"/>
    <x v="12"/>
    <m/>
    <m/>
    <m/>
    <x v="11"/>
    <x v="12"/>
    <x v="11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n v="2012"/>
    <b v="0"/>
    <n v="80"/>
    <b v="1"/>
    <s v="music/indie rock"/>
    <m/>
    <x v="1"/>
    <x v="12"/>
    <m/>
    <m/>
    <m/>
    <x v="11"/>
    <x v="12"/>
    <x v="11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n v="2014"/>
    <b v="0"/>
    <n v="110"/>
    <b v="1"/>
    <s v="music/indie rock"/>
    <m/>
    <x v="1"/>
    <x v="12"/>
    <m/>
    <m/>
    <m/>
    <x v="11"/>
    <x v="12"/>
    <x v="11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n v="2011"/>
    <b v="0"/>
    <n v="77"/>
    <b v="1"/>
    <s v="music/indie rock"/>
    <m/>
    <x v="1"/>
    <x v="12"/>
    <m/>
    <m/>
    <m/>
    <x v="11"/>
    <x v="12"/>
    <x v="11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n v="2014"/>
    <b v="0"/>
    <n v="50"/>
    <b v="1"/>
    <s v="music/indie rock"/>
    <m/>
    <x v="1"/>
    <x v="12"/>
    <m/>
    <m/>
    <m/>
    <x v="11"/>
    <x v="12"/>
    <x v="11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n v="2011"/>
    <b v="0"/>
    <n v="145"/>
    <b v="1"/>
    <s v="music/indie rock"/>
    <m/>
    <x v="1"/>
    <x v="12"/>
    <m/>
    <m/>
    <m/>
    <x v="11"/>
    <x v="12"/>
    <x v="11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n v="2012"/>
    <b v="0"/>
    <n v="29"/>
    <b v="1"/>
    <s v="music/indie rock"/>
    <m/>
    <x v="1"/>
    <x v="12"/>
    <m/>
    <m/>
    <m/>
    <x v="11"/>
    <x v="12"/>
    <x v="11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n v="2013"/>
    <b v="0"/>
    <n v="114"/>
    <b v="1"/>
    <s v="music/indie rock"/>
    <m/>
    <x v="1"/>
    <x v="12"/>
    <m/>
    <m/>
    <m/>
    <x v="11"/>
    <x v="12"/>
    <x v="11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n v="2013"/>
    <b v="0"/>
    <n v="96"/>
    <b v="1"/>
    <s v="music/indie rock"/>
    <m/>
    <x v="1"/>
    <x v="12"/>
    <m/>
    <m/>
    <m/>
    <x v="11"/>
    <x v="12"/>
    <x v="11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n v="2011"/>
    <b v="0"/>
    <n v="31"/>
    <b v="1"/>
    <s v="music/indie rock"/>
    <m/>
    <x v="1"/>
    <x v="12"/>
    <m/>
    <m/>
    <m/>
    <x v="11"/>
    <x v="12"/>
    <x v="11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n v="2014"/>
    <b v="1"/>
    <n v="4883"/>
    <b v="1"/>
    <s v="technology/hardware"/>
    <m/>
    <x v="1"/>
    <x v="12"/>
    <m/>
    <m/>
    <m/>
    <x v="11"/>
    <x v="12"/>
    <x v="11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n v="2011"/>
    <b v="1"/>
    <n v="95"/>
    <b v="1"/>
    <s v="technology/hardware"/>
    <m/>
    <x v="1"/>
    <x v="12"/>
    <m/>
    <m/>
    <m/>
    <x v="11"/>
    <x v="12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n v="2016"/>
    <b v="1"/>
    <n v="2478"/>
    <b v="1"/>
    <s v="technology/hardware"/>
    <m/>
    <x v="1"/>
    <x v="12"/>
    <m/>
    <m/>
    <m/>
    <x v="11"/>
    <x v="12"/>
    <x v="11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n v="2014"/>
    <b v="1"/>
    <n v="1789"/>
    <b v="1"/>
    <s v="technology/hardware"/>
    <m/>
    <x v="1"/>
    <x v="12"/>
    <m/>
    <m/>
    <m/>
    <x v="11"/>
    <x v="12"/>
    <x v="11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n v="2015"/>
    <b v="1"/>
    <n v="680"/>
    <b v="1"/>
    <s v="technology/hardware"/>
    <m/>
    <x v="1"/>
    <x v="12"/>
    <m/>
    <m/>
    <m/>
    <x v="11"/>
    <x v="12"/>
    <x v="11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n v="2014"/>
    <b v="1"/>
    <n v="70"/>
    <b v="1"/>
    <s v="technology/hardware"/>
    <m/>
    <x v="1"/>
    <x v="12"/>
    <m/>
    <m/>
    <m/>
    <x v="11"/>
    <x v="12"/>
    <x v="11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n v="2009"/>
    <b v="1"/>
    <n v="23"/>
    <b v="1"/>
    <s v="technology/hardware"/>
    <m/>
    <x v="1"/>
    <x v="12"/>
    <m/>
    <m/>
    <m/>
    <x v="11"/>
    <x v="12"/>
    <x v="11"/>
    <x v="1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n v="2016"/>
    <b v="1"/>
    <n v="4245"/>
    <b v="1"/>
    <s v="technology/hardware"/>
    <m/>
    <x v="1"/>
    <x v="12"/>
    <m/>
    <m/>
    <m/>
    <x v="11"/>
    <x v="12"/>
    <x v="11"/>
    <x v="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n v="2014"/>
    <b v="1"/>
    <n v="943"/>
    <b v="1"/>
    <s v="technology/hardware"/>
    <m/>
    <x v="1"/>
    <x v="12"/>
    <m/>
    <m/>
    <m/>
    <x v="11"/>
    <x v="12"/>
    <x v="11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n v="2011"/>
    <b v="1"/>
    <n v="1876"/>
    <b v="1"/>
    <s v="technology/hardware"/>
    <m/>
    <x v="1"/>
    <x v="12"/>
    <m/>
    <m/>
    <m/>
    <x v="11"/>
    <x v="12"/>
    <x v="11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n v="2016"/>
    <b v="1"/>
    <n v="834"/>
    <b v="1"/>
    <s v="technology/hardware"/>
    <m/>
    <x v="1"/>
    <x v="12"/>
    <m/>
    <m/>
    <m/>
    <x v="11"/>
    <x v="12"/>
    <x v="11"/>
    <x v="1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n v="2013"/>
    <b v="1"/>
    <n v="682"/>
    <b v="1"/>
    <s v="technology/hardware"/>
    <m/>
    <x v="1"/>
    <x v="12"/>
    <m/>
    <m/>
    <m/>
    <x v="11"/>
    <x v="12"/>
    <x v="11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n v="2012"/>
    <b v="1"/>
    <n v="147"/>
    <b v="1"/>
    <s v="technology/hardware"/>
    <m/>
    <x v="1"/>
    <x v="12"/>
    <m/>
    <m/>
    <m/>
    <x v="11"/>
    <x v="12"/>
    <x v="11"/>
    <x v="1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n v="2016"/>
    <b v="1"/>
    <n v="415"/>
    <b v="1"/>
    <s v="technology/hardware"/>
    <m/>
    <x v="1"/>
    <x v="12"/>
    <m/>
    <m/>
    <m/>
    <x v="11"/>
    <x v="12"/>
    <x v="11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n v="2012"/>
    <b v="1"/>
    <n v="290"/>
    <b v="1"/>
    <s v="technology/hardware"/>
    <m/>
    <x v="1"/>
    <x v="12"/>
    <m/>
    <m/>
    <m/>
    <x v="11"/>
    <x v="12"/>
    <x v="11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n v="2015"/>
    <b v="1"/>
    <n v="365"/>
    <b v="1"/>
    <s v="technology/hardware"/>
    <m/>
    <x v="1"/>
    <x v="12"/>
    <m/>
    <m/>
    <m/>
    <x v="11"/>
    <x v="12"/>
    <x v="11"/>
    <x v="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n v="2012"/>
    <b v="1"/>
    <n v="660"/>
    <b v="1"/>
    <s v="technology/hardware"/>
    <m/>
    <x v="1"/>
    <x v="12"/>
    <m/>
    <m/>
    <m/>
    <x v="11"/>
    <x v="12"/>
    <x v="11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n v="2013"/>
    <b v="1"/>
    <n v="1356"/>
    <b v="1"/>
    <s v="technology/hardware"/>
    <m/>
    <x v="1"/>
    <x v="12"/>
    <m/>
    <m/>
    <m/>
    <x v="11"/>
    <x v="12"/>
    <x v="11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n v="2014"/>
    <b v="1"/>
    <n v="424"/>
    <b v="1"/>
    <s v="technology/hardware"/>
    <m/>
    <x v="1"/>
    <x v="12"/>
    <m/>
    <m/>
    <m/>
    <x v="11"/>
    <x v="12"/>
    <x v="11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n v="2014"/>
    <b v="1"/>
    <n v="33"/>
    <b v="1"/>
    <s v="technology/hardware"/>
    <m/>
    <x v="1"/>
    <x v="12"/>
    <m/>
    <m/>
    <m/>
    <x v="11"/>
    <x v="12"/>
    <x v="11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n v="2012"/>
    <b v="1"/>
    <n v="1633"/>
    <b v="1"/>
    <s v="technology/hardware"/>
    <m/>
    <x v="1"/>
    <x v="12"/>
    <m/>
    <m/>
    <m/>
    <x v="11"/>
    <x v="12"/>
    <x v="11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n v="2014"/>
    <b v="1"/>
    <n v="306"/>
    <b v="1"/>
    <s v="technology/hardware"/>
    <m/>
    <x v="1"/>
    <x v="12"/>
    <m/>
    <m/>
    <m/>
    <x v="11"/>
    <x v="12"/>
    <x v="11"/>
    <x v="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n v="2014"/>
    <b v="1"/>
    <n v="205"/>
    <b v="1"/>
    <s v="technology/hardware"/>
    <m/>
    <x v="1"/>
    <x v="12"/>
    <m/>
    <m/>
    <m/>
    <x v="11"/>
    <x v="12"/>
    <x v="11"/>
    <x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n v="2016"/>
    <b v="1"/>
    <n v="1281"/>
    <b v="1"/>
    <s v="technology/hardware"/>
    <m/>
    <x v="1"/>
    <x v="12"/>
    <m/>
    <m/>
    <m/>
    <x v="11"/>
    <x v="12"/>
    <x v="11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n v="2011"/>
    <b v="1"/>
    <n v="103"/>
    <b v="1"/>
    <s v="technology/hardware"/>
    <m/>
    <x v="1"/>
    <x v="12"/>
    <m/>
    <m/>
    <m/>
    <x v="11"/>
    <x v="12"/>
    <x v="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n v="2014"/>
    <b v="1"/>
    <n v="1513"/>
    <b v="1"/>
    <s v="technology/hardware"/>
    <m/>
    <x v="1"/>
    <x v="12"/>
    <m/>
    <m/>
    <m/>
    <x v="11"/>
    <x v="12"/>
    <x v="11"/>
    <x v="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n v="2014"/>
    <b v="1"/>
    <n v="405"/>
    <b v="1"/>
    <s v="technology/hardware"/>
    <m/>
    <x v="1"/>
    <x v="12"/>
    <m/>
    <m/>
    <m/>
    <x v="11"/>
    <x v="12"/>
    <x v="11"/>
    <x v="1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n v="2016"/>
    <b v="1"/>
    <n v="510"/>
    <b v="1"/>
    <s v="technology/hardware"/>
    <m/>
    <x v="1"/>
    <x v="12"/>
    <m/>
    <m/>
    <m/>
    <x v="11"/>
    <x v="12"/>
    <x v="11"/>
    <x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n v="2016"/>
    <b v="1"/>
    <n v="1887"/>
    <b v="1"/>
    <s v="technology/hardware"/>
    <m/>
    <x v="1"/>
    <x v="12"/>
    <m/>
    <m/>
    <m/>
    <x v="11"/>
    <x v="12"/>
    <x v="11"/>
    <x v="1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n v="2013"/>
    <b v="1"/>
    <n v="701"/>
    <b v="1"/>
    <s v="technology/hardware"/>
    <m/>
    <x v="1"/>
    <x v="12"/>
    <m/>
    <m/>
    <m/>
    <x v="11"/>
    <x v="12"/>
    <x v="11"/>
    <x v="1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n v="2013"/>
    <b v="1"/>
    <n v="3863"/>
    <b v="1"/>
    <s v="technology/hardware"/>
    <m/>
    <x v="1"/>
    <x v="12"/>
    <m/>
    <m/>
    <m/>
    <x v="11"/>
    <x v="12"/>
    <x v="11"/>
    <x v="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n v="2012"/>
    <b v="1"/>
    <n v="238"/>
    <b v="1"/>
    <s v="technology/hardware"/>
    <m/>
    <x v="1"/>
    <x v="12"/>
    <m/>
    <m/>
    <m/>
    <x v="11"/>
    <x v="12"/>
    <x v="11"/>
    <x v="1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n v="2016"/>
    <b v="1"/>
    <n v="2051"/>
    <b v="1"/>
    <s v="technology/hardware"/>
    <m/>
    <x v="1"/>
    <x v="12"/>
    <m/>
    <m/>
    <m/>
    <x v="11"/>
    <x v="12"/>
    <x v="11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n v="2013"/>
    <b v="1"/>
    <n v="402"/>
    <b v="1"/>
    <s v="technology/hardware"/>
    <m/>
    <x v="1"/>
    <x v="12"/>
    <m/>
    <m/>
    <m/>
    <x v="11"/>
    <x v="12"/>
    <x v="11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n v="2013"/>
    <b v="1"/>
    <n v="253"/>
    <b v="1"/>
    <s v="technology/hardware"/>
    <m/>
    <x v="1"/>
    <x v="12"/>
    <m/>
    <m/>
    <m/>
    <x v="11"/>
    <x v="12"/>
    <x v="11"/>
    <x v="1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n v="2013"/>
    <b v="1"/>
    <n v="473"/>
    <b v="1"/>
    <s v="technology/hardware"/>
    <m/>
    <x v="1"/>
    <x v="12"/>
    <m/>
    <m/>
    <m/>
    <x v="11"/>
    <x v="12"/>
    <x v="11"/>
    <x v="1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n v="2015"/>
    <b v="1"/>
    <n v="821"/>
    <b v="1"/>
    <s v="technology/hardware"/>
    <m/>
    <x v="1"/>
    <x v="12"/>
    <m/>
    <m/>
    <m/>
    <x v="11"/>
    <x v="12"/>
    <x v="11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n v="2012"/>
    <b v="1"/>
    <n v="388"/>
    <b v="1"/>
    <s v="technology/hardware"/>
    <m/>
    <x v="1"/>
    <x v="12"/>
    <m/>
    <m/>
    <m/>
    <x v="11"/>
    <x v="12"/>
    <x v="11"/>
    <x v="1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n v="2015"/>
    <b v="1"/>
    <n v="813"/>
    <b v="1"/>
    <s v="technology/hardware"/>
    <m/>
    <x v="1"/>
    <x v="12"/>
    <m/>
    <m/>
    <m/>
    <x v="11"/>
    <x v="12"/>
    <x v="11"/>
    <x v="1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n v="2016"/>
    <b v="1"/>
    <n v="1945"/>
    <b v="1"/>
    <s v="technology/hardware"/>
    <m/>
    <x v="1"/>
    <x v="12"/>
    <m/>
    <m/>
    <m/>
    <x v="11"/>
    <x v="12"/>
    <x v="11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n v="2014"/>
    <b v="0"/>
    <n v="12"/>
    <b v="0"/>
    <s v="photography/people"/>
    <m/>
    <x v="1"/>
    <x v="12"/>
    <m/>
    <m/>
    <m/>
    <x v="11"/>
    <x v="12"/>
    <x v="11"/>
    <x v="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n v="2016"/>
    <b v="0"/>
    <n v="0"/>
    <b v="0"/>
    <s v="photography/people"/>
    <m/>
    <x v="1"/>
    <x v="12"/>
    <m/>
    <m/>
    <m/>
    <x v="11"/>
    <x v="12"/>
    <x v="11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n v="2016"/>
    <b v="0"/>
    <n v="16"/>
    <b v="0"/>
    <s v="photography/people"/>
    <m/>
    <x v="1"/>
    <x v="12"/>
    <m/>
    <m/>
    <m/>
    <x v="11"/>
    <x v="12"/>
    <x v="11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0-01T18:58:01"/>
    <n v="2014"/>
    <b v="0"/>
    <n v="7"/>
    <b v="0"/>
    <s v="photography/people"/>
    <m/>
    <x v="1"/>
    <x v="12"/>
    <m/>
    <m/>
    <m/>
    <x v="11"/>
    <x v="12"/>
    <x v="11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n v="2016"/>
    <b v="0"/>
    <n v="4"/>
    <b v="0"/>
    <s v="photography/people"/>
    <m/>
    <x v="1"/>
    <x v="12"/>
    <m/>
    <m/>
    <m/>
    <x v="11"/>
    <x v="12"/>
    <x v="11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n v="2016"/>
    <b v="0"/>
    <n v="1"/>
    <b v="0"/>
    <s v="photography/people"/>
    <m/>
    <x v="1"/>
    <x v="12"/>
    <m/>
    <m/>
    <m/>
    <x v="11"/>
    <x v="12"/>
    <x v="11"/>
    <x v="1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n v="2015"/>
    <b v="0"/>
    <n v="28"/>
    <b v="0"/>
    <s v="photography/people"/>
    <m/>
    <x v="1"/>
    <x v="12"/>
    <m/>
    <m/>
    <m/>
    <x v="11"/>
    <x v="12"/>
    <x v="11"/>
    <x v="11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n v="2015"/>
    <b v="0"/>
    <n v="1"/>
    <b v="0"/>
    <s v="photography/people"/>
    <m/>
    <x v="1"/>
    <x v="12"/>
    <m/>
    <m/>
    <m/>
    <x v="11"/>
    <x v="12"/>
    <x v="11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n v="2016"/>
    <b v="0"/>
    <n v="1"/>
    <b v="0"/>
    <s v="photography/people"/>
    <m/>
    <x v="1"/>
    <x v="12"/>
    <m/>
    <m/>
    <m/>
    <x v="11"/>
    <x v="12"/>
    <x v="11"/>
    <x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n v="2016"/>
    <b v="0"/>
    <n v="5"/>
    <b v="0"/>
    <s v="photography/people"/>
    <m/>
    <x v="1"/>
    <x v="12"/>
    <m/>
    <m/>
    <m/>
    <x v="11"/>
    <x v="12"/>
    <x v="11"/>
    <x v="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n v="2015"/>
    <b v="0"/>
    <n v="3"/>
    <b v="0"/>
    <s v="photography/people"/>
    <m/>
    <x v="1"/>
    <x v="12"/>
    <m/>
    <m/>
    <m/>
    <x v="11"/>
    <x v="12"/>
    <x v="11"/>
    <x v="1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n v="2015"/>
    <b v="0"/>
    <n v="2"/>
    <b v="0"/>
    <s v="photography/people"/>
    <m/>
    <x v="1"/>
    <x v="12"/>
    <m/>
    <m/>
    <m/>
    <x v="11"/>
    <x v="12"/>
    <x v="11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n v="2015"/>
    <b v="0"/>
    <n v="0"/>
    <b v="0"/>
    <s v="photography/people"/>
    <m/>
    <x v="1"/>
    <x v="12"/>
    <m/>
    <m/>
    <m/>
    <x v="11"/>
    <x v="12"/>
    <x v="11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n v="2016"/>
    <b v="0"/>
    <n v="0"/>
    <b v="0"/>
    <s v="photography/people"/>
    <m/>
    <x v="1"/>
    <x v="12"/>
    <m/>
    <m/>
    <m/>
    <x v="11"/>
    <x v="12"/>
    <x v="11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n v="2015"/>
    <b v="0"/>
    <n v="3"/>
    <b v="0"/>
    <s v="photography/people"/>
    <m/>
    <x v="1"/>
    <x v="12"/>
    <m/>
    <m/>
    <m/>
    <x v="11"/>
    <x v="12"/>
    <x v="11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n v="2014"/>
    <b v="0"/>
    <n v="0"/>
    <b v="0"/>
    <s v="photography/people"/>
    <m/>
    <x v="1"/>
    <x v="12"/>
    <m/>
    <m/>
    <m/>
    <x v="11"/>
    <x v="12"/>
    <x v="11"/>
    <x v="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n v="2014"/>
    <b v="0"/>
    <n v="0"/>
    <b v="0"/>
    <s v="photography/people"/>
    <m/>
    <x v="1"/>
    <x v="12"/>
    <m/>
    <m/>
    <m/>
    <x v="11"/>
    <x v="12"/>
    <x v="11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n v="2014"/>
    <b v="0"/>
    <n v="3"/>
    <b v="0"/>
    <s v="photography/people"/>
    <m/>
    <x v="1"/>
    <x v="12"/>
    <m/>
    <m/>
    <m/>
    <x v="11"/>
    <x v="12"/>
    <x v="11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n v="2014"/>
    <b v="0"/>
    <n v="7"/>
    <b v="0"/>
    <s v="photography/people"/>
    <m/>
    <x v="1"/>
    <x v="12"/>
    <m/>
    <m/>
    <m/>
    <x v="11"/>
    <x v="12"/>
    <x v="11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n v="2015"/>
    <b v="0"/>
    <n v="25"/>
    <b v="0"/>
    <s v="photography/people"/>
    <m/>
    <x v="1"/>
    <x v="12"/>
    <m/>
    <m/>
    <m/>
    <x v="11"/>
    <x v="12"/>
    <x v="11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n v="2015"/>
    <b v="1"/>
    <n v="1637"/>
    <b v="1"/>
    <s v="technology/hardware"/>
    <m/>
    <x v="1"/>
    <x v="12"/>
    <m/>
    <m/>
    <m/>
    <x v="11"/>
    <x v="12"/>
    <x v="11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n v="2016"/>
    <b v="1"/>
    <n v="1375"/>
    <b v="1"/>
    <s v="technology/hardware"/>
    <m/>
    <x v="1"/>
    <x v="12"/>
    <m/>
    <m/>
    <m/>
    <x v="11"/>
    <x v="12"/>
    <x v="1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n v="2010"/>
    <b v="1"/>
    <n v="17"/>
    <b v="1"/>
    <s v="technology/hardware"/>
    <m/>
    <x v="1"/>
    <x v="12"/>
    <m/>
    <m/>
    <m/>
    <x v="11"/>
    <x v="12"/>
    <x v="11"/>
    <x v="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n v="2014"/>
    <b v="1"/>
    <n v="354"/>
    <b v="1"/>
    <s v="technology/hardware"/>
    <m/>
    <x v="1"/>
    <x v="12"/>
    <m/>
    <m/>
    <m/>
    <x v="11"/>
    <x v="12"/>
    <x v="11"/>
    <x v="1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n v="2013"/>
    <b v="1"/>
    <n v="191"/>
    <b v="1"/>
    <s v="technology/hardware"/>
    <m/>
    <x v="1"/>
    <x v="12"/>
    <m/>
    <m/>
    <m/>
    <x v="11"/>
    <x v="12"/>
    <x v="11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n v="2014"/>
    <b v="1"/>
    <n v="303"/>
    <b v="1"/>
    <s v="technology/hardware"/>
    <m/>
    <x v="1"/>
    <x v="12"/>
    <m/>
    <m/>
    <m/>
    <x v="11"/>
    <x v="12"/>
    <x v="11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n v="2010"/>
    <b v="1"/>
    <n v="137"/>
    <b v="1"/>
    <s v="technology/hardware"/>
    <m/>
    <x v="1"/>
    <x v="12"/>
    <m/>
    <m/>
    <m/>
    <x v="11"/>
    <x v="12"/>
    <x v="11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n v="2011"/>
    <b v="1"/>
    <n v="41"/>
    <b v="1"/>
    <s v="technology/hardware"/>
    <m/>
    <x v="1"/>
    <x v="12"/>
    <m/>
    <m/>
    <m/>
    <x v="11"/>
    <x v="12"/>
    <x v="11"/>
    <x v="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n v="2016"/>
    <b v="1"/>
    <n v="398"/>
    <b v="1"/>
    <s v="technology/hardware"/>
    <m/>
    <x v="1"/>
    <x v="12"/>
    <m/>
    <m/>
    <m/>
    <x v="11"/>
    <x v="12"/>
    <x v="11"/>
    <x v="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n v="2016"/>
    <b v="1"/>
    <n v="1737"/>
    <b v="1"/>
    <s v="technology/hardware"/>
    <m/>
    <x v="1"/>
    <x v="12"/>
    <m/>
    <m/>
    <m/>
    <x v="11"/>
    <x v="12"/>
    <x v="11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n v="2015"/>
    <b v="1"/>
    <n v="971"/>
    <b v="1"/>
    <s v="technology/hardware"/>
    <m/>
    <x v="1"/>
    <x v="12"/>
    <m/>
    <m/>
    <m/>
    <x v="11"/>
    <x v="12"/>
    <x v="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n v="2015"/>
    <b v="1"/>
    <n v="183"/>
    <b v="1"/>
    <s v="technology/hardware"/>
    <m/>
    <x v="1"/>
    <x v="12"/>
    <m/>
    <m/>
    <m/>
    <x v="11"/>
    <x v="12"/>
    <x v="11"/>
    <x v="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n v="2016"/>
    <b v="1"/>
    <n v="4562"/>
    <b v="1"/>
    <s v="technology/hardware"/>
    <m/>
    <x v="1"/>
    <x v="12"/>
    <m/>
    <m/>
    <m/>
    <x v="11"/>
    <x v="12"/>
    <x v="11"/>
    <x v="1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n v="2013"/>
    <b v="1"/>
    <n v="26457"/>
    <b v="1"/>
    <s v="technology/hardware"/>
    <m/>
    <x v="1"/>
    <x v="12"/>
    <m/>
    <m/>
    <m/>
    <x v="11"/>
    <x v="12"/>
    <x v="11"/>
    <x v="1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n v="2011"/>
    <b v="1"/>
    <n v="162"/>
    <b v="1"/>
    <s v="technology/hardware"/>
    <m/>
    <x v="1"/>
    <x v="12"/>
    <m/>
    <m/>
    <m/>
    <x v="11"/>
    <x v="12"/>
    <x v="11"/>
    <x v="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n v="2013"/>
    <b v="1"/>
    <n v="479"/>
    <b v="1"/>
    <s v="technology/hardware"/>
    <m/>
    <x v="1"/>
    <x v="12"/>
    <m/>
    <m/>
    <m/>
    <x v="11"/>
    <x v="12"/>
    <x v="11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n v="2012"/>
    <b v="1"/>
    <n v="426"/>
    <b v="1"/>
    <s v="technology/hardware"/>
    <m/>
    <x v="1"/>
    <x v="12"/>
    <m/>
    <m/>
    <m/>
    <x v="11"/>
    <x v="12"/>
    <x v="1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n v="2015"/>
    <b v="1"/>
    <n v="450"/>
    <b v="1"/>
    <s v="technology/hardware"/>
    <m/>
    <x v="1"/>
    <x v="12"/>
    <m/>
    <m/>
    <m/>
    <x v="11"/>
    <x v="12"/>
    <x v="11"/>
    <x v="1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n v="2016"/>
    <b v="1"/>
    <n v="1780"/>
    <b v="1"/>
    <s v="technology/hardware"/>
    <m/>
    <x v="1"/>
    <x v="12"/>
    <m/>
    <m/>
    <m/>
    <x v="11"/>
    <x v="12"/>
    <x v="11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n v="2014"/>
    <b v="1"/>
    <n v="122"/>
    <b v="1"/>
    <s v="technology/hardware"/>
    <m/>
    <x v="1"/>
    <x v="12"/>
    <m/>
    <m/>
    <m/>
    <x v="11"/>
    <x v="12"/>
    <x v="11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n v="2014"/>
    <b v="1"/>
    <n v="95"/>
    <b v="1"/>
    <s v="technology/hardware"/>
    <m/>
    <x v="1"/>
    <x v="12"/>
    <m/>
    <m/>
    <m/>
    <x v="11"/>
    <x v="12"/>
    <x v="11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n v="2016"/>
    <b v="1"/>
    <n v="325"/>
    <b v="1"/>
    <s v="technology/hardware"/>
    <m/>
    <x v="1"/>
    <x v="12"/>
    <m/>
    <m/>
    <m/>
    <x v="11"/>
    <x v="12"/>
    <x v="11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n v="2015"/>
    <b v="1"/>
    <n v="353"/>
    <b v="1"/>
    <s v="technology/hardware"/>
    <m/>
    <x v="1"/>
    <x v="12"/>
    <m/>
    <m/>
    <m/>
    <x v="11"/>
    <x v="12"/>
    <x v="11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n v="2012"/>
    <b v="1"/>
    <n v="105"/>
    <b v="1"/>
    <s v="technology/hardware"/>
    <m/>
    <x v="1"/>
    <x v="12"/>
    <m/>
    <m/>
    <m/>
    <x v="11"/>
    <x v="12"/>
    <x v="1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n v="2015"/>
    <b v="1"/>
    <n v="729"/>
    <b v="1"/>
    <s v="technology/hardware"/>
    <m/>
    <x v="1"/>
    <x v="12"/>
    <m/>
    <m/>
    <m/>
    <x v="11"/>
    <x v="12"/>
    <x v="11"/>
    <x v="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n v="2014"/>
    <b v="1"/>
    <n v="454"/>
    <b v="1"/>
    <s v="technology/hardware"/>
    <m/>
    <x v="1"/>
    <x v="12"/>
    <m/>
    <m/>
    <m/>
    <x v="11"/>
    <x v="12"/>
    <x v="1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n v="2015"/>
    <b v="1"/>
    <n v="539"/>
    <b v="1"/>
    <s v="technology/hardware"/>
    <m/>
    <x v="1"/>
    <x v="12"/>
    <m/>
    <m/>
    <m/>
    <x v="11"/>
    <x v="12"/>
    <x v="11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n v="2010"/>
    <b v="1"/>
    <n v="79"/>
    <b v="1"/>
    <s v="technology/hardware"/>
    <m/>
    <x v="1"/>
    <x v="12"/>
    <m/>
    <m/>
    <m/>
    <x v="11"/>
    <x v="12"/>
    <x v="11"/>
    <x v="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n v="2014"/>
    <b v="1"/>
    <n v="94"/>
    <b v="1"/>
    <s v="technology/hardware"/>
    <m/>
    <x v="1"/>
    <x v="12"/>
    <m/>
    <m/>
    <m/>
    <x v="11"/>
    <x v="12"/>
    <x v="11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n v="2012"/>
    <b v="1"/>
    <n v="625"/>
    <b v="1"/>
    <s v="technology/hardware"/>
    <m/>
    <x v="1"/>
    <x v="12"/>
    <m/>
    <m/>
    <m/>
    <x v="11"/>
    <x v="12"/>
    <x v="11"/>
    <x v="1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n v="2014"/>
    <b v="1"/>
    <n v="508"/>
    <b v="1"/>
    <s v="technology/hardware"/>
    <m/>
    <x v="1"/>
    <x v="12"/>
    <m/>
    <m/>
    <m/>
    <x v="11"/>
    <x v="12"/>
    <x v="1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n v="2016"/>
    <b v="1"/>
    <n v="531"/>
    <b v="1"/>
    <s v="technology/hardware"/>
    <m/>
    <x v="1"/>
    <x v="12"/>
    <m/>
    <m/>
    <m/>
    <x v="11"/>
    <x v="12"/>
    <x v="11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n v="2014"/>
    <b v="1"/>
    <n v="158"/>
    <b v="1"/>
    <s v="technology/hardware"/>
    <m/>
    <x v="1"/>
    <x v="12"/>
    <m/>
    <m/>
    <m/>
    <x v="11"/>
    <x v="12"/>
    <x v="11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n v="2015"/>
    <b v="1"/>
    <n v="508"/>
    <b v="1"/>
    <s v="technology/hardware"/>
    <m/>
    <x v="1"/>
    <x v="12"/>
    <m/>
    <m/>
    <m/>
    <x v="11"/>
    <x v="12"/>
    <x v="11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n v="2015"/>
    <b v="1"/>
    <n v="644"/>
    <b v="1"/>
    <s v="technology/hardware"/>
    <m/>
    <x v="1"/>
    <x v="12"/>
    <m/>
    <m/>
    <m/>
    <x v="11"/>
    <x v="12"/>
    <x v="11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n v="2014"/>
    <b v="1"/>
    <n v="848"/>
    <b v="1"/>
    <s v="technology/hardware"/>
    <m/>
    <x v="1"/>
    <x v="12"/>
    <m/>
    <m/>
    <m/>
    <x v="11"/>
    <x v="12"/>
    <x v="11"/>
    <x v="1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n v="2013"/>
    <b v="1"/>
    <n v="429"/>
    <b v="1"/>
    <s v="technology/hardware"/>
    <m/>
    <x v="1"/>
    <x v="12"/>
    <m/>
    <m/>
    <m/>
    <x v="11"/>
    <x v="12"/>
    <x v="11"/>
    <x v="1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n v="2013"/>
    <b v="1"/>
    <n v="204"/>
    <b v="1"/>
    <s v="technology/hardware"/>
    <m/>
    <x v="1"/>
    <x v="12"/>
    <m/>
    <m/>
    <m/>
    <x v="11"/>
    <x v="12"/>
    <x v="11"/>
    <x v="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n v="2016"/>
    <b v="1"/>
    <n v="379"/>
    <b v="1"/>
    <s v="technology/hardware"/>
    <m/>
    <x v="1"/>
    <x v="12"/>
    <m/>
    <m/>
    <m/>
    <x v="11"/>
    <x v="12"/>
    <x v="11"/>
    <x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n v="2013"/>
    <b v="1"/>
    <n v="271"/>
    <b v="1"/>
    <s v="technology/hardware"/>
    <m/>
    <x v="1"/>
    <x v="12"/>
    <m/>
    <m/>
    <m/>
    <x v="11"/>
    <x v="12"/>
    <x v="11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n v="2016"/>
    <b v="0"/>
    <n v="120"/>
    <b v="1"/>
    <s v="technology/hardware"/>
    <m/>
    <x v="1"/>
    <x v="12"/>
    <m/>
    <m/>
    <m/>
    <x v="11"/>
    <x v="12"/>
    <x v="11"/>
    <x v="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n v="2015"/>
    <b v="0"/>
    <n v="140"/>
    <b v="1"/>
    <s v="technology/hardware"/>
    <m/>
    <x v="1"/>
    <x v="12"/>
    <m/>
    <m/>
    <m/>
    <x v="11"/>
    <x v="12"/>
    <x v="11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n v="2016"/>
    <b v="0"/>
    <n v="193"/>
    <b v="1"/>
    <s v="technology/hardware"/>
    <m/>
    <x v="1"/>
    <x v="12"/>
    <m/>
    <m/>
    <m/>
    <x v="11"/>
    <x v="12"/>
    <x v="11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n v="2015"/>
    <b v="0"/>
    <n v="180"/>
    <b v="1"/>
    <s v="technology/hardware"/>
    <m/>
    <x v="1"/>
    <x v="12"/>
    <m/>
    <m/>
    <m/>
    <x v="11"/>
    <x v="12"/>
    <x v="11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n v="2012"/>
    <b v="0"/>
    <n v="263"/>
    <b v="1"/>
    <s v="technology/hardware"/>
    <m/>
    <x v="1"/>
    <x v="12"/>
    <m/>
    <m/>
    <m/>
    <x v="11"/>
    <x v="12"/>
    <x v="11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n v="2013"/>
    <b v="0"/>
    <n v="217"/>
    <b v="1"/>
    <s v="technology/hardware"/>
    <m/>
    <x v="1"/>
    <x v="12"/>
    <m/>
    <m/>
    <m/>
    <x v="11"/>
    <x v="12"/>
    <x v="11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n v="2015"/>
    <b v="0"/>
    <n v="443"/>
    <b v="1"/>
    <s v="technology/hardware"/>
    <m/>
    <x v="1"/>
    <x v="12"/>
    <m/>
    <m/>
    <m/>
    <x v="11"/>
    <x v="12"/>
    <x v="11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n v="2013"/>
    <b v="0"/>
    <n v="1373"/>
    <b v="1"/>
    <s v="technology/hardware"/>
    <m/>
    <x v="1"/>
    <x v="12"/>
    <m/>
    <m/>
    <m/>
    <x v="11"/>
    <x v="12"/>
    <x v="11"/>
    <x v="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n v="2013"/>
    <b v="0"/>
    <n v="742"/>
    <b v="1"/>
    <s v="technology/hardware"/>
    <m/>
    <x v="1"/>
    <x v="12"/>
    <m/>
    <m/>
    <m/>
    <x v="11"/>
    <x v="12"/>
    <x v="11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n v="2015"/>
    <b v="0"/>
    <n v="170"/>
    <b v="1"/>
    <s v="technology/hardware"/>
    <m/>
    <x v="1"/>
    <x v="12"/>
    <m/>
    <m/>
    <m/>
    <x v="11"/>
    <x v="12"/>
    <x v="11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n v="2013"/>
    <b v="0"/>
    <n v="242"/>
    <b v="1"/>
    <s v="technology/hardware"/>
    <m/>
    <x v="1"/>
    <x v="12"/>
    <m/>
    <m/>
    <m/>
    <x v="11"/>
    <x v="12"/>
    <x v="11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n v="2016"/>
    <b v="0"/>
    <n v="541"/>
    <b v="1"/>
    <s v="technology/hardware"/>
    <m/>
    <x v="1"/>
    <x v="12"/>
    <m/>
    <m/>
    <m/>
    <x v="11"/>
    <x v="12"/>
    <x v="11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n v="2015"/>
    <b v="0"/>
    <n v="121"/>
    <b v="1"/>
    <s v="technology/hardware"/>
    <m/>
    <x v="1"/>
    <x v="12"/>
    <m/>
    <m/>
    <m/>
    <x v="11"/>
    <x v="12"/>
    <x v="11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n v="2014"/>
    <b v="0"/>
    <n v="621"/>
    <b v="1"/>
    <s v="technology/hardware"/>
    <m/>
    <x v="1"/>
    <x v="12"/>
    <m/>
    <m/>
    <m/>
    <x v="11"/>
    <x v="12"/>
    <x v="11"/>
    <x v="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n v="2014"/>
    <b v="0"/>
    <n v="101"/>
    <b v="1"/>
    <s v="technology/hardware"/>
    <m/>
    <x v="1"/>
    <x v="12"/>
    <m/>
    <m/>
    <m/>
    <x v="11"/>
    <x v="12"/>
    <x v="11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n v="2013"/>
    <b v="0"/>
    <n v="554"/>
    <b v="1"/>
    <s v="technology/hardware"/>
    <m/>
    <x v="1"/>
    <x v="12"/>
    <m/>
    <m/>
    <m/>
    <x v="11"/>
    <x v="12"/>
    <x v="11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n v="2016"/>
    <b v="0"/>
    <n v="666"/>
    <b v="1"/>
    <s v="technology/hardware"/>
    <m/>
    <x v="1"/>
    <x v="12"/>
    <m/>
    <m/>
    <m/>
    <x v="11"/>
    <x v="12"/>
    <x v="11"/>
    <x v="1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n v="2015"/>
    <b v="0"/>
    <n v="410"/>
    <b v="1"/>
    <s v="technology/hardware"/>
    <m/>
    <x v="1"/>
    <x v="12"/>
    <m/>
    <m/>
    <m/>
    <x v="11"/>
    <x v="12"/>
    <x v="11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n v="2015"/>
    <b v="0"/>
    <n v="375"/>
    <b v="1"/>
    <s v="technology/hardware"/>
    <m/>
    <x v="1"/>
    <x v="12"/>
    <m/>
    <m/>
    <m/>
    <x v="11"/>
    <x v="12"/>
    <x v="11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n v="2014"/>
    <b v="0"/>
    <n v="1364"/>
    <b v="1"/>
    <s v="technology/hardware"/>
    <m/>
    <x v="1"/>
    <x v="12"/>
    <m/>
    <m/>
    <m/>
    <x v="11"/>
    <x v="12"/>
    <x v="11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n v="2016"/>
    <b v="0"/>
    <n v="35"/>
    <b v="1"/>
    <s v="technology/hardware"/>
    <m/>
    <x v="1"/>
    <x v="12"/>
    <m/>
    <m/>
    <m/>
    <x v="11"/>
    <x v="12"/>
    <x v="1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n v="2016"/>
    <b v="0"/>
    <n v="203"/>
    <b v="1"/>
    <s v="technology/hardware"/>
    <m/>
    <x v="1"/>
    <x v="12"/>
    <m/>
    <m/>
    <m/>
    <x v="11"/>
    <x v="12"/>
    <x v="11"/>
    <x v="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n v="2016"/>
    <b v="0"/>
    <n v="49"/>
    <b v="1"/>
    <s v="technology/hardware"/>
    <m/>
    <x v="1"/>
    <x v="12"/>
    <m/>
    <m/>
    <m/>
    <x v="11"/>
    <x v="12"/>
    <x v="11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n v="2013"/>
    <b v="0"/>
    <n v="5812"/>
    <b v="1"/>
    <s v="technology/hardware"/>
    <m/>
    <x v="1"/>
    <x v="12"/>
    <m/>
    <m/>
    <m/>
    <x v="11"/>
    <x v="12"/>
    <x v="11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n v="2013"/>
    <b v="0"/>
    <n v="1556"/>
    <b v="1"/>
    <s v="technology/hardware"/>
    <m/>
    <x v="1"/>
    <x v="12"/>
    <m/>
    <m/>
    <m/>
    <x v="11"/>
    <x v="12"/>
    <x v="11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n v="2014"/>
    <b v="0"/>
    <n v="65"/>
    <b v="1"/>
    <s v="technology/hardware"/>
    <m/>
    <x v="1"/>
    <x v="12"/>
    <m/>
    <m/>
    <m/>
    <x v="11"/>
    <x v="12"/>
    <x v="11"/>
    <x v="1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n v="2015"/>
    <b v="0"/>
    <n v="10"/>
    <b v="1"/>
    <s v="technology/hardware"/>
    <m/>
    <x v="1"/>
    <x v="12"/>
    <m/>
    <m/>
    <m/>
    <x v="11"/>
    <x v="12"/>
    <x v="11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n v="2016"/>
    <b v="0"/>
    <n v="76"/>
    <b v="1"/>
    <s v="technology/hardware"/>
    <m/>
    <x v="1"/>
    <x v="12"/>
    <m/>
    <m/>
    <m/>
    <x v="11"/>
    <x v="12"/>
    <x v="11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n v="2015"/>
    <b v="0"/>
    <n v="263"/>
    <b v="1"/>
    <s v="technology/hardware"/>
    <m/>
    <x v="1"/>
    <x v="12"/>
    <m/>
    <m/>
    <m/>
    <x v="11"/>
    <x v="12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n v="2016"/>
    <b v="0"/>
    <n v="1530"/>
    <b v="1"/>
    <s v="technology/hardware"/>
    <m/>
    <x v="1"/>
    <x v="12"/>
    <m/>
    <m/>
    <m/>
    <x v="11"/>
    <x v="12"/>
    <x v="11"/>
    <x v="1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n v="2016"/>
    <b v="0"/>
    <n v="278"/>
    <b v="1"/>
    <s v="technology/hardware"/>
    <m/>
    <x v="1"/>
    <x v="12"/>
    <m/>
    <m/>
    <m/>
    <x v="11"/>
    <x v="12"/>
    <x v="11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n v="2016"/>
    <b v="0"/>
    <n v="350"/>
    <b v="1"/>
    <s v="technology/hardware"/>
    <m/>
    <x v="1"/>
    <x v="12"/>
    <m/>
    <m/>
    <m/>
    <x v="11"/>
    <x v="12"/>
    <x v="11"/>
    <x v="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n v="2015"/>
    <b v="0"/>
    <n v="470"/>
    <b v="1"/>
    <s v="technology/hardware"/>
    <m/>
    <x v="1"/>
    <x v="12"/>
    <m/>
    <m/>
    <m/>
    <x v="11"/>
    <x v="12"/>
    <x v="11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n v="2016"/>
    <b v="0"/>
    <n v="3"/>
    <b v="1"/>
    <s v="technology/hardware"/>
    <m/>
    <x v="1"/>
    <x v="12"/>
    <m/>
    <m/>
    <m/>
    <x v="11"/>
    <x v="12"/>
    <x v="11"/>
    <x v="1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n v="2013"/>
    <b v="0"/>
    <n v="8200"/>
    <b v="1"/>
    <s v="technology/hardware"/>
    <m/>
    <x v="1"/>
    <x v="12"/>
    <m/>
    <m/>
    <m/>
    <x v="11"/>
    <x v="12"/>
    <x v="11"/>
    <x v="1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n v="2014"/>
    <b v="0"/>
    <n v="8359"/>
    <b v="1"/>
    <s v="technology/hardware"/>
    <m/>
    <x v="1"/>
    <x v="12"/>
    <m/>
    <m/>
    <m/>
    <x v="11"/>
    <x v="12"/>
    <x v="11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n v="2015"/>
    <b v="0"/>
    <n v="188"/>
    <b v="1"/>
    <s v="technology/hardware"/>
    <m/>
    <x v="1"/>
    <x v="12"/>
    <m/>
    <m/>
    <m/>
    <x v="11"/>
    <x v="12"/>
    <x v="1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n v="2016"/>
    <b v="0"/>
    <n v="48"/>
    <b v="1"/>
    <s v="technology/hardware"/>
    <m/>
    <x v="1"/>
    <x v="12"/>
    <m/>
    <m/>
    <m/>
    <x v="11"/>
    <x v="12"/>
    <x v="11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n v="2015"/>
    <b v="0"/>
    <n v="607"/>
    <b v="1"/>
    <s v="technology/hardware"/>
    <m/>
    <x v="1"/>
    <x v="12"/>
    <m/>
    <m/>
    <m/>
    <x v="11"/>
    <x v="12"/>
    <x v="11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n v="2015"/>
    <b v="0"/>
    <n v="50"/>
    <b v="1"/>
    <s v="technology/hardware"/>
    <m/>
    <x v="1"/>
    <x v="12"/>
    <m/>
    <m/>
    <m/>
    <x v="11"/>
    <x v="12"/>
    <x v="11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n v="2012"/>
    <b v="0"/>
    <n v="55"/>
    <b v="1"/>
    <s v="music/indie rock"/>
    <m/>
    <x v="1"/>
    <x v="12"/>
    <m/>
    <m/>
    <m/>
    <x v="11"/>
    <x v="12"/>
    <x v="11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n v="2011"/>
    <b v="0"/>
    <n v="38"/>
    <b v="1"/>
    <s v="music/indie rock"/>
    <m/>
    <x v="1"/>
    <x v="12"/>
    <m/>
    <m/>
    <m/>
    <x v="11"/>
    <x v="12"/>
    <x v="11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n v="2012"/>
    <b v="0"/>
    <n v="25"/>
    <b v="1"/>
    <s v="music/indie rock"/>
    <m/>
    <x v="1"/>
    <x v="12"/>
    <m/>
    <m/>
    <m/>
    <x v="11"/>
    <x v="12"/>
    <x v="11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n v="2014"/>
    <b v="0"/>
    <n v="46"/>
    <b v="1"/>
    <s v="music/indie rock"/>
    <m/>
    <x v="1"/>
    <x v="12"/>
    <m/>
    <m/>
    <m/>
    <x v="11"/>
    <x v="12"/>
    <x v="11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n v="2012"/>
    <b v="0"/>
    <n v="83"/>
    <b v="1"/>
    <s v="music/indie rock"/>
    <m/>
    <x v="1"/>
    <x v="12"/>
    <m/>
    <m/>
    <m/>
    <x v="11"/>
    <x v="12"/>
    <x v="11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n v="2011"/>
    <b v="0"/>
    <n v="35"/>
    <b v="1"/>
    <s v="music/indie rock"/>
    <m/>
    <x v="1"/>
    <x v="12"/>
    <m/>
    <m/>
    <m/>
    <x v="11"/>
    <x v="12"/>
    <x v="11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n v="2011"/>
    <b v="0"/>
    <n v="25"/>
    <b v="1"/>
    <s v="music/indie rock"/>
    <m/>
    <x v="1"/>
    <x v="12"/>
    <m/>
    <m/>
    <m/>
    <x v="11"/>
    <x v="12"/>
    <x v="11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n v="2010"/>
    <b v="0"/>
    <n v="75"/>
    <b v="1"/>
    <s v="music/indie rock"/>
    <m/>
    <x v="1"/>
    <x v="12"/>
    <m/>
    <m/>
    <m/>
    <x v="11"/>
    <x v="12"/>
    <x v="11"/>
    <x v="1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n v="2013"/>
    <b v="0"/>
    <n v="62"/>
    <b v="1"/>
    <s v="music/indie rock"/>
    <m/>
    <x v="1"/>
    <x v="12"/>
    <m/>
    <m/>
    <m/>
    <x v="11"/>
    <x v="12"/>
    <x v="11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n v="2013"/>
    <b v="0"/>
    <n v="160"/>
    <b v="1"/>
    <s v="music/indie rock"/>
    <m/>
    <x v="1"/>
    <x v="12"/>
    <m/>
    <m/>
    <m/>
    <x v="11"/>
    <x v="12"/>
    <x v="11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n v="2011"/>
    <b v="0"/>
    <n v="246"/>
    <b v="1"/>
    <s v="music/indie rock"/>
    <m/>
    <x v="1"/>
    <x v="12"/>
    <m/>
    <m/>
    <m/>
    <x v="11"/>
    <x v="12"/>
    <x v="1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n v="2011"/>
    <b v="0"/>
    <n v="55"/>
    <b v="1"/>
    <s v="music/indie rock"/>
    <m/>
    <x v="1"/>
    <x v="12"/>
    <m/>
    <m/>
    <m/>
    <x v="11"/>
    <x v="12"/>
    <x v="11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n v="2012"/>
    <b v="0"/>
    <n v="23"/>
    <b v="1"/>
    <s v="music/indie rock"/>
    <m/>
    <x v="1"/>
    <x v="12"/>
    <m/>
    <m/>
    <m/>
    <x v="11"/>
    <x v="12"/>
    <x v="11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n v="2012"/>
    <b v="0"/>
    <n v="72"/>
    <b v="1"/>
    <s v="music/indie rock"/>
    <m/>
    <x v="1"/>
    <x v="12"/>
    <m/>
    <m/>
    <m/>
    <x v="11"/>
    <x v="12"/>
    <x v="11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n v="2011"/>
    <b v="0"/>
    <n v="22"/>
    <b v="1"/>
    <s v="music/indie rock"/>
    <m/>
    <x v="1"/>
    <x v="12"/>
    <m/>
    <m/>
    <m/>
    <x v="11"/>
    <x v="12"/>
    <x v="11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n v="2012"/>
    <b v="0"/>
    <n v="14"/>
    <b v="1"/>
    <s v="music/indie rock"/>
    <m/>
    <x v="1"/>
    <x v="12"/>
    <m/>
    <m/>
    <m/>
    <x v="11"/>
    <x v="12"/>
    <x v="11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n v="2011"/>
    <b v="0"/>
    <n v="38"/>
    <b v="1"/>
    <s v="music/indie rock"/>
    <m/>
    <x v="1"/>
    <x v="12"/>
    <m/>
    <m/>
    <m/>
    <x v="11"/>
    <x v="12"/>
    <x v="11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n v="2012"/>
    <b v="0"/>
    <n v="32"/>
    <b v="1"/>
    <s v="music/indie rock"/>
    <m/>
    <x v="1"/>
    <x v="12"/>
    <m/>
    <m/>
    <m/>
    <x v="11"/>
    <x v="12"/>
    <x v="11"/>
    <x v="11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n v="2015"/>
    <b v="0"/>
    <n v="63"/>
    <b v="1"/>
    <s v="music/indie rock"/>
    <m/>
    <x v="1"/>
    <x v="12"/>
    <m/>
    <m/>
    <m/>
    <x v="11"/>
    <x v="12"/>
    <x v="11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n v="2012"/>
    <b v="0"/>
    <n v="27"/>
    <b v="1"/>
    <s v="music/indie rock"/>
    <m/>
    <x v="1"/>
    <x v="12"/>
    <m/>
    <m/>
    <m/>
    <x v="11"/>
    <x v="12"/>
    <x v="11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n v="2011"/>
    <b v="0"/>
    <n v="44"/>
    <b v="1"/>
    <s v="music/indie rock"/>
    <m/>
    <x v="1"/>
    <x v="12"/>
    <m/>
    <m/>
    <m/>
    <x v="11"/>
    <x v="12"/>
    <x v="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n v="2011"/>
    <b v="0"/>
    <n v="38"/>
    <b v="1"/>
    <s v="music/indie rock"/>
    <m/>
    <x v="1"/>
    <x v="12"/>
    <m/>
    <m/>
    <m/>
    <x v="11"/>
    <x v="12"/>
    <x v="1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n v="2012"/>
    <b v="0"/>
    <n v="115"/>
    <b v="1"/>
    <s v="music/indie rock"/>
    <m/>
    <x v="1"/>
    <x v="12"/>
    <m/>
    <m/>
    <m/>
    <x v="11"/>
    <x v="12"/>
    <x v="11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n v="2013"/>
    <b v="0"/>
    <n v="37"/>
    <b v="1"/>
    <s v="music/indie rock"/>
    <m/>
    <x v="1"/>
    <x v="12"/>
    <m/>
    <m/>
    <m/>
    <x v="11"/>
    <x v="12"/>
    <x v="11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n v="2014"/>
    <b v="0"/>
    <n v="99"/>
    <b v="1"/>
    <s v="music/indie rock"/>
    <m/>
    <x v="1"/>
    <x v="12"/>
    <m/>
    <m/>
    <m/>
    <x v="11"/>
    <x v="12"/>
    <x v="11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n v="2012"/>
    <b v="0"/>
    <n v="44"/>
    <b v="1"/>
    <s v="music/indie rock"/>
    <m/>
    <x v="1"/>
    <x v="12"/>
    <m/>
    <m/>
    <m/>
    <x v="11"/>
    <x v="12"/>
    <x v="11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n v="2014"/>
    <b v="0"/>
    <n v="58"/>
    <b v="1"/>
    <s v="music/indie rock"/>
    <m/>
    <x v="1"/>
    <x v="12"/>
    <m/>
    <m/>
    <m/>
    <x v="11"/>
    <x v="12"/>
    <x v="11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n v="2012"/>
    <b v="0"/>
    <n v="191"/>
    <b v="1"/>
    <s v="music/indie rock"/>
    <m/>
    <x v="1"/>
    <x v="12"/>
    <m/>
    <m/>
    <m/>
    <x v="11"/>
    <x v="12"/>
    <x v="11"/>
    <x v="1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n v="2015"/>
    <b v="0"/>
    <n v="40"/>
    <b v="1"/>
    <s v="music/indie rock"/>
    <m/>
    <x v="1"/>
    <x v="12"/>
    <m/>
    <m/>
    <m/>
    <x v="11"/>
    <x v="12"/>
    <x v="11"/>
    <x v="1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n v="2014"/>
    <b v="0"/>
    <n v="38"/>
    <b v="1"/>
    <s v="music/indie rock"/>
    <m/>
    <x v="1"/>
    <x v="12"/>
    <m/>
    <m/>
    <m/>
    <x v="11"/>
    <x v="12"/>
    <x v="11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n v="2011"/>
    <b v="0"/>
    <n v="39"/>
    <b v="1"/>
    <s v="music/indie rock"/>
    <m/>
    <x v="1"/>
    <x v="12"/>
    <m/>
    <m/>
    <m/>
    <x v="11"/>
    <x v="12"/>
    <x v="11"/>
    <x v="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n v="2013"/>
    <b v="0"/>
    <n v="11"/>
    <b v="1"/>
    <s v="music/indie rock"/>
    <m/>
    <x v="1"/>
    <x v="12"/>
    <m/>
    <m/>
    <m/>
    <x v="11"/>
    <x v="12"/>
    <x v="11"/>
    <x v="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n v="2014"/>
    <b v="0"/>
    <n v="107"/>
    <b v="1"/>
    <s v="music/indie rock"/>
    <m/>
    <x v="1"/>
    <x v="12"/>
    <m/>
    <m/>
    <m/>
    <x v="11"/>
    <x v="12"/>
    <x v="11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n v="2010"/>
    <b v="0"/>
    <n v="147"/>
    <b v="1"/>
    <s v="music/indie rock"/>
    <m/>
    <x v="1"/>
    <x v="12"/>
    <m/>
    <m/>
    <m/>
    <x v="11"/>
    <x v="12"/>
    <x v="11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n v="2011"/>
    <b v="0"/>
    <n v="36"/>
    <b v="1"/>
    <s v="music/indie rock"/>
    <m/>
    <x v="1"/>
    <x v="12"/>
    <m/>
    <m/>
    <m/>
    <x v="11"/>
    <x v="12"/>
    <x v="11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n v="2012"/>
    <b v="0"/>
    <n v="92"/>
    <b v="1"/>
    <s v="music/indie rock"/>
    <m/>
    <x v="1"/>
    <x v="12"/>
    <m/>
    <m/>
    <m/>
    <x v="11"/>
    <x v="12"/>
    <x v="11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n v="2015"/>
    <b v="0"/>
    <n v="35"/>
    <b v="1"/>
    <s v="music/indie rock"/>
    <m/>
    <x v="1"/>
    <x v="12"/>
    <m/>
    <m/>
    <m/>
    <x v="11"/>
    <x v="12"/>
    <x v="11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n v="2011"/>
    <b v="0"/>
    <n v="17"/>
    <b v="1"/>
    <s v="music/indie rock"/>
    <m/>
    <x v="1"/>
    <x v="12"/>
    <m/>
    <m/>
    <m/>
    <x v="11"/>
    <x v="12"/>
    <x v="11"/>
    <x v="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n v="2012"/>
    <b v="0"/>
    <n v="22"/>
    <b v="1"/>
    <s v="music/indie rock"/>
    <m/>
    <x v="1"/>
    <x v="12"/>
    <m/>
    <m/>
    <m/>
    <x v="11"/>
    <x v="12"/>
    <x v="11"/>
    <x v="1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n v="2013"/>
    <b v="0"/>
    <n v="69"/>
    <b v="1"/>
    <s v="music/indie rock"/>
    <m/>
    <x v="1"/>
    <x v="12"/>
    <m/>
    <m/>
    <m/>
    <x v="11"/>
    <x v="12"/>
    <x v="11"/>
    <x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n v="2016"/>
    <b v="0"/>
    <n v="10"/>
    <b v="0"/>
    <s v="games/video games"/>
    <m/>
    <x v="1"/>
    <x v="12"/>
    <m/>
    <m/>
    <m/>
    <x v="11"/>
    <x v="12"/>
    <x v="1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n v="2016"/>
    <b v="0"/>
    <n v="3"/>
    <b v="0"/>
    <s v="games/video games"/>
    <m/>
    <x v="1"/>
    <x v="12"/>
    <m/>
    <m/>
    <m/>
    <x v="11"/>
    <x v="12"/>
    <x v="1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n v="2010"/>
    <b v="0"/>
    <n v="5"/>
    <b v="0"/>
    <s v="games/video games"/>
    <m/>
    <x v="1"/>
    <x v="12"/>
    <m/>
    <m/>
    <m/>
    <x v="11"/>
    <x v="12"/>
    <x v="11"/>
    <x v="1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n v="2010"/>
    <b v="0"/>
    <n v="5"/>
    <b v="0"/>
    <s v="games/video games"/>
    <m/>
    <x v="1"/>
    <x v="12"/>
    <m/>
    <m/>
    <m/>
    <x v="11"/>
    <x v="12"/>
    <x v="11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n v="2015"/>
    <b v="0"/>
    <n v="27"/>
    <b v="0"/>
    <s v="games/video games"/>
    <m/>
    <x v="1"/>
    <x v="12"/>
    <m/>
    <m/>
    <m/>
    <x v="11"/>
    <x v="12"/>
    <x v="11"/>
    <x v="1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n v="2014"/>
    <b v="0"/>
    <n v="2"/>
    <b v="0"/>
    <s v="games/video games"/>
    <m/>
    <x v="1"/>
    <x v="12"/>
    <m/>
    <m/>
    <m/>
    <x v="11"/>
    <x v="12"/>
    <x v="11"/>
    <x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n v="2015"/>
    <b v="0"/>
    <n v="236"/>
    <b v="0"/>
    <s v="games/video games"/>
    <m/>
    <x v="1"/>
    <x v="12"/>
    <m/>
    <m/>
    <m/>
    <x v="11"/>
    <x v="12"/>
    <x v="11"/>
    <x v="1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n v="2014"/>
    <b v="0"/>
    <n v="1"/>
    <b v="0"/>
    <s v="games/video games"/>
    <m/>
    <x v="1"/>
    <x v="12"/>
    <m/>
    <m/>
    <m/>
    <x v="11"/>
    <x v="12"/>
    <x v="11"/>
    <x v="1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n v="2016"/>
    <b v="0"/>
    <n v="12"/>
    <b v="0"/>
    <s v="games/video games"/>
    <m/>
    <x v="1"/>
    <x v="12"/>
    <m/>
    <m/>
    <m/>
    <x v="11"/>
    <x v="12"/>
    <x v="11"/>
    <x v="1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n v="2014"/>
    <b v="0"/>
    <n v="4"/>
    <b v="0"/>
    <s v="games/video games"/>
    <m/>
    <x v="1"/>
    <x v="12"/>
    <m/>
    <m/>
    <m/>
    <x v="11"/>
    <x v="12"/>
    <x v="11"/>
    <x v="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n v="2015"/>
    <b v="0"/>
    <n v="3"/>
    <b v="0"/>
    <s v="games/video games"/>
    <m/>
    <x v="1"/>
    <x v="12"/>
    <m/>
    <m/>
    <m/>
    <x v="11"/>
    <x v="12"/>
    <x v="11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n v="2014"/>
    <b v="0"/>
    <n v="99"/>
    <b v="0"/>
    <s v="games/video games"/>
    <m/>
    <x v="1"/>
    <x v="12"/>
    <m/>
    <m/>
    <m/>
    <x v="11"/>
    <x v="12"/>
    <x v="11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n v="2011"/>
    <b v="0"/>
    <n v="3"/>
    <b v="0"/>
    <s v="games/video games"/>
    <m/>
    <x v="1"/>
    <x v="12"/>
    <m/>
    <m/>
    <m/>
    <x v="11"/>
    <x v="12"/>
    <x v="11"/>
    <x v="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n v="2013"/>
    <b v="0"/>
    <n v="3"/>
    <b v="0"/>
    <s v="games/video games"/>
    <m/>
    <x v="1"/>
    <x v="12"/>
    <m/>
    <m/>
    <m/>
    <x v="11"/>
    <x v="12"/>
    <x v="11"/>
    <x v="1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n v="2012"/>
    <b v="0"/>
    <n v="22"/>
    <b v="0"/>
    <s v="games/video games"/>
    <m/>
    <x v="1"/>
    <x v="12"/>
    <m/>
    <m/>
    <m/>
    <x v="11"/>
    <x v="12"/>
    <x v="11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n v="2013"/>
    <b v="0"/>
    <n v="4"/>
    <b v="0"/>
    <s v="games/video games"/>
    <m/>
    <x v="1"/>
    <x v="12"/>
    <m/>
    <m/>
    <m/>
    <x v="11"/>
    <x v="12"/>
    <x v="11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n v="2014"/>
    <b v="0"/>
    <n v="534"/>
    <b v="0"/>
    <s v="games/video games"/>
    <m/>
    <x v="1"/>
    <x v="12"/>
    <m/>
    <m/>
    <m/>
    <x v="11"/>
    <x v="12"/>
    <x v="11"/>
    <x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n v="2013"/>
    <b v="0"/>
    <n v="12"/>
    <b v="0"/>
    <s v="games/video games"/>
    <m/>
    <x v="1"/>
    <x v="12"/>
    <m/>
    <m/>
    <m/>
    <x v="11"/>
    <x v="12"/>
    <x v="11"/>
    <x v="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n v="2016"/>
    <b v="0"/>
    <n v="56"/>
    <b v="0"/>
    <s v="games/video games"/>
    <m/>
    <x v="1"/>
    <x v="12"/>
    <m/>
    <m/>
    <m/>
    <x v="11"/>
    <x v="12"/>
    <x v="11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n v="2012"/>
    <b v="0"/>
    <n v="11"/>
    <b v="0"/>
    <s v="games/video games"/>
    <m/>
    <x v="1"/>
    <x v="12"/>
    <m/>
    <m/>
    <m/>
    <x v="11"/>
    <x v="12"/>
    <x v="11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n v="2014"/>
    <b v="0"/>
    <n v="0"/>
    <b v="0"/>
    <s v="games/video games"/>
    <m/>
    <x v="1"/>
    <x v="12"/>
    <m/>
    <m/>
    <m/>
    <x v="11"/>
    <x v="12"/>
    <x v="11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n v="2015"/>
    <b v="0"/>
    <n v="12"/>
    <b v="0"/>
    <s v="games/video games"/>
    <m/>
    <x v="1"/>
    <x v="12"/>
    <m/>
    <m/>
    <m/>
    <x v="11"/>
    <x v="12"/>
    <x v="11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n v="2010"/>
    <b v="0"/>
    <n v="5"/>
    <b v="0"/>
    <s v="games/video games"/>
    <m/>
    <x v="1"/>
    <x v="12"/>
    <m/>
    <m/>
    <m/>
    <x v="11"/>
    <x v="12"/>
    <x v="11"/>
    <x v="1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n v="2013"/>
    <b v="0"/>
    <n v="24"/>
    <b v="0"/>
    <s v="games/video games"/>
    <m/>
    <x v="1"/>
    <x v="12"/>
    <m/>
    <m/>
    <m/>
    <x v="11"/>
    <x v="12"/>
    <x v="11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n v="2013"/>
    <b v="0"/>
    <n v="89"/>
    <b v="0"/>
    <s v="games/video games"/>
    <m/>
    <x v="1"/>
    <x v="12"/>
    <m/>
    <m/>
    <m/>
    <x v="11"/>
    <x v="12"/>
    <x v="11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n v="2016"/>
    <b v="0"/>
    <n v="1"/>
    <b v="0"/>
    <s v="games/video games"/>
    <m/>
    <x v="1"/>
    <x v="12"/>
    <m/>
    <m/>
    <m/>
    <x v="11"/>
    <x v="12"/>
    <x v="11"/>
    <x v="11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n v="2014"/>
    <b v="0"/>
    <n v="55"/>
    <b v="0"/>
    <s v="games/video games"/>
    <m/>
    <x v="1"/>
    <x v="12"/>
    <m/>
    <m/>
    <m/>
    <x v="11"/>
    <x v="12"/>
    <x v="11"/>
    <x v="1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n v="2015"/>
    <b v="0"/>
    <n v="2"/>
    <b v="0"/>
    <s v="games/video games"/>
    <m/>
    <x v="1"/>
    <x v="12"/>
    <m/>
    <m/>
    <m/>
    <x v="11"/>
    <x v="12"/>
    <x v="11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n v="2010"/>
    <b v="0"/>
    <n v="0"/>
    <b v="0"/>
    <s v="games/video games"/>
    <m/>
    <x v="1"/>
    <x v="12"/>
    <m/>
    <m/>
    <m/>
    <x v="11"/>
    <x v="12"/>
    <x v="11"/>
    <x v="11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n v="2016"/>
    <b v="0"/>
    <n v="4"/>
    <b v="0"/>
    <s v="games/video games"/>
    <m/>
    <x v="1"/>
    <x v="12"/>
    <m/>
    <m/>
    <m/>
    <x v="11"/>
    <x v="12"/>
    <x v="11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n v="2016"/>
    <b v="0"/>
    <n v="6"/>
    <b v="0"/>
    <s v="games/video games"/>
    <m/>
    <x v="1"/>
    <x v="12"/>
    <m/>
    <m/>
    <m/>
    <x v="11"/>
    <x v="12"/>
    <x v="11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n v="2014"/>
    <b v="0"/>
    <n v="4"/>
    <b v="0"/>
    <s v="games/video games"/>
    <m/>
    <x v="1"/>
    <x v="12"/>
    <m/>
    <m/>
    <m/>
    <x v="11"/>
    <x v="12"/>
    <x v="11"/>
    <x v="1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n v="2014"/>
    <b v="0"/>
    <n v="4"/>
    <b v="0"/>
    <s v="games/video games"/>
    <m/>
    <x v="1"/>
    <x v="12"/>
    <m/>
    <m/>
    <m/>
    <x v="11"/>
    <x v="12"/>
    <x v="11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n v="2014"/>
    <b v="0"/>
    <n v="2"/>
    <b v="0"/>
    <s v="games/video games"/>
    <m/>
    <x v="1"/>
    <x v="12"/>
    <m/>
    <m/>
    <m/>
    <x v="11"/>
    <x v="12"/>
    <x v="11"/>
    <x v="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n v="2016"/>
    <b v="0"/>
    <n v="5"/>
    <b v="0"/>
    <s v="games/video games"/>
    <m/>
    <x v="1"/>
    <x v="12"/>
    <m/>
    <m/>
    <m/>
    <x v="11"/>
    <x v="12"/>
    <x v="11"/>
    <x v="1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n v="2013"/>
    <b v="0"/>
    <n v="83"/>
    <b v="0"/>
    <s v="games/video games"/>
    <m/>
    <x v="1"/>
    <x v="12"/>
    <m/>
    <m/>
    <m/>
    <x v="11"/>
    <x v="12"/>
    <x v="11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n v="2016"/>
    <b v="0"/>
    <n v="57"/>
    <b v="0"/>
    <s v="games/video games"/>
    <m/>
    <x v="1"/>
    <x v="12"/>
    <m/>
    <m/>
    <m/>
    <x v="11"/>
    <x v="12"/>
    <x v="11"/>
    <x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n v="2012"/>
    <b v="0"/>
    <n v="311"/>
    <b v="0"/>
    <s v="games/video games"/>
    <m/>
    <x v="1"/>
    <x v="12"/>
    <m/>
    <m/>
    <m/>
    <x v="11"/>
    <x v="12"/>
    <x v="11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6-16T17:32:54"/>
    <n v="2011"/>
    <b v="0"/>
    <n v="2"/>
    <b v="0"/>
    <s v="games/video games"/>
    <m/>
    <x v="1"/>
    <x v="12"/>
    <m/>
    <m/>
    <m/>
    <x v="11"/>
    <x v="12"/>
    <x v="11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n v="2012"/>
    <b v="0"/>
    <n v="16"/>
    <b v="0"/>
    <s v="games/video games"/>
    <m/>
    <x v="1"/>
    <x v="12"/>
    <m/>
    <m/>
    <m/>
    <x v="11"/>
    <x v="12"/>
    <x v="11"/>
    <x v="1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n v="2015"/>
    <b v="0"/>
    <n v="13"/>
    <b v="1"/>
    <s v="music/rock"/>
    <m/>
    <x v="1"/>
    <x v="12"/>
    <m/>
    <m/>
    <m/>
    <x v="11"/>
    <x v="12"/>
    <x v="1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n v="2014"/>
    <b v="0"/>
    <n v="58"/>
    <b v="1"/>
    <s v="music/rock"/>
    <m/>
    <x v="1"/>
    <x v="12"/>
    <m/>
    <m/>
    <m/>
    <x v="11"/>
    <x v="12"/>
    <x v="1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n v="2015"/>
    <b v="0"/>
    <n v="44"/>
    <b v="1"/>
    <s v="music/rock"/>
    <m/>
    <x v="1"/>
    <x v="12"/>
    <m/>
    <m/>
    <m/>
    <x v="11"/>
    <x v="12"/>
    <x v="11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n v="2016"/>
    <b v="0"/>
    <n v="83"/>
    <b v="1"/>
    <s v="music/rock"/>
    <m/>
    <x v="1"/>
    <x v="12"/>
    <m/>
    <m/>
    <m/>
    <x v="11"/>
    <x v="12"/>
    <x v="1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n v="2016"/>
    <b v="0"/>
    <n v="117"/>
    <b v="1"/>
    <s v="music/rock"/>
    <m/>
    <x v="1"/>
    <x v="12"/>
    <m/>
    <m/>
    <m/>
    <x v="11"/>
    <x v="12"/>
    <x v="1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n v="2014"/>
    <b v="0"/>
    <n v="32"/>
    <b v="1"/>
    <s v="music/rock"/>
    <m/>
    <x v="1"/>
    <x v="12"/>
    <m/>
    <m/>
    <m/>
    <x v="11"/>
    <x v="12"/>
    <x v="11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n v="2012"/>
    <b v="0"/>
    <n v="8"/>
    <b v="1"/>
    <s v="music/rock"/>
    <m/>
    <x v="1"/>
    <x v="12"/>
    <m/>
    <m/>
    <m/>
    <x v="11"/>
    <x v="12"/>
    <x v="1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n v="2017"/>
    <b v="0"/>
    <n v="340"/>
    <b v="1"/>
    <s v="music/rock"/>
    <m/>
    <x v="1"/>
    <x v="12"/>
    <m/>
    <m/>
    <m/>
    <x v="11"/>
    <x v="12"/>
    <x v="1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n v="2017"/>
    <b v="0"/>
    <n v="7"/>
    <b v="1"/>
    <s v="music/rock"/>
    <m/>
    <x v="1"/>
    <x v="12"/>
    <m/>
    <m/>
    <m/>
    <x v="11"/>
    <x v="12"/>
    <x v="11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n v="2015"/>
    <b v="0"/>
    <n v="19"/>
    <b v="1"/>
    <s v="music/rock"/>
    <m/>
    <x v="1"/>
    <x v="12"/>
    <m/>
    <m/>
    <m/>
    <x v="11"/>
    <x v="12"/>
    <x v="11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n v="2015"/>
    <b v="0"/>
    <n v="47"/>
    <b v="1"/>
    <s v="music/rock"/>
    <m/>
    <x v="1"/>
    <x v="12"/>
    <m/>
    <m/>
    <m/>
    <x v="11"/>
    <x v="12"/>
    <x v="1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n v="2015"/>
    <b v="0"/>
    <n v="13"/>
    <b v="1"/>
    <s v="music/rock"/>
    <m/>
    <x v="1"/>
    <x v="12"/>
    <m/>
    <m/>
    <m/>
    <x v="11"/>
    <x v="12"/>
    <x v="1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n v="2013"/>
    <b v="0"/>
    <n v="90"/>
    <b v="1"/>
    <s v="music/rock"/>
    <m/>
    <x v="1"/>
    <x v="12"/>
    <m/>
    <m/>
    <m/>
    <x v="11"/>
    <x v="12"/>
    <x v="1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n v="2016"/>
    <b v="0"/>
    <n v="63"/>
    <b v="1"/>
    <s v="music/rock"/>
    <m/>
    <x v="1"/>
    <x v="12"/>
    <m/>
    <m/>
    <m/>
    <x v="11"/>
    <x v="12"/>
    <x v="1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n v="2016"/>
    <b v="0"/>
    <n v="26"/>
    <b v="1"/>
    <s v="music/rock"/>
    <m/>
    <x v="1"/>
    <x v="12"/>
    <m/>
    <m/>
    <m/>
    <x v="11"/>
    <x v="12"/>
    <x v="1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n v="2015"/>
    <b v="0"/>
    <n v="71"/>
    <b v="1"/>
    <s v="music/rock"/>
    <m/>
    <x v="1"/>
    <x v="12"/>
    <m/>
    <m/>
    <m/>
    <x v="11"/>
    <x v="12"/>
    <x v="1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n v="2016"/>
    <b v="0"/>
    <n v="38"/>
    <b v="1"/>
    <s v="music/rock"/>
    <m/>
    <x v="1"/>
    <x v="12"/>
    <m/>
    <m/>
    <m/>
    <x v="11"/>
    <x v="12"/>
    <x v="1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n v="2016"/>
    <b v="0"/>
    <n v="859"/>
    <b v="1"/>
    <s v="music/rock"/>
    <m/>
    <x v="1"/>
    <x v="12"/>
    <m/>
    <m/>
    <m/>
    <x v="11"/>
    <x v="12"/>
    <x v="1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n v="2015"/>
    <b v="0"/>
    <n v="21"/>
    <b v="1"/>
    <s v="music/rock"/>
    <m/>
    <x v="1"/>
    <x v="12"/>
    <m/>
    <m/>
    <m/>
    <x v="11"/>
    <x v="12"/>
    <x v="11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n v="2015"/>
    <b v="0"/>
    <n v="78"/>
    <b v="1"/>
    <s v="music/rock"/>
    <m/>
    <x v="1"/>
    <x v="12"/>
    <m/>
    <m/>
    <m/>
    <x v="11"/>
    <x v="12"/>
    <x v="1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n v="2017"/>
    <b v="0"/>
    <n v="53"/>
    <b v="1"/>
    <s v="games/tabletop games"/>
    <m/>
    <x v="1"/>
    <x v="12"/>
    <m/>
    <m/>
    <m/>
    <x v="11"/>
    <x v="12"/>
    <x v="11"/>
    <x v="1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n v="2014"/>
    <b v="0"/>
    <n v="356"/>
    <b v="1"/>
    <s v="games/tabletop games"/>
    <m/>
    <x v="1"/>
    <x v="12"/>
    <m/>
    <m/>
    <m/>
    <x v="11"/>
    <x v="12"/>
    <x v="11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n v="2017"/>
    <b v="0"/>
    <n v="279"/>
    <b v="1"/>
    <s v="games/tabletop games"/>
    <m/>
    <x v="1"/>
    <x v="12"/>
    <m/>
    <m/>
    <m/>
    <x v="11"/>
    <x v="12"/>
    <x v="11"/>
    <x v="1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n v="2016"/>
    <b v="1"/>
    <n v="266"/>
    <b v="1"/>
    <s v="games/tabletop games"/>
    <m/>
    <x v="1"/>
    <x v="12"/>
    <m/>
    <m/>
    <m/>
    <x v="11"/>
    <x v="12"/>
    <x v="11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n v="2013"/>
    <b v="0"/>
    <n v="623"/>
    <b v="1"/>
    <s v="games/tabletop games"/>
    <m/>
    <x v="1"/>
    <x v="12"/>
    <m/>
    <m/>
    <m/>
    <x v="11"/>
    <x v="12"/>
    <x v="11"/>
    <x v="1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n v="2016"/>
    <b v="0"/>
    <n v="392"/>
    <b v="1"/>
    <s v="games/tabletop games"/>
    <m/>
    <x v="1"/>
    <x v="12"/>
    <m/>
    <m/>
    <m/>
    <x v="11"/>
    <x v="12"/>
    <x v="11"/>
    <x v="1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n v="2015"/>
    <b v="1"/>
    <n v="3562"/>
    <b v="1"/>
    <s v="games/tabletop games"/>
    <m/>
    <x v="1"/>
    <x v="12"/>
    <m/>
    <m/>
    <m/>
    <x v="11"/>
    <x v="12"/>
    <x v="11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n v="2016"/>
    <b v="0"/>
    <n v="514"/>
    <b v="1"/>
    <s v="games/tabletop games"/>
    <m/>
    <x v="1"/>
    <x v="12"/>
    <m/>
    <m/>
    <m/>
    <x v="11"/>
    <x v="12"/>
    <x v="11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n v="2016"/>
    <b v="0"/>
    <n v="88"/>
    <b v="1"/>
    <s v="games/tabletop games"/>
    <m/>
    <x v="1"/>
    <x v="12"/>
    <m/>
    <m/>
    <m/>
    <x v="11"/>
    <x v="12"/>
    <x v="11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n v="2016"/>
    <b v="0"/>
    <n v="537"/>
    <b v="1"/>
    <s v="games/tabletop games"/>
    <m/>
    <x v="1"/>
    <x v="12"/>
    <m/>
    <m/>
    <m/>
    <x v="11"/>
    <x v="12"/>
    <x v="11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n v="2017"/>
    <b v="0"/>
    <n v="25"/>
    <b v="1"/>
    <s v="games/tabletop games"/>
    <m/>
    <x v="1"/>
    <x v="12"/>
    <m/>
    <m/>
    <m/>
    <x v="11"/>
    <x v="12"/>
    <x v="11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n v="2016"/>
    <b v="0"/>
    <n v="3238"/>
    <b v="1"/>
    <s v="games/tabletop games"/>
    <m/>
    <x v="1"/>
    <x v="12"/>
    <m/>
    <m/>
    <m/>
    <x v="11"/>
    <x v="12"/>
    <x v="11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n v="2016"/>
    <b v="0"/>
    <n v="897"/>
    <b v="1"/>
    <s v="games/tabletop games"/>
    <m/>
    <x v="1"/>
    <x v="12"/>
    <m/>
    <m/>
    <m/>
    <x v="11"/>
    <x v="12"/>
    <x v="11"/>
    <x v="1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n v="2016"/>
    <b v="0"/>
    <n v="878"/>
    <b v="1"/>
    <s v="games/tabletop games"/>
    <m/>
    <x v="1"/>
    <x v="12"/>
    <m/>
    <m/>
    <m/>
    <x v="11"/>
    <x v="12"/>
    <x v="11"/>
    <x v="1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n v="2015"/>
    <b v="0"/>
    <n v="115"/>
    <b v="1"/>
    <s v="games/tabletop games"/>
    <m/>
    <x v="1"/>
    <x v="12"/>
    <m/>
    <m/>
    <m/>
    <x v="11"/>
    <x v="12"/>
    <x v="11"/>
    <x v="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n v="2016"/>
    <b v="0"/>
    <n v="234"/>
    <b v="1"/>
    <s v="games/tabletop games"/>
    <m/>
    <x v="1"/>
    <x v="12"/>
    <m/>
    <m/>
    <m/>
    <x v="11"/>
    <x v="12"/>
    <x v="11"/>
    <x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n v="2015"/>
    <b v="0"/>
    <n v="4330"/>
    <b v="1"/>
    <s v="games/tabletop games"/>
    <m/>
    <x v="1"/>
    <x v="12"/>
    <m/>
    <m/>
    <m/>
    <x v="11"/>
    <x v="12"/>
    <x v="11"/>
    <x v="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n v="2015"/>
    <b v="0"/>
    <n v="651"/>
    <b v="1"/>
    <s v="games/tabletop games"/>
    <m/>
    <x v="1"/>
    <x v="12"/>
    <m/>
    <m/>
    <m/>
    <x v="11"/>
    <x v="12"/>
    <x v="11"/>
    <x v="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n v="2015"/>
    <b v="1"/>
    <n v="251"/>
    <b v="1"/>
    <s v="games/tabletop games"/>
    <m/>
    <x v="1"/>
    <x v="12"/>
    <m/>
    <m/>
    <m/>
    <x v="11"/>
    <x v="12"/>
    <x v="1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n v="2015"/>
    <b v="0"/>
    <n v="263"/>
    <b v="1"/>
    <s v="games/tabletop games"/>
    <m/>
    <x v="1"/>
    <x v="12"/>
    <m/>
    <m/>
    <m/>
    <x v="11"/>
    <x v="12"/>
    <x v="11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n v="2013"/>
    <b v="0"/>
    <n v="28"/>
    <b v="1"/>
    <s v="music/electronic music"/>
    <m/>
    <x v="1"/>
    <x v="12"/>
    <m/>
    <m/>
    <m/>
    <x v="11"/>
    <x v="12"/>
    <x v="11"/>
    <x v="1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n v="2012"/>
    <b v="0"/>
    <n v="721"/>
    <b v="1"/>
    <s v="music/electronic music"/>
    <m/>
    <x v="1"/>
    <x v="12"/>
    <m/>
    <m/>
    <m/>
    <x v="11"/>
    <x v="12"/>
    <x v="11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n v="2015"/>
    <b v="0"/>
    <n v="50"/>
    <b v="1"/>
    <s v="music/electronic music"/>
    <m/>
    <x v="1"/>
    <x v="12"/>
    <m/>
    <m/>
    <m/>
    <x v="11"/>
    <x v="12"/>
    <x v="11"/>
    <x v="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n v="2013"/>
    <b v="0"/>
    <n v="73"/>
    <b v="1"/>
    <s v="music/electronic music"/>
    <m/>
    <x v="1"/>
    <x v="12"/>
    <m/>
    <m/>
    <m/>
    <x v="11"/>
    <x v="12"/>
    <x v="11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n v="2012"/>
    <b v="0"/>
    <n v="27"/>
    <b v="1"/>
    <s v="music/electronic music"/>
    <m/>
    <x v="1"/>
    <x v="12"/>
    <m/>
    <m/>
    <m/>
    <x v="11"/>
    <x v="12"/>
    <x v="11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n v="2012"/>
    <b v="0"/>
    <n v="34"/>
    <b v="1"/>
    <s v="music/electronic music"/>
    <m/>
    <x v="1"/>
    <x v="12"/>
    <m/>
    <m/>
    <m/>
    <x v="11"/>
    <x v="12"/>
    <x v="11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n v="2013"/>
    <b v="0"/>
    <n v="7"/>
    <b v="1"/>
    <s v="music/electronic music"/>
    <m/>
    <x v="1"/>
    <x v="12"/>
    <m/>
    <m/>
    <m/>
    <x v="11"/>
    <x v="12"/>
    <x v="11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n v="2012"/>
    <b v="0"/>
    <n v="24"/>
    <b v="1"/>
    <s v="music/electronic music"/>
    <m/>
    <x v="1"/>
    <x v="12"/>
    <m/>
    <m/>
    <m/>
    <x v="11"/>
    <x v="12"/>
    <x v="11"/>
    <x v="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n v="2014"/>
    <b v="0"/>
    <n v="15"/>
    <b v="1"/>
    <s v="music/electronic music"/>
    <m/>
    <x v="1"/>
    <x v="12"/>
    <m/>
    <m/>
    <m/>
    <x v="11"/>
    <x v="12"/>
    <x v="11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n v="2012"/>
    <b v="0"/>
    <n v="72"/>
    <b v="1"/>
    <s v="music/electronic music"/>
    <m/>
    <x v="1"/>
    <x v="12"/>
    <m/>
    <m/>
    <m/>
    <x v="11"/>
    <x v="12"/>
    <x v="11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n v="2014"/>
    <b v="0"/>
    <n v="120"/>
    <b v="1"/>
    <s v="music/electronic music"/>
    <m/>
    <x v="1"/>
    <x v="12"/>
    <m/>
    <m/>
    <m/>
    <x v="11"/>
    <x v="12"/>
    <x v="11"/>
    <x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n v="2013"/>
    <b v="0"/>
    <n v="123"/>
    <b v="1"/>
    <s v="music/electronic music"/>
    <m/>
    <x v="1"/>
    <x v="12"/>
    <m/>
    <m/>
    <m/>
    <x v="11"/>
    <x v="12"/>
    <x v="11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n v="2015"/>
    <b v="0"/>
    <n v="1"/>
    <b v="1"/>
    <s v="music/electronic music"/>
    <m/>
    <x v="1"/>
    <x v="12"/>
    <m/>
    <m/>
    <m/>
    <x v="11"/>
    <x v="12"/>
    <x v="11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n v="2014"/>
    <b v="0"/>
    <n v="24"/>
    <b v="1"/>
    <s v="music/electronic music"/>
    <m/>
    <x v="1"/>
    <x v="12"/>
    <m/>
    <m/>
    <m/>
    <x v="11"/>
    <x v="12"/>
    <x v="11"/>
    <x v="1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n v="2012"/>
    <b v="0"/>
    <n v="33"/>
    <b v="1"/>
    <s v="music/electronic music"/>
    <m/>
    <x v="1"/>
    <x v="12"/>
    <m/>
    <m/>
    <m/>
    <x v="11"/>
    <x v="12"/>
    <x v="11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n v="2015"/>
    <b v="0"/>
    <n v="14"/>
    <b v="1"/>
    <s v="music/electronic music"/>
    <m/>
    <x v="1"/>
    <x v="12"/>
    <m/>
    <m/>
    <m/>
    <x v="11"/>
    <x v="12"/>
    <x v="11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n v="2015"/>
    <b v="0"/>
    <n v="9"/>
    <b v="1"/>
    <s v="music/electronic music"/>
    <m/>
    <x v="1"/>
    <x v="12"/>
    <m/>
    <m/>
    <m/>
    <x v="11"/>
    <x v="12"/>
    <x v="11"/>
    <x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n v="2012"/>
    <b v="0"/>
    <n v="76"/>
    <b v="1"/>
    <s v="music/electronic music"/>
    <m/>
    <x v="1"/>
    <x v="12"/>
    <m/>
    <m/>
    <m/>
    <x v="11"/>
    <x v="12"/>
    <x v="11"/>
    <x v="1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n v="2015"/>
    <b v="0"/>
    <n v="19"/>
    <b v="1"/>
    <s v="music/electronic music"/>
    <m/>
    <x v="1"/>
    <x v="12"/>
    <m/>
    <m/>
    <m/>
    <x v="11"/>
    <x v="12"/>
    <x v="11"/>
    <x v="1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n v="2013"/>
    <b v="0"/>
    <n v="69"/>
    <b v="1"/>
    <s v="music/electronic music"/>
    <m/>
    <x v="1"/>
    <x v="12"/>
    <m/>
    <m/>
    <m/>
    <x v="11"/>
    <x v="12"/>
    <x v="11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n v="2016"/>
    <b v="0"/>
    <n v="218"/>
    <b v="1"/>
    <s v="games/tabletop games"/>
    <m/>
    <x v="1"/>
    <x v="12"/>
    <m/>
    <m/>
    <m/>
    <x v="11"/>
    <x v="12"/>
    <x v="11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n v="2011"/>
    <b v="0"/>
    <n v="30"/>
    <b v="1"/>
    <s v="games/tabletop games"/>
    <m/>
    <x v="1"/>
    <x v="12"/>
    <m/>
    <m/>
    <m/>
    <x v="11"/>
    <x v="12"/>
    <x v="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n v="2015"/>
    <b v="0"/>
    <n v="100"/>
    <b v="1"/>
    <s v="games/tabletop games"/>
    <m/>
    <x v="1"/>
    <x v="12"/>
    <m/>
    <m/>
    <m/>
    <x v="11"/>
    <x v="12"/>
    <x v="11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n v="2016"/>
    <b v="0"/>
    <n v="296"/>
    <b v="1"/>
    <s v="games/tabletop games"/>
    <m/>
    <x v="1"/>
    <x v="12"/>
    <m/>
    <m/>
    <m/>
    <x v="11"/>
    <x v="12"/>
    <x v="11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n v="2014"/>
    <b v="0"/>
    <n v="1204"/>
    <b v="1"/>
    <s v="games/tabletop games"/>
    <m/>
    <x v="1"/>
    <x v="12"/>
    <m/>
    <m/>
    <m/>
    <x v="11"/>
    <x v="12"/>
    <x v="11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n v="2016"/>
    <b v="0"/>
    <n v="321"/>
    <b v="1"/>
    <s v="games/tabletop games"/>
    <m/>
    <x v="1"/>
    <x v="12"/>
    <m/>
    <m/>
    <m/>
    <x v="11"/>
    <x v="12"/>
    <x v="11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n v="2013"/>
    <b v="0"/>
    <n v="301"/>
    <b v="1"/>
    <s v="games/tabletop games"/>
    <m/>
    <x v="1"/>
    <x v="12"/>
    <m/>
    <m/>
    <m/>
    <x v="11"/>
    <x v="12"/>
    <x v="11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n v="2015"/>
    <b v="0"/>
    <n v="144"/>
    <b v="1"/>
    <s v="games/tabletop games"/>
    <m/>
    <x v="1"/>
    <x v="12"/>
    <m/>
    <m/>
    <m/>
    <x v="11"/>
    <x v="12"/>
    <x v="11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n v="2013"/>
    <b v="0"/>
    <n v="539"/>
    <b v="1"/>
    <s v="games/tabletop games"/>
    <m/>
    <x v="1"/>
    <x v="12"/>
    <m/>
    <m/>
    <m/>
    <x v="11"/>
    <x v="12"/>
    <x v="11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n v="2014"/>
    <b v="0"/>
    <n v="498"/>
    <b v="1"/>
    <s v="games/tabletop games"/>
    <m/>
    <x v="1"/>
    <x v="12"/>
    <m/>
    <m/>
    <m/>
    <x v="11"/>
    <x v="12"/>
    <x v="11"/>
    <x v="1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n v="2013"/>
    <b v="0"/>
    <n v="1113"/>
    <b v="1"/>
    <s v="games/tabletop games"/>
    <m/>
    <x v="1"/>
    <x v="12"/>
    <m/>
    <m/>
    <m/>
    <x v="11"/>
    <x v="12"/>
    <x v="11"/>
    <x v="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n v="2014"/>
    <b v="0"/>
    <n v="988"/>
    <b v="1"/>
    <s v="games/tabletop games"/>
    <m/>
    <x v="1"/>
    <x v="12"/>
    <m/>
    <m/>
    <m/>
    <x v="11"/>
    <x v="12"/>
    <x v="11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n v="2015"/>
    <b v="0"/>
    <n v="391"/>
    <b v="1"/>
    <s v="games/tabletop games"/>
    <m/>
    <x v="1"/>
    <x v="12"/>
    <m/>
    <m/>
    <m/>
    <x v="11"/>
    <x v="12"/>
    <x v="11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n v="2016"/>
    <b v="0"/>
    <n v="28"/>
    <b v="1"/>
    <s v="games/tabletop games"/>
    <m/>
    <x v="1"/>
    <x v="12"/>
    <m/>
    <m/>
    <m/>
    <x v="11"/>
    <x v="12"/>
    <x v="1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n v="2015"/>
    <b v="0"/>
    <n v="147"/>
    <b v="1"/>
    <s v="games/tabletop games"/>
    <m/>
    <x v="1"/>
    <x v="12"/>
    <m/>
    <m/>
    <m/>
    <x v="11"/>
    <x v="12"/>
    <x v="11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n v="2016"/>
    <b v="0"/>
    <n v="680"/>
    <b v="1"/>
    <s v="games/tabletop games"/>
    <m/>
    <x v="1"/>
    <x v="12"/>
    <m/>
    <m/>
    <m/>
    <x v="11"/>
    <x v="12"/>
    <x v="11"/>
    <x v="1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n v="2014"/>
    <b v="0"/>
    <n v="983"/>
    <b v="1"/>
    <s v="games/tabletop games"/>
    <m/>
    <x v="1"/>
    <x v="12"/>
    <m/>
    <m/>
    <m/>
    <x v="11"/>
    <x v="12"/>
    <x v="11"/>
    <x v="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n v="2017"/>
    <b v="0"/>
    <n v="79"/>
    <b v="1"/>
    <s v="games/tabletop games"/>
    <m/>
    <x v="1"/>
    <x v="12"/>
    <m/>
    <m/>
    <m/>
    <x v="11"/>
    <x v="12"/>
    <x v="11"/>
    <x v="1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n v="2013"/>
    <b v="0"/>
    <n v="426"/>
    <b v="1"/>
    <s v="games/tabletop games"/>
    <m/>
    <x v="1"/>
    <x v="12"/>
    <m/>
    <m/>
    <m/>
    <x v="11"/>
    <x v="12"/>
    <x v="11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n v="2016"/>
    <b v="0"/>
    <n v="96"/>
    <b v="1"/>
    <s v="games/tabletop games"/>
    <m/>
    <x v="1"/>
    <x v="12"/>
    <m/>
    <m/>
    <m/>
    <x v="11"/>
    <x v="12"/>
    <x v="11"/>
    <x v="1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n v="2017"/>
    <b v="0"/>
    <n v="163"/>
    <b v="1"/>
    <s v="games/tabletop games"/>
    <m/>
    <x v="1"/>
    <x v="12"/>
    <m/>
    <m/>
    <m/>
    <x v="11"/>
    <x v="12"/>
    <x v="11"/>
    <x v="1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n v="2013"/>
    <b v="0"/>
    <n v="2525"/>
    <b v="1"/>
    <s v="games/tabletop games"/>
    <m/>
    <x v="1"/>
    <x v="12"/>
    <m/>
    <m/>
    <m/>
    <x v="11"/>
    <x v="12"/>
    <x v="11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n v="2017"/>
    <b v="0"/>
    <n v="2035"/>
    <b v="1"/>
    <s v="games/tabletop games"/>
    <m/>
    <x v="1"/>
    <x v="12"/>
    <m/>
    <m/>
    <m/>
    <x v="11"/>
    <x v="12"/>
    <x v="11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n v="2016"/>
    <b v="0"/>
    <n v="290"/>
    <b v="1"/>
    <s v="games/tabletop games"/>
    <m/>
    <x v="1"/>
    <x v="12"/>
    <m/>
    <m/>
    <m/>
    <x v="11"/>
    <x v="12"/>
    <x v="11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n v="2014"/>
    <b v="0"/>
    <n v="1980"/>
    <b v="1"/>
    <s v="games/tabletop games"/>
    <m/>
    <x v="1"/>
    <x v="12"/>
    <m/>
    <m/>
    <m/>
    <x v="11"/>
    <x v="12"/>
    <x v="11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n v="2015"/>
    <b v="0"/>
    <n v="57"/>
    <b v="1"/>
    <s v="games/tabletop games"/>
    <m/>
    <x v="1"/>
    <x v="12"/>
    <m/>
    <m/>
    <m/>
    <x v="11"/>
    <x v="12"/>
    <x v="11"/>
    <x v="1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n v="2015"/>
    <b v="0"/>
    <n v="380"/>
    <b v="1"/>
    <s v="games/tabletop games"/>
    <m/>
    <x v="1"/>
    <x v="12"/>
    <m/>
    <m/>
    <m/>
    <x v="11"/>
    <x v="12"/>
    <x v="11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n v="2016"/>
    <b v="0"/>
    <n v="128"/>
    <b v="1"/>
    <s v="games/tabletop games"/>
    <m/>
    <x v="1"/>
    <x v="12"/>
    <m/>
    <m/>
    <m/>
    <x v="11"/>
    <x v="12"/>
    <x v="11"/>
    <x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n v="2013"/>
    <b v="0"/>
    <n v="180"/>
    <b v="1"/>
    <s v="games/tabletop games"/>
    <m/>
    <x v="1"/>
    <x v="12"/>
    <m/>
    <m/>
    <m/>
    <x v="11"/>
    <x v="12"/>
    <x v="11"/>
    <x v="1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n v="2016"/>
    <b v="0"/>
    <n v="571"/>
    <b v="1"/>
    <s v="games/tabletop games"/>
    <m/>
    <x v="1"/>
    <x v="12"/>
    <m/>
    <m/>
    <m/>
    <x v="11"/>
    <x v="12"/>
    <x v="11"/>
    <x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n v="2014"/>
    <b v="0"/>
    <n v="480"/>
    <b v="1"/>
    <s v="games/tabletop games"/>
    <m/>
    <x v="1"/>
    <x v="12"/>
    <m/>
    <m/>
    <m/>
    <x v="11"/>
    <x v="12"/>
    <x v="11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n v="2016"/>
    <b v="0"/>
    <n v="249"/>
    <b v="1"/>
    <s v="games/tabletop games"/>
    <m/>
    <x v="1"/>
    <x v="12"/>
    <m/>
    <m/>
    <m/>
    <x v="11"/>
    <x v="12"/>
    <x v="11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n v="2015"/>
    <b v="0"/>
    <n v="84"/>
    <b v="1"/>
    <s v="games/tabletop games"/>
    <m/>
    <x v="1"/>
    <x v="12"/>
    <m/>
    <m/>
    <m/>
    <x v="11"/>
    <x v="12"/>
    <x v="11"/>
    <x v="1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n v="2017"/>
    <b v="0"/>
    <n v="197"/>
    <b v="1"/>
    <s v="games/tabletop games"/>
    <m/>
    <x v="1"/>
    <x v="12"/>
    <m/>
    <m/>
    <m/>
    <x v="11"/>
    <x v="12"/>
    <x v="11"/>
    <x v="1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n v="2016"/>
    <b v="0"/>
    <n v="271"/>
    <b v="1"/>
    <s v="games/tabletop games"/>
    <m/>
    <x v="1"/>
    <x v="12"/>
    <m/>
    <m/>
    <m/>
    <x v="11"/>
    <x v="12"/>
    <x v="11"/>
    <x v="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n v="2016"/>
    <b v="0"/>
    <n v="50"/>
    <b v="1"/>
    <s v="games/tabletop games"/>
    <m/>
    <x v="1"/>
    <x v="12"/>
    <m/>
    <m/>
    <m/>
    <x v="11"/>
    <x v="12"/>
    <x v="11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n v="2016"/>
    <b v="0"/>
    <n v="169"/>
    <b v="1"/>
    <s v="games/tabletop games"/>
    <m/>
    <x v="1"/>
    <x v="12"/>
    <m/>
    <m/>
    <m/>
    <x v="11"/>
    <x v="12"/>
    <x v="11"/>
    <x v="1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n v="2015"/>
    <b v="0"/>
    <n v="205"/>
    <b v="1"/>
    <s v="games/tabletop games"/>
    <m/>
    <x v="1"/>
    <x v="12"/>
    <m/>
    <m/>
    <m/>
    <x v="11"/>
    <x v="12"/>
    <x v="11"/>
    <x v="1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n v="2016"/>
    <b v="0"/>
    <n v="206"/>
    <b v="1"/>
    <s v="games/tabletop games"/>
    <m/>
    <x v="1"/>
    <x v="12"/>
    <m/>
    <m/>
    <m/>
    <x v="11"/>
    <x v="12"/>
    <x v="11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n v="2014"/>
    <b v="0"/>
    <n v="84"/>
    <b v="1"/>
    <s v="games/tabletop games"/>
    <m/>
    <x v="1"/>
    <x v="12"/>
    <m/>
    <m/>
    <m/>
    <x v="11"/>
    <x v="12"/>
    <x v="11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n v="2017"/>
    <b v="0"/>
    <n v="210"/>
    <b v="1"/>
    <s v="games/tabletop games"/>
    <m/>
    <x v="1"/>
    <x v="12"/>
    <m/>
    <m/>
    <m/>
    <x v="11"/>
    <x v="12"/>
    <x v="11"/>
    <x v="1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n v="2014"/>
    <b v="0"/>
    <n v="181"/>
    <b v="1"/>
    <s v="games/tabletop games"/>
    <m/>
    <x v="1"/>
    <x v="12"/>
    <m/>
    <m/>
    <m/>
    <x v="11"/>
    <x v="12"/>
    <x v="11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n v="2015"/>
    <b v="0"/>
    <n v="60"/>
    <b v="1"/>
    <s v="games/tabletop games"/>
    <m/>
    <x v="1"/>
    <x v="12"/>
    <m/>
    <m/>
    <m/>
    <x v="11"/>
    <x v="12"/>
    <x v="11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n v="2016"/>
    <b v="0"/>
    <n v="445"/>
    <b v="1"/>
    <s v="games/tabletop games"/>
    <m/>
    <x v="1"/>
    <x v="12"/>
    <m/>
    <m/>
    <m/>
    <x v="11"/>
    <x v="12"/>
    <x v="11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n v="2016"/>
    <b v="0"/>
    <n v="17"/>
    <b v="1"/>
    <s v="games/tabletop games"/>
    <m/>
    <x v="1"/>
    <x v="12"/>
    <m/>
    <m/>
    <m/>
    <x v="11"/>
    <x v="12"/>
    <x v="11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n v="2016"/>
    <b v="0"/>
    <n v="194"/>
    <b v="1"/>
    <s v="games/tabletop games"/>
    <m/>
    <x v="1"/>
    <x v="12"/>
    <m/>
    <m/>
    <m/>
    <x v="11"/>
    <x v="12"/>
    <x v="11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n v="2014"/>
    <b v="0"/>
    <n v="404"/>
    <b v="1"/>
    <s v="games/tabletop games"/>
    <m/>
    <x v="1"/>
    <x v="12"/>
    <m/>
    <m/>
    <m/>
    <x v="11"/>
    <x v="12"/>
    <x v="11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n v="2017"/>
    <b v="0"/>
    <n v="194"/>
    <b v="1"/>
    <s v="games/tabletop games"/>
    <m/>
    <x v="1"/>
    <x v="12"/>
    <m/>
    <m/>
    <m/>
    <x v="11"/>
    <x v="12"/>
    <x v="11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n v="2017"/>
    <b v="0"/>
    <n v="902"/>
    <b v="1"/>
    <s v="games/tabletop games"/>
    <m/>
    <x v="1"/>
    <x v="12"/>
    <m/>
    <m/>
    <m/>
    <x v="11"/>
    <x v="12"/>
    <x v="11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n v="2016"/>
    <b v="0"/>
    <n v="1670"/>
    <b v="1"/>
    <s v="games/tabletop games"/>
    <m/>
    <x v="1"/>
    <x v="12"/>
    <m/>
    <m/>
    <m/>
    <x v="11"/>
    <x v="12"/>
    <x v="1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n v="2016"/>
    <b v="0"/>
    <n v="1328"/>
    <b v="1"/>
    <s v="games/tabletop games"/>
    <m/>
    <x v="1"/>
    <x v="12"/>
    <m/>
    <m/>
    <m/>
    <x v="11"/>
    <x v="12"/>
    <x v="11"/>
    <x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n v="2015"/>
    <b v="0"/>
    <n v="944"/>
    <b v="1"/>
    <s v="games/tabletop games"/>
    <m/>
    <x v="1"/>
    <x v="12"/>
    <m/>
    <m/>
    <m/>
    <x v="11"/>
    <x v="12"/>
    <x v="11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n v="2017"/>
    <b v="0"/>
    <n v="147"/>
    <b v="1"/>
    <s v="games/tabletop games"/>
    <m/>
    <x v="1"/>
    <x v="12"/>
    <m/>
    <m/>
    <m/>
    <x v="11"/>
    <x v="12"/>
    <x v="11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n v="2014"/>
    <b v="0"/>
    <n v="99"/>
    <b v="1"/>
    <s v="games/tabletop games"/>
    <m/>
    <x v="1"/>
    <x v="12"/>
    <m/>
    <m/>
    <m/>
    <x v="11"/>
    <x v="12"/>
    <x v="11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n v="2014"/>
    <b v="0"/>
    <n v="79"/>
    <b v="1"/>
    <s v="games/tabletop games"/>
    <m/>
    <x v="1"/>
    <x v="12"/>
    <m/>
    <m/>
    <m/>
    <x v="11"/>
    <x v="12"/>
    <x v="11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n v="2013"/>
    <b v="0"/>
    <n v="75"/>
    <b v="1"/>
    <s v="games/tabletop games"/>
    <m/>
    <x v="1"/>
    <x v="12"/>
    <m/>
    <m/>
    <m/>
    <x v="11"/>
    <x v="12"/>
    <x v="11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n v="2012"/>
    <b v="0"/>
    <n v="207"/>
    <b v="1"/>
    <s v="games/tabletop games"/>
    <m/>
    <x v="1"/>
    <x v="12"/>
    <m/>
    <m/>
    <m/>
    <x v="11"/>
    <x v="12"/>
    <x v="11"/>
    <x v="1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n v="2015"/>
    <b v="0"/>
    <n v="102"/>
    <b v="1"/>
    <s v="games/tabletop games"/>
    <m/>
    <x v="1"/>
    <x v="12"/>
    <m/>
    <m/>
    <m/>
    <x v="11"/>
    <x v="12"/>
    <x v="11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n v="2015"/>
    <b v="0"/>
    <n v="32"/>
    <b v="1"/>
    <s v="games/tabletop games"/>
    <m/>
    <x v="1"/>
    <x v="12"/>
    <m/>
    <m/>
    <m/>
    <x v="11"/>
    <x v="12"/>
    <x v="11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n v="2015"/>
    <b v="0"/>
    <n v="480"/>
    <b v="1"/>
    <s v="games/tabletop games"/>
    <m/>
    <x v="1"/>
    <x v="12"/>
    <m/>
    <m/>
    <m/>
    <x v="11"/>
    <x v="12"/>
    <x v="1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n v="2011"/>
    <b v="0"/>
    <n v="11"/>
    <b v="1"/>
    <s v="music/rock"/>
    <m/>
    <x v="1"/>
    <x v="12"/>
    <m/>
    <m/>
    <m/>
    <x v="11"/>
    <x v="12"/>
    <x v="11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n v="2015"/>
    <b v="0"/>
    <n v="12"/>
    <b v="1"/>
    <s v="music/rock"/>
    <m/>
    <x v="1"/>
    <x v="12"/>
    <m/>
    <m/>
    <m/>
    <x v="11"/>
    <x v="12"/>
    <x v="1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n v="2012"/>
    <b v="0"/>
    <n v="48"/>
    <b v="1"/>
    <s v="music/rock"/>
    <m/>
    <x v="1"/>
    <x v="12"/>
    <m/>
    <m/>
    <m/>
    <x v="11"/>
    <x v="12"/>
    <x v="11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n v="2011"/>
    <b v="0"/>
    <n v="59"/>
    <b v="1"/>
    <s v="music/rock"/>
    <m/>
    <x v="1"/>
    <x v="12"/>
    <m/>
    <m/>
    <m/>
    <x v="11"/>
    <x v="12"/>
    <x v="1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n v="2012"/>
    <b v="0"/>
    <n v="79"/>
    <b v="1"/>
    <s v="music/rock"/>
    <m/>
    <x v="1"/>
    <x v="12"/>
    <m/>
    <m/>
    <m/>
    <x v="11"/>
    <x v="12"/>
    <x v="1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n v="2013"/>
    <b v="0"/>
    <n v="14"/>
    <b v="1"/>
    <s v="music/rock"/>
    <m/>
    <x v="1"/>
    <x v="12"/>
    <m/>
    <m/>
    <m/>
    <x v="11"/>
    <x v="12"/>
    <x v="1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n v="2014"/>
    <b v="0"/>
    <n v="106"/>
    <b v="1"/>
    <s v="music/rock"/>
    <m/>
    <x v="1"/>
    <x v="12"/>
    <m/>
    <m/>
    <m/>
    <x v="11"/>
    <x v="12"/>
    <x v="1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n v="2012"/>
    <b v="0"/>
    <n v="25"/>
    <b v="1"/>
    <s v="music/rock"/>
    <m/>
    <x v="1"/>
    <x v="12"/>
    <m/>
    <m/>
    <m/>
    <x v="11"/>
    <x v="12"/>
    <x v="1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n v="2013"/>
    <b v="0"/>
    <n v="25"/>
    <b v="1"/>
    <s v="music/rock"/>
    <m/>
    <x v="1"/>
    <x v="12"/>
    <m/>
    <m/>
    <m/>
    <x v="11"/>
    <x v="12"/>
    <x v="1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n v="2009"/>
    <b v="0"/>
    <n v="29"/>
    <b v="1"/>
    <s v="music/rock"/>
    <m/>
    <x v="1"/>
    <x v="12"/>
    <m/>
    <m/>
    <m/>
    <x v="11"/>
    <x v="12"/>
    <x v="1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n v="2012"/>
    <b v="0"/>
    <n v="43"/>
    <b v="1"/>
    <s v="music/rock"/>
    <m/>
    <x v="1"/>
    <x v="12"/>
    <m/>
    <m/>
    <m/>
    <x v="11"/>
    <x v="12"/>
    <x v="1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n v="2012"/>
    <b v="0"/>
    <n v="46"/>
    <b v="1"/>
    <s v="music/rock"/>
    <m/>
    <x v="1"/>
    <x v="12"/>
    <m/>
    <m/>
    <m/>
    <x v="11"/>
    <x v="12"/>
    <x v="11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n v="2012"/>
    <b v="0"/>
    <n v="27"/>
    <b v="1"/>
    <s v="music/rock"/>
    <m/>
    <x v="1"/>
    <x v="12"/>
    <m/>
    <m/>
    <m/>
    <x v="11"/>
    <x v="12"/>
    <x v="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n v="2012"/>
    <b v="0"/>
    <n v="112"/>
    <b v="1"/>
    <s v="music/rock"/>
    <m/>
    <x v="1"/>
    <x v="12"/>
    <m/>
    <m/>
    <m/>
    <x v="11"/>
    <x v="12"/>
    <x v="1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n v="2012"/>
    <b v="0"/>
    <n v="34"/>
    <b v="1"/>
    <s v="music/rock"/>
    <m/>
    <x v="1"/>
    <x v="12"/>
    <m/>
    <m/>
    <m/>
    <x v="11"/>
    <x v="12"/>
    <x v="1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n v="2012"/>
    <b v="0"/>
    <n v="145"/>
    <b v="1"/>
    <s v="music/rock"/>
    <m/>
    <x v="1"/>
    <x v="12"/>
    <m/>
    <m/>
    <m/>
    <x v="11"/>
    <x v="12"/>
    <x v="11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n v="2012"/>
    <b v="0"/>
    <n v="19"/>
    <b v="1"/>
    <s v="music/rock"/>
    <m/>
    <x v="1"/>
    <x v="12"/>
    <m/>
    <m/>
    <m/>
    <x v="11"/>
    <x v="12"/>
    <x v="11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n v="2014"/>
    <b v="0"/>
    <n v="288"/>
    <b v="1"/>
    <s v="music/rock"/>
    <m/>
    <x v="1"/>
    <x v="12"/>
    <m/>
    <m/>
    <m/>
    <x v="11"/>
    <x v="12"/>
    <x v="1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n v="2011"/>
    <b v="0"/>
    <n v="14"/>
    <b v="1"/>
    <s v="music/rock"/>
    <m/>
    <x v="1"/>
    <x v="12"/>
    <m/>
    <m/>
    <m/>
    <x v="11"/>
    <x v="12"/>
    <x v="1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n v="2012"/>
    <b v="0"/>
    <n v="7"/>
    <b v="1"/>
    <s v="music/rock"/>
    <m/>
    <x v="1"/>
    <x v="12"/>
    <m/>
    <m/>
    <m/>
    <x v="11"/>
    <x v="12"/>
    <x v="11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n v="2013"/>
    <b v="1"/>
    <n v="211"/>
    <b v="1"/>
    <s v="music/indie rock"/>
    <m/>
    <x v="1"/>
    <x v="12"/>
    <m/>
    <m/>
    <m/>
    <x v="11"/>
    <x v="12"/>
    <x v="11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n v="2013"/>
    <b v="1"/>
    <n v="85"/>
    <b v="1"/>
    <s v="music/indie rock"/>
    <m/>
    <x v="1"/>
    <x v="12"/>
    <m/>
    <m/>
    <m/>
    <x v="11"/>
    <x v="12"/>
    <x v="11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n v="2011"/>
    <b v="1"/>
    <n v="103"/>
    <b v="1"/>
    <s v="music/indie rock"/>
    <m/>
    <x v="1"/>
    <x v="12"/>
    <m/>
    <m/>
    <m/>
    <x v="11"/>
    <x v="12"/>
    <x v="11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n v="2010"/>
    <b v="1"/>
    <n v="113"/>
    <b v="1"/>
    <s v="music/indie rock"/>
    <m/>
    <x v="1"/>
    <x v="12"/>
    <m/>
    <m/>
    <m/>
    <x v="11"/>
    <x v="12"/>
    <x v="1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n v="2014"/>
    <b v="1"/>
    <n v="167"/>
    <b v="1"/>
    <s v="music/indie rock"/>
    <m/>
    <x v="1"/>
    <x v="12"/>
    <m/>
    <m/>
    <m/>
    <x v="11"/>
    <x v="12"/>
    <x v="11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n v="2012"/>
    <b v="1"/>
    <n v="73"/>
    <b v="1"/>
    <s v="music/indie rock"/>
    <m/>
    <x v="1"/>
    <x v="12"/>
    <m/>
    <m/>
    <m/>
    <x v="11"/>
    <x v="12"/>
    <x v="11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n v="2012"/>
    <b v="1"/>
    <n v="75"/>
    <b v="1"/>
    <s v="music/indie rock"/>
    <m/>
    <x v="1"/>
    <x v="12"/>
    <m/>
    <m/>
    <m/>
    <x v="11"/>
    <x v="12"/>
    <x v="11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n v="2014"/>
    <b v="1"/>
    <n v="614"/>
    <b v="1"/>
    <s v="music/indie rock"/>
    <m/>
    <x v="1"/>
    <x v="12"/>
    <m/>
    <m/>
    <m/>
    <x v="11"/>
    <x v="12"/>
    <x v="11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n v="2013"/>
    <b v="1"/>
    <n v="107"/>
    <b v="1"/>
    <s v="music/indie rock"/>
    <m/>
    <x v="1"/>
    <x v="12"/>
    <m/>
    <m/>
    <m/>
    <x v="11"/>
    <x v="12"/>
    <x v="11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n v="2013"/>
    <b v="1"/>
    <n v="1224"/>
    <b v="1"/>
    <s v="music/indie rock"/>
    <m/>
    <x v="1"/>
    <x v="12"/>
    <m/>
    <m/>
    <m/>
    <x v="11"/>
    <x v="12"/>
    <x v="11"/>
    <x v="1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n v="2014"/>
    <b v="1"/>
    <n v="104"/>
    <b v="1"/>
    <s v="music/indie rock"/>
    <m/>
    <x v="1"/>
    <x v="12"/>
    <m/>
    <m/>
    <m/>
    <x v="11"/>
    <x v="12"/>
    <x v="11"/>
    <x v="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n v="2014"/>
    <b v="1"/>
    <n v="79"/>
    <b v="1"/>
    <s v="music/indie rock"/>
    <m/>
    <x v="1"/>
    <x v="12"/>
    <m/>
    <m/>
    <m/>
    <x v="11"/>
    <x v="12"/>
    <x v="11"/>
    <x v="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n v="2012"/>
    <b v="1"/>
    <n v="157"/>
    <b v="1"/>
    <s v="music/indie rock"/>
    <m/>
    <x v="1"/>
    <x v="12"/>
    <m/>
    <m/>
    <m/>
    <x v="11"/>
    <x v="12"/>
    <x v="11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n v="2012"/>
    <b v="1"/>
    <n v="50"/>
    <b v="1"/>
    <s v="music/indie rock"/>
    <m/>
    <x v="1"/>
    <x v="12"/>
    <m/>
    <m/>
    <m/>
    <x v="11"/>
    <x v="12"/>
    <x v="11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n v="2012"/>
    <b v="1"/>
    <n v="64"/>
    <b v="1"/>
    <s v="music/indie rock"/>
    <m/>
    <x v="1"/>
    <x v="12"/>
    <m/>
    <m/>
    <m/>
    <x v="11"/>
    <x v="12"/>
    <x v="11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n v="2009"/>
    <b v="1"/>
    <n v="200"/>
    <b v="1"/>
    <s v="music/indie rock"/>
    <m/>
    <x v="1"/>
    <x v="12"/>
    <m/>
    <m/>
    <m/>
    <x v="11"/>
    <x v="12"/>
    <x v="11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n v="2010"/>
    <b v="1"/>
    <n v="22"/>
    <b v="1"/>
    <s v="music/indie rock"/>
    <m/>
    <x v="1"/>
    <x v="12"/>
    <m/>
    <m/>
    <m/>
    <x v="11"/>
    <x v="12"/>
    <x v="11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n v="2009"/>
    <b v="1"/>
    <n v="163"/>
    <b v="1"/>
    <s v="music/indie rock"/>
    <m/>
    <x v="1"/>
    <x v="12"/>
    <m/>
    <m/>
    <m/>
    <x v="11"/>
    <x v="12"/>
    <x v="11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n v="2013"/>
    <b v="1"/>
    <n v="77"/>
    <b v="1"/>
    <s v="music/indie rock"/>
    <m/>
    <x v="1"/>
    <x v="12"/>
    <m/>
    <m/>
    <m/>
    <x v="11"/>
    <x v="12"/>
    <x v="11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n v="2014"/>
    <b v="1"/>
    <n v="89"/>
    <b v="1"/>
    <s v="music/indie rock"/>
    <m/>
    <x v="1"/>
    <x v="12"/>
    <m/>
    <m/>
    <m/>
    <x v="11"/>
    <x v="12"/>
    <x v="11"/>
    <x v="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n v="2017"/>
    <b v="0"/>
    <n v="64"/>
    <b v="0"/>
    <s v="food/small batch"/>
    <m/>
    <x v="1"/>
    <x v="12"/>
    <m/>
    <m/>
    <m/>
    <x v="11"/>
    <x v="12"/>
    <x v="11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n v="2017"/>
    <b v="0"/>
    <n v="4"/>
    <b v="0"/>
    <s v="food/small batch"/>
    <m/>
    <x v="1"/>
    <x v="12"/>
    <m/>
    <m/>
    <m/>
    <x v="11"/>
    <x v="12"/>
    <x v="11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n v="2017"/>
    <b v="0"/>
    <n v="4"/>
    <b v="0"/>
    <s v="food/small batch"/>
    <m/>
    <x v="1"/>
    <x v="12"/>
    <m/>
    <m/>
    <m/>
    <x v="11"/>
    <x v="12"/>
    <x v="11"/>
    <x v="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n v="2017"/>
    <b v="0"/>
    <n v="61"/>
    <b v="0"/>
    <s v="food/small batch"/>
    <m/>
    <x v="1"/>
    <x v="12"/>
    <m/>
    <m/>
    <m/>
    <x v="11"/>
    <x v="12"/>
    <x v="11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n v="2017"/>
    <b v="0"/>
    <n v="7"/>
    <b v="0"/>
    <s v="food/small batch"/>
    <m/>
    <x v="1"/>
    <x v="12"/>
    <m/>
    <m/>
    <m/>
    <x v="11"/>
    <x v="12"/>
    <x v="11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n v="2017"/>
    <b v="0"/>
    <n v="1"/>
    <b v="0"/>
    <s v="food/small batch"/>
    <m/>
    <x v="1"/>
    <x v="12"/>
    <m/>
    <m/>
    <m/>
    <x v="11"/>
    <x v="12"/>
    <x v="11"/>
    <x v="1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n v="2014"/>
    <b v="1"/>
    <n v="3355"/>
    <b v="1"/>
    <s v="food/small batch"/>
    <m/>
    <x v="1"/>
    <x v="12"/>
    <m/>
    <m/>
    <m/>
    <x v="11"/>
    <x v="12"/>
    <x v="11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n v="2015"/>
    <b v="1"/>
    <n v="537"/>
    <b v="1"/>
    <s v="food/small batch"/>
    <m/>
    <x v="1"/>
    <x v="12"/>
    <m/>
    <m/>
    <m/>
    <x v="11"/>
    <x v="12"/>
    <x v="11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n v="2014"/>
    <b v="1"/>
    <n v="125"/>
    <b v="1"/>
    <s v="food/small batch"/>
    <m/>
    <x v="1"/>
    <x v="12"/>
    <m/>
    <m/>
    <m/>
    <x v="11"/>
    <x v="12"/>
    <x v="11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n v="2015"/>
    <b v="1"/>
    <n v="163"/>
    <b v="1"/>
    <s v="food/small batch"/>
    <m/>
    <x v="1"/>
    <x v="12"/>
    <m/>
    <m/>
    <m/>
    <x v="11"/>
    <x v="12"/>
    <x v="11"/>
    <x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n v="2014"/>
    <b v="1"/>
    <n v="283"/>
    <b v="1"/>
    <s v="food/small batch"/>
    <m/>
    <x v="1"/>
    <x v="12"/>
    <m/>
    <m/>
    <m/>
    <x v="11"/>
    <x v="12"/>
    <x v="11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n v="2015"/>
    <b v="1"/>
    <n v="352"/>
    <b v="1"/>
    <s v="food/small batch"/>
    <m/>
    <x v="1"/>
    <x v="12"/>
    <m/>
    <m/>
    <m/>
    <x v="11"/>
    <x v="12"/>
    <x v="11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n v="2014"/>
    <b v="1"/>
    <n v="94"/>
    <b v="1"/>
    <s v="food/small batch"/>
    <m/>
    <x v="1"/>
    <x v="12"/>
    <m/>
    <m/>
    <m/>
    <x v="11"/>
    <x v="12"/>
    <x v="11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n v="2014"/>
    <b v="1"/>
    <n v="67"/>
    <b v="1"/>
    <s v="food/small batch"/>
    <m/>
    <x v="1"/>
    <x v="12"/>
    <m/>
    <m/>
    <m/>
    <x v="11"/>
    <x v="12"/>
    <x v="11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n v="2014"/>
    <b v="1"/>
    <n v="221"/>
    <b v="1"/>
    <s v="food/small batch"/>
    <m/>
    <x v="1"/>
    <x v="12"/>
    <m/>
    <m/>
    <m/>
    <x v="11"/>
    <x v="12"/>
    <x v="11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n v="2014"/>
    <b v="1"/>
    <n v="2165"/>
    <b v="1"/>
    <s v="food/small batch"/>
    <m/>
    <x v="1"/>
    <x v="12"/>
    <m/>
    <m/>
    <m/>
    <x v="11"/>
    <x v="12"/>
    <x v="11"/>
    <x v="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n v="2014"/>
    <b v="1"/>
    <n v="179"/>
    <b v="1"/>
    <s v="food/small batch"/>
    <m/>
    <x v="1"/>
    <x v="12"/>
    <m/>
    <m/>
    <m/>
    <x v="11"/>
    <x v="12"/>
    <x v="11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n v="2014"/>
    <b v="1"/>
    <n v="123"/>
    <b v="1"/>
    <s v="food/small batch"/>
    <m/>
    <x v="1"/>
    <x v="12"/>
    <m/>
    <m/>
    <m/>
    <x v="11"/>
    <x v="12"/>
    <x v="11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n v="2016"/>
    <b v="1"/>
    <n v="1104"/>
    <b v="1"/>
    <s v="food/small batch"/>
    <m/>
    <x v="1"/>
    <x v="12"/>
    <m/>
    <m/>
    <m/>
    <x v="11"/>
    <x v="12"/>
    <x v="11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n v="2016"/>
    <b v="1"/>
    <n v="403"/>
    <b v="1"/>
    <s v="food/small batch"/>
    <m/>
    <x v="1"/>
    <x v="12"/>
    <m/>
    <m/>
    <m/>
    <x v="11"/>
    <x v="12"/>
    <x v="11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n v="2015"/>
    <b v="0"/>
    <n v="0"/>
    <b v="0"/>
    <s v="technology/web"/>
    <m/>
    <x v="1"/>
    <x v="12"/>
    <m/>
    <m/>
    <m/>
    <x v="11"/>
    <x v="12"/>
    <x v="11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n v="2014"/>
    <b v="0"/>
    <n v="0"/>
    <b v="0"/>
    <s v="technology/web"/>
    <m/>
    <x v="1"/>
    <x v="12"/>
    <m/>
    <m/>
    <m/>
    <x v="11"/>
    <x v="12"/>
    <x v="11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n v="2015"/>
    <b v="0"/>
    <n v="1"/>
    <b v="0"/>
    <s v="technology/web"/>
    <m/>
    <x v="1"/>
    <x v="12"/>
    <m/>
    <m/>
    <m/>
    <x v="11"/>
    <x v="12"/>
    <x v="11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n v="2016"/>
    <b v="0"/>
    <n v="1"/>
    <b v="0"/>
    <s v="technology/web"/>
    <m/>
    <x v="1"/>
    <x v="12"/>
    <m/>
    <m/>
    <m/>
    <x v="11"/>
    <x v="12"/>
    <x v="11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n v="2015"/>
    <b v="0"/>
    <n v="0"/>
    <b v="0"/>
    <s v="technology/web"/>
    <m/>
    <x v="1"/>
    <x v="12"/>
    <m/>
    <m/>
    <m/>
    <x v="11"/>
    <x v="12"/>
    <x v="11"/>
    <x v="1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n v="2016"/>
    <b v="0"/>
    <n v="3"/>
    <b v="0"/>
    <s v="technology/web"/>
    <m/>
    <x v="1"/>
    <x v="12"/>
    <m/>
    <m/>
    <m/>
    <x v="11"/>
    <x v="12"/>
    <x v="1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n v="2016"/>
    <b v="0"/>
    <n v="1"/>
    <b v="0"/>
    <s v="technology/web"/>
    <m/>
    <x v="1"/>
    <x v="12"/>
    <m/>
    <m/>
    <m/>
    <x v="11"/>
    <x v="12"/>
    <x v="11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n v="2015"/>
    <b v="0"/>
    <n v="5"/>
    <b v="0"/>
    <s v="technology/web"/>
    <m/>
    <x v="1"/>
    <x v="12"/>
    <m/>
    <m/>
    <m/>
    <x v="11"/>
    <x v="12"/>
    <x v="11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n v="2015"/>
    <b v="0"/>
    <n v="0"/>
    <b v="0"/>
    <s v="technology/web"/>
    <m/>
    <x v="1"/>
    <x v="12"/>
    <m/>
    <m/>
    <m/>
    <x v="11"/>
    <x v="12"/>
    <x v="11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n v="2016"/>
    <b v="0"/>
    <n v="0"/>
    <b v="0"/>
    <s v="technology/web"/>
    <m/>
    <x v="1"/>
    <x v="12"/>
    <m/>
    <m/>
    <m/>
    <x v="11"/>
    <x v="12"/>
    <x v="1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n v="2015"/>
    <b v="0"/>
    <n v="7"/>
    <b v="0"/>
    <s v="technology/web"/>
    <m/>
    <x v="1"/>
    <x v="12"/>
    <m/>
    <m/>
    <m/>
    <x v="11"/>
    <x v="12"/>
    <x v="11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n v="2015"/>
    <b v="0"/>
    <n v="0"/>
    <b v="0"/>
    <s v="technology/web"/>
    <m/>
    <x v="1"/>
    <x v="12"/>
    <m/>
    <m/>
    <m/>
    <x v="11"/>
    <x v="12"/>
    <x v="11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n v="2015"/>
    <b v="0"/>
    <n v="0"/>
    <b v="0"/>
    <s v="technology/web"/>
    <m/>
    <x v="1"/>
    <x v="12"/>
    <m/>
    <m/>
    <m/>
    <x v="11"/>
    <x v="12"/>
    <x v="11"/>
    <x v="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n v="2014"/>
    <b v="0"/>
    <n v="1"/>
    <b v="0"/>
    <s v="technology/web"/>
    <m/>
    <x v="1"/>
    <x v="12"/>
    <m/>
    <m/>
    <m/>
    <x v="11"/>
    <x v="12"/>
    <x v="11"/>
    <x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n v="2015"/>
    <b v="0"/>
    <n v="2"/>
    <b v="0"/>
    <s v="technology/web"/>
    <m/>
    <x v="1"/>
    <x v="12"/>
    <m/>
    <m/>
    <m/>
    <x v="11"/>
    <x v="12"/>
    <x v="11"/>
    <x v="1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n v="2015"/>
    <b v="0"/>
    <n v="0"/>
    <b v="0"/>
    <s v="technology/web"/>
    <m/>
    <x v="1"/>
    <x v="12"/>
    <m/>
    <m/>
    <m/>
    <x v="11"/>
    <x v="12"/>
    <x v="11"/>
    <x v="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n v="2015"/>
    <b v="0"/>
    <n v="0"/>
    <b v="0"/>
    <s v="technology/web"/>
    <m/>
    <x v="1"/>
    <x v="12"/>
    <m/>
    <m/>
    <m/>
    <x v="11"/>
    <x v="12"/>
    <x v="11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n v="2014"/>
    <b v="0"/>
    <n v="0"/>
    <b v="0"/>
    <s v="technology/web"/>
    <m/>
    <x v="1"/>
    <x v="12"/>
    <m/>
    <m/>
    <m/>
    <x v="11"/>
    <x v="12"/>
    <x v="11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n v="2015"/>
    <b v="0"/>
    <n v="3"/>
    <b v="0"/>
    <s v="technology/web"/>
    <m/>
    <x v="1"/>
    <x v="12"/>
    <m/>
    <m/>
    <m/>
    <x v="11"/>
    <x v="12"/>
    <x v="11"/>
    <x v="1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n v="2016"/>
    <b v="0"/>
    <n v="1"/>
    <b v="0"/>
    <s v="technology/web"/>
    <m/>
    <x v="1"/>
    <x v="12"/>
    <m/>
    <m/>
    <m/>
    <x v="11"/>
    <x v="12"/>
    <x v="11"/>
    <x v="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n v="2016"/>
    <b v="0"/>
    <n v="0"/>
    <b v="0"/>
    <s v="technology/web"/>
    <m/>
    <x v="1"/>
    <x v="12"/>
    <m/>
    <m/>
    <m/>
    <x v="11"/>
    <x v="12"/>
    <x v="11"/>
    <x v="1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n v="2014"/>
    <b v="0"/>
    <n v="2"/>
    <b v="0"/>
    <s v="technology/web"/>
    <m/>
    <x v="1"/>
    <x v="12"/>
    <m/>
    <m/>
    <m/>
    <x v="11"/>
    <x v="12"/>
    <x v="11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n v="2015"/>
    <b v="0"/>
    <n v="0"/>
    <b v="0"/>
    <s v="technology/web"/>
    <m/>
    <x v="1"/>
    <x v="12"/>
    <m/>
    <m/>
    <m/>
    <x v="11"/>
    <x v="12"/>
    <x v="11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n v="2015"/>
    <b v="0"/>
    <n v="0"/>
    <b v="0"/>
    <s v="technology/web"/>
    <m/>
    <x v="1"/>
    <x v="12"/>
    <m/>
    <m/>
    <m/>
    <x v="11"/>
    <x v="12"/>
    <x v="11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n v="2015"/>
    <b v="0"/>
    <n v="0"/>
    <b v="0"/>
    <s v="technology/web"/>
    <m/>
    <x v="1"/>
    <x v="12"/>
    <m/>
    <m/>
    <m/>
    <x v="11"/>
    <x v="12"/>
    <x v="11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n v="2015"/>
    <b v="0"/>
    <n v="27"/>
    <b v="0"/>
    <s v="technology/web"/>
    <m/>
    <x v="1"/>
    <x v="12"/>
    <m/>
    <m/>
    <m/>
    <x v="11"/>
    <x v="12"/>
    <x v="11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n v="2016"/>
    <b v="0"/>
    <n v="14"/>
    <b v="0"/>
    <s v="technology/web"/>
    <m/>
    <x v="1"/>
    <x v="12"/>
    <m/>
    <m/>
    <m/>
    <x v="11"/>
    <x v="12"/>
    <x v="11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n v="2015"/>
    <b v="0"/>
    <n v="2"/>
    <b v="0"/>
    <s v="technology/web"/>
    <m/>
    <x v="1"/>
    <x v="12"/>
    <m/>
    <m/>
    <m/>
    <x v="11"/>
    <x v="12"/>
    <x v="11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n v="2016"/>
    <b v="0"/>
    <n v="0"/>
    <b v="0"/>
    <s v="technology/web"/>
    <m/>
    <x v="1"/>
    <x v="12"/>
    <m/>
    <m/>
    <m/>
    <x v="11"/>
    <x v="12"/>
    <x v="11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n v="2014"/>
    <b v="0"/>
    <n v="4"/>
    <b v="0"/>
    <s v="technology/web"/>
    <m/>
    <x v="1"/>
    <x v="12"/>
    <m/>
    <m/>
    <m/>
    <x v="11"/>
    <x v="12"/>
    <x v="11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n v="2015"/>
    <b v="0"/>
    <n v="0"/>
    <b v="0"/>
    <s v="technology/web"/>
    <m/>
    <x v="1"/>
    <x v="12"/>
    <m/>
    <m/>
    <m/>
    <x v="11"/>
    <x v="12"/>
    <x v="11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n v="2015"/>
    <b v="0"/>
    <n v="6"/>
    <b v="0"/>
    <s v="technology/web"/>
    <m/>
    <x v="1"/>
    <x v="12"/>
    <m/>
    <m/>
    <m/>
    <x v="11"/>
    <x v="12"/>
    <x v="11"/>
    <x v="1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n v="2015"/>
    <b v="0"/>
    <n v="1"/>
    <b v="0"/>
    <s v="technology/web"/>
    <m/>
    <x v="1"/>
    <x v="12"/>
    <m/>
    <m/>
    <m/>
    <x v="11"/>
    <x v="12"/>
    <x v="11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n v="2015"/>
    <b v="0"/>
    <n v="1"/>
    <b v="0"/>
    <s v="technology/web"/>
    <m/>
    <x v="1"/>
    <x v="12"/>
    <m/>
    <m/>
    <m/>
    <x v="11"/>
    <x v="12"/>
    <x v="11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n v="2016"/>
    <b v="0"/>
    <n v="0"/>
    <b v="0"/>
    <s v="technology/web"/>
    <m/>
    <x v="1"/>
    <x v="12"/>
    <m/>
    <m/>
    <m/>
    <x v="11"/>
    <x v="12"/>
    <x v="11"/>
    <x v="1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n v="2015"/>
    <b v="0"/>
    <n v="4"/>
    <b v="0"/>
    <s v="technology/web"/>
    <m/>
    <x v="1"/>
    <x v="12"/>
    <m/>
    <m/>
    <m/>
    <x v="11"/>
    <x v="12"/>
    <x v="11"/>
    <x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n v="2016"/>
    <b v="0"/>
    <n v="0"/>
    <b v="0"/>
    <s v="technology/web"/>
    <m/>
    <x v="1"/>
    <x v="12"/>
    <m/>
    <m/>
    <m/>
    <x v="11"/>
    <x v="12"/>
    <x v="11"/>
    <x v="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n v="2015"/>
    <b v="0"/>
    <n v="0"/>
    <b v="0"/>
    <s v="technology/web"/>
    <m/>
    <x v="1"/>
    <x v="12"/>
    <m/>
    <m/>
    <m/>
    <x v="11"/>
    <x v="12"/>
    <x v="11"/>
    <x v="1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n v="2015"/>
    <b v="0"/>
    <n v="0"/>
    <b v="0"/>
    <s v="technology/web"/>
    <m/>
    <x v="1"/>
    <x v="12"/>
    <m/>
    <m/>
    <m/>
    <x v="11"/>
    <x v="12"/>
    <x v="11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n v="2015"/>
    <b v="0"/>
    <n v="3"/>
    <b v="0"/>
    <s v="technology/web"/>
    <m/>
    <x v="1"/>
    <x v="12"/>
    <m/>
    <m/>
    <m/>
    <x v="11"/>
    <x v="12"/>
    <x v="11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n v="2015"/>
    <b v="0"/>
    <n v="7"/>
    <b v="0"/>
    <s v="technology/web"/>
    <m/>
    <x v="1"/>
    <x v="12"/>
    <m/>
    <m/>
    <m/>
    <x v="11"/>
    <x v="12"/>
    <x v="11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n v="2015"/>
    <b v="0"/>
    <n v="2"/>
    <b v="0"/>
    <s v="technology/web"/>
    <m/>
    <x v="1"/>
    <x v="12"/>
    <m/>
    <m/>
    <m/>
    <x v="11"/>
    <x v="12"/>
    <x v="11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n v="2015"/>
    <b v="0"/>
    <n v="3"/>
    <b v="0"/>
    <s v="technology/web"/>
    <m/>
    <x v="1"/>
    <x v="12"/>
    <m/>
    <m/>
    <m/>
    <x v="11"/>
    <x v="12"/>
    <x v="11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n v="2014"/>
    <b v="0"/>
    <n v="8"/>
    <b v="0"/>
    <s v="technology/web"/>
    <m/>
    <x v="1"/>
    <x v="12"/>
    <m/>
    <m/>
    <m/>
    <x v="11"/>
    <x v="12"/>
    <x v="11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n v="2015"/>
    <b v="0"/>
    <n v="7"/>
    <b v="0"/>
    <s v="technology/web"/>
    <m/>
    <x v="1"/>
    <x v="12"/>
    <m/>
    <m/>
    <m/>
    <x v="11"/>
    <x v="12"/>
    <x v="11"/>
    <x v="1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n v="2014"/>
    <b v="0"/>
    <n v="0"/>
    <b v="0"/>
    <s v="technology/web"/>
    <m/>
    <x v="1"/>
    <x v="12"/>
    <m/>
    <m/>
    <m/>
    <x v="11"/>
    <x v="12"/>
    <x v="11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n v="2016"/>
    <b v="0"/>
    <n v="3"/>
    <b v="0"/>
    <s v="technology/web"/>
    <m/>
    <x v="1"/>
    <x v="12"/>
    <m/>
    <m/>
    <m/>
    <x v="11"/>
    <x v="12"/>
    <x v="11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n v="2014"/>
    <b v="0"/>
    <n v="8"/>
    <b v="0"/>
    <s v="technology/web"/>
    <m/>
    <x v="1"/>
    <x v="12"/>
    <m/>
    <m/>
    <m/>
    <x v="11"/>
    <x v="12"/>
    <x v="11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n v="2015"/>
    <b v="0"/>
    <n v="1"/>
    <b v="0"/>
    <s v="technology/web"/>
    <m/>
    <x v="1"/>
    <x v="12"/>
    <m/>
    <m/>
    <m/>
    <x v="11"/>
    <x v="12"/>
    <x v="11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n v="2014"/>
    <b v="0"/>
    <n v="0"/>
    <b v="0"/>
    <s v="technology/web"/>
    <m/>
    <x v="1"/>
    <x v="12"/>
    <m/>
    <m/>
    <m/>
    <x v="11"/>
    <x v="12"/>
    <x v="11"/>
    <x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n v="2015"/>
    <b v="0"/>
    <n v="1"/>
    <b v="0"/>
    <s v="technology/web"/>
    <m/>
    <x v="1"/>
    <x v="12"/>
    <m/>
    <m/>
    <m/>
    <x v="11"/>
    <x v="12"/>
    <x v="11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n v="2015"/>
    <b v="0"/>
    <n v="0"/>
    <b v="0"/>
    <s v="technology/web"/>
    <m/>
    <x v="1"/>
    <x v="12"/>
    <m/>
    <m/>
    <m/>
    <x v="11"/>
    <x v="12"/>
    <x v="11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n v="2015"/>
    <b v="0"/>
    <n v="1"/>
    <b v="0"/>
    <s v="technology/web"/>
    <m/>
    <x v="1"/>
    <x v="12"/>
    <m/>
    <m/>
    <m/>
    <x v="11"/>
    <x v="12"/>
    <x v="11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n v="2015"/>
    <b v="0"/>
    <n v="2"/>
    <b v="0"/>
    <s v="technology/web"/>
    <m/>
    <x v="1"/>
    <x v="12"/>
    <m/>
    <m/>
    <m/>
    <x v="11"/>
    <x v="12"/>
    <x v="11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n v="2016"/>
    <b v="0"/>
    <n v="0"/>
    <b v="0"/>
    <s v="technology/web"/>
    <m/>
    <x v="1"/>
    <x v="12"/>
    <m/>
    <m/>
    <m/>
    <x v="11"/>
    <x v="12"/>
    <x v="1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n v="2015"/>
    <b v="0"/>
    <n v="1"/>
    <b v="0"/>
    <s v="technology/web"/>
    <m/>
    <x v="1"/>
    <x v="12"/>
    <m/>
    <m/>
    <m/>
    <x v="11"/>
    <x v="12"/>
    <x v="11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n v="2014"/>
    <b v="0"/>
    <n v="0"/>
    <b v="0"/>
    <s v="technology/web"/>
    <m/>
    <x v="1"/>
    <x v="12"/>
    <m/>
    <m/>
    <m/>
    <x v="11"/>
    <x v="12"/>
    <x v="11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n v="2015"/>
    <b v="0"/>
    <n v="0"/>
    <b v="0"/>
    <s v="technology/web"/>
    <m/>
    <x v="1"/>
    <x v="12"/>
    <m/>
    <m/>
    <m/>
    <x v="11"/>
    <x v="12"/>
    <x v="11"/>
    <x v="1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n v="2014"/>
    <b v="0"/>
    <n v="0"/>
    <b v="0"/>
    <s v="technology/web"/>
    <m/>
    <x v="1"/>
    <x v="12"/>
    <m/>
    <m/>
    <m/>
    <x v="11"/>
    <x v="12"/>
    <x v="11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n v="2016"/>
    <b v="0"/>
    <n v="0"/>
    <b v="0"/>
    <s v="technology/web"/>
    <m/>
    <x v="1"/>
    <x v="12"/>
    <m/>
    <m/>
    <m/>
    <x v="11"/>
    <x v="12"/>
    <x v="11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n v="2016"/>
    <b v="0"/>
    <n v="9"/>
    <b v="0"/>
    <s v="food/food trucks"/>
    <m/>
    <x v="1"/>
    <x v="12"/>
    <m/>
    <m/>
    <m/>
    <x v="11"/>
    <x v="12"/>
    <x v="11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n v="2015"/>
    <b v="0"/>
    <n v="1"/>
    <b v="0"/>
    <s v="food/food trucks"/>
    <m/>
    <x v="1"/>
    <x v="12"/>
    <m/>
    <m/>
    <m/>
    <x v="11"/>
    <x v="12"/>
    <x v="11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n v="2016"/>
    <b v="0"/>
    <n v="12"/>
    <b v="0"/>
    <s v="food/food trucks"/>
    <m/>
    <x v="1"/>
    <x v="12"/>
    <m/>
    <m/>
    <m/>
    <x v="11"/>
    <x v="12"/>
    <x v="11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n v="2015"/>
    <b v="0"/>
    <n v="0"/>
    <b v="0"/>
    <s v="food/food trucks"/>
    <m/>
    <x v="1"/>
    <x v="12"/>
    <m/>
    <m/>
    <m/>
    <x v="11"/>
    <x v="12"/>
    <x v="11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n v="2016"/>
    <b v="0"/>
    <n v="20"/>
    <b v="0"/>
    <s v="food/food trucks"/>
    <m/>
    <x v="1"/>
    <x v="12"/>
    <m/>
    <m/>
    <m/>
    <x v="11"/>
    <x v="12"/>
    <x v="11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n v="2014"/>
    <b v="0"/>
    <n v="16"/>
    <b v="0"/>
    <s v="food/food trucks"/>
    <m/>
    <x v="1"/>
    <x v="12"/>
    <m/>
    <m/>
    <m/>
    <x v="11"/>
    <x v="12"/>
    <x v="11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3-19T13:48:48"/>
    <n v="2015"/>
    <b v="0"/>
    <n v="33"/>
    <b v="0"/>
    <s v="food/food trucks"/>
    <m/>
    <x v="1"/>
    <x v="12"/>
    <m/>
    <m/>
    <m/>
    <x v="11"/>
    <x v="12"/>
    <x v="11"/>
    <x v="1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n v="2014"/>
    <b v="0"/>
    <n v="2"/>
    <b v="0"/>
    <s v="food/food trucks"/>
    <m/>
    <x v="1"/>
    <x v="12"/>
    <m/>
    <m/>
    <m/>
    <x v="11"/>
    <x v="12"/>
    <x v="11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n v="2015"/>
    <b v="0"/>
    <n v="6"/>
    <b v="0"/>
    <s v="food/food trucks"/>
    <m/>
    <x v="1"/>
    <x v="12"/>
    <m/>
    <m/>
    <m/>
    <x v="11"/>
    <x v="12"/>
    <x v="11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8-08T09:47:55"/>
    <n v="2015"/>
    <b v="0"/>
    <n v="0"/>
    <b v="0"/>
    <s v="food/food trucks"/>
    <m/>
    <x v="1"/>
    <x v="12"/>
    <m/>
    <m/>
    <m/>
    <x v="11"/>
    <x v="12"/>
    <x v="11"/>
    <x v="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n v="2015"/>
    <b v="0"/>
    <n v="3"/>
    <b v="0"/>
    <s v="food/food trucks"/>
    <m/>
    <x v="1"/>
    <x v="12"/>
    <m/>
    <m/>
    <m/>
    <x v="11"/>
    <x v="12"/>
    <x v="11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n v="2016"/>
    <b v="0"/>
    <n v="0"/>
    <b v="0"/>
    <s v="food/food trucks"/>
    <m/>
    <x v="1"/>
    <x v="12"/>
    <m/>
    <m/>
    <m/>
    <x v="11"/>
    <x v="12"/>
    <x v="11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n v="2014"/>
    <b v="0"/>
    <n v="3"/>
    <b v="0"/>
    <s v="food/food trucks"/>
    <m/>
    <x v="1"/>
    <x v="12"/>
    <m/>
    <m/>
    <m/>
    <x v="11"/>
    <x v="12"/>
    <x v="11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n v="2015"/>
    <b v="0"/>
    <n v="13"/>
    <b v="0"/>
    <s v="food/food trucks"/>
    <m/>
    <x v="1"/>
    <x v="12"/>
    <m/>
    <m/>
    <m/>
    <x v="11"/>
    <x v="12"/>
    <x v="11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n v="2016"/>
    <b v="0"/>
    <n v="6"/>
    <b v="0"/>
    <s v="food/food trucks"/>
    <m/>
    <x v="1"/>
    <x v="12"/>
    <m/>
    <m/>
    <m/>
    <x v="11"/>
    <x v="12"/>
    <x v="11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n v="2015"/>
    <b v="0"/>
    <n v="1"/>
    <b v="0"/>
    <s v="food/food trucks"/>
    <m/>
    <x v="1"/>
    <x v="12"/>
    <m/>
    <m/>
    <m/>
    <x v="11"/>
    <x v="12"/>
    <x v="11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n v="2014"/>
    <b v="0"/>
    <n v="0"/>
    <b v="0"/>
    <s v="food/food trucks"/>
    <m/>
    <x v="1"/>
    <x v="12"/>
    <m/>
    <m/>
    <m/>
    <x v="11"/>
    <x v="12"/>
    <x v="11"/>
    <x v="11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n v="2015"/>
    <b v="0"/>
    <n v="5"/>
    <b v="0"/>
    <s v="food/food trucks"/>
    <m/>
    <x v="1"/>
    <x v="12"/>
    <m/>
    <m/>
    <m/>
    <x v="11"/>
    <x v="12"/>
    <x v="11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n v="2014"/>
    <b v="0"/>
    <n v="0"/>
    <b v="0"/>
    <s v="food/food trucks"/>
    <m/>
    <x v="1"/>
    <x v="12"/>
    <m/>
    <m/>
    <m/>
    <x v="11"/>
    <x v="12"/>
    <x v="11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n v="2014"/>
    <b v="0"/>
    <n v="36"/>
    <b v="0"/>
    <s v="food/food trucks"/>
    <m/>
    <x v="1"/>
    <x v="12"/>
    <m/>
    <m/>
    <m/>
    <x v="11"/>
    <x v="12"/>
    <x v="11"/>
    <x v="11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n v="2015"/>
    <b v="0"/>
    <n v="1"/>
    <b v="0"/>
    <s v="food/food trucks"/>
    <m/>
    <x v="1"/>
    <x v="12"/>
    <m/>
    <m/>
    <m/>
    <x v="11"/>
    <x v="12"/>
    <x v="11"/>
    <x v="1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n v="2015"/>
    <b v="0"/>
    <n v="1"/>
    <b v="0"/>
    <s v="food/food trucks"/>
    <m/>
    <x v="1"/>
    <x v="12"/>
    <m/>
    <m/>
    <m/>
    <x v="11"/>
    <x v="12"/>
    <x v="11"/>
    <x v="1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n v="2014"/>
    <b v="0"/>
    <n v="1"/>
    <b v="0"/>
    <s v="food/food trucks"/>
    <m/>
    <x v="1"/>
    <x v="12"/>
    <m/>
    <m/>
    <m/>
    <x v="11"/>
    <x v="12"/>
    <x v="11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n v="2014"/>
    <b v="0"/>
    <n v="9"/>
    <b v="0"/>
    <s v="food/food trucks"/>
    <m/>
    <x v="1"/>
    <x v="12"/>
    <m/>
    <m/>
    <m/>
    <x v="11"/>
    <x v="12"/>
    <x v="11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n v="2016"/>
    <b v="0"/>
    <n v="1"/>
    <b v="0"/>
    <s v="food/food trucks"/>
    <m/>
    <x v="1"/>
    <x v="12"/>
    <m/>
    <m/>
    <m/>
    <x v="11"/>
    <x v="12"/>
    <x v="11"/>
    <x v="1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n v="2015"/>
    <b v="0"/>
    <n v="0"/>
    <b v="0"/>
    <s v="food/food trucks"/>
    <m/>
    <x v="1"/>
    <x v="12"/>
    <m/>
    <m/>
    <m/>
    <x v="11"/>
    <x v="12"/>
    <x v="11"/>
    <x v="1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n v="2016"/>
    <b v="0"/>
    <n v="1"/>
    <b v="0"/>
    <s v="food/food trucks"/>
    <m/>
    <x v="1"/>
    <x v="12"/>
    <m/>
    <m/>
    <m/>
    <x v="11"/>
    <x v="12"/>
    <x v="11"/>
    <x v="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n v="2015"/>
    <b v="0"/>
    <n v="1"/>
    <b v="0"/>
    <s v="food/food trucks"/>
    <m/>
    <x v="1"/>
    <x v="12"/>
    <m/>
    <m/>
    <m/>
    <x v="11"/>
    <x v="12"/>
    <x v="11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n v="2016"/>
    <b v="0"/>
    <n v="4"/>
    <b v="0"/>
    <s v="food/food trucks"/>
    <m/>
    <x v="1"/>
    <x v="12"/>
    <m/>
    <m/>
    <m/>
    <x v="11"/>
    <x v="12"/>
    <x v="1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n v="2016"/>
    <b v="0"/>
    <n v="2"/>
    <b v="0"/>
    <s v="food/food trucks"/>
    <m/>
    <x v="1"/>
    <x v="12"/>
    <m/>
    <m/>
    <m/>
    <x v="11"/>
    <x v="12"/>
    <x v="11"/>
    <x v="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n v="2016"/>
    <b v="0"/>
    <n v="2"/>
    <b v="0"/>
    <s v="food/food trucks"/>
    <m/>
    <x v="1"/>
    <x v="12"/>
    <m/>
    <m/>
    <m/>
    <x v="11"/>
    <x v="12"/>
    <x v="11"/>
    <x v="1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n v="2015"/>
    <b v="0"/>
    <n v="2"/>
    <b v="0"/>
    <s v="food/food trucks"/>
    <m/>
    <x v="1"/>
    <x v="12"/>
    <m/>
    <m/>
    <m/>
    <x v="11"/>
    <x v="12"/>
    <x v="11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n v="2016"/>
    <b v="0"/>
    <n v="0"/>
    <b v="0"/>
    <s v="food/food trucks"/>
    <m/>
    <x v="1"/>
    <x v="12"/>
    <m/>
    <m/>
    <m/>
    <x v="11"/>
    <x v="12"/>
    <x v="11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n v="2015"/>
    <b v="0"/>
    <n v="2"/>
    <b v="0"/>
    <s v="food/food trucks"/>
    <m/>
    <x v="1"/>
    <x v="12"/>
    <m/>
    <m/>
    <m/>
    <x v="11"/>
    <x v="12"/>
    <x v="11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n v="2015"/>
    <b v="0"/>
    <n v="4"/>
    <b v="0"/>
    <s v="food/food trucks"/>
    <m/>
    <x v="1"/>
    <x v="12"/>
    <m/>
    <m/>
    <m/>
    <x v="11"/>
    <x v="12"/>
    <x v="11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n v="2015"/>
    <b v="0"/>
    <n v="2"/>
    <b v="0"/>
    <s v="food/food trucks"/>
    <m/>
    <x v="1"/>
    <x v="12"/>
    <m/>
    <m/>
    <m/>
    <x v="11"/>
    <x v="12"/>
    <x v="11"/>
    <x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n v="2015"/>
    <b v="0"/>
    <n v="0"/>
    <b v="0"/>
    <s v="food/food trucks"/>
    <m/>
    <x v="1"/>
    <x v="12"/>
    <m/>
    <m/>
    <m/>
    <x v="11"/>
    <x v="12"/>
    <x v="11"/>
    <x v="1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0-08T21:57:42"/>
    <n v="2015"/>
    <b v="0"/>
    <n v="1"/>
    <b v="0"/>
    <s v="food/food trucks"/>
    <m/>
    <x v="1"/>
    <x v="12"/>
    <m/>
    <m/>
    <m/>
    <x v="11"/>
    <x v="12"/>
    <x v="11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09-18T19:38:49"/>
    <n v="2015"/>
    <b v="0"/>
    <n v="0"/>
    <b v="0"/>
    <s v="food/food trucks"/>
    <m/>
    <x v="1"/>
    <x v="12"/>
    <m/>
    <m/>
    <m/>
    <x v="11"/>
    <x v="12"/>
    <x v="11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n v="2016"/>
    <b v="0"/>
    <n v="2"/>
    <b v="0"/>
    <s v="food/food trucks"/>
    <m/>
    <x v="1"/>
    <x v="12"/>
    <m/>
    <m/>
    <m/>
    <x v="11"/>
    <x v="12"/>
    <x v="11"/>
    <x v="1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n v="2015"/>
    <b v="0"/>
    <n v="109"/>
    <b v="1"/>
    <s v="food/small batch"/>
    <m/>
    <x v="1"/>
    <x v="12"/>
    <m/>
    <m/>
    <m/>
    <x v="11"/>
    <x v="12"/>
    <x v="11"/>
    <x v="1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n v="2015"/>
    <b v="0"/>
    <n v="372"/>
    <b v="1"/>
    <s v="food/small batch"/>
    <m/>
    <x v="1"/>
    <x v="12"/>
    <m/>
    <m/>
    <m/>
    <x v="11"/>
    <x v="12"/>
    <x v="11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n v="2014"/>
    <b v="0"/>
    <n v="311"/>
    <b v="1"/>
    <s v="food/small batch"/>
    <m/>
    <x v="1"/>
    <x v="12"/>
    <m/>
    <m/>
    <m/>
    <x v="11"/>
    <x v="12"/>
    <x v="11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n v="2016"/>
    <b v="0"/>
    <n v="61"/>
    <b v="1"/>
    <s v="food/small batch"/>
    <m/>
    <x v="1"/>
    <x v="12"/>
    <m/>
    <m/>
    <m/>
    <x v="11"/>
    <x v="12"/>
    <x v="11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n v="2015"/>
    <b v="0"/>
    <n v="115"/>
    <b v="1"/>
    <s v="food/small batch"/>
    <m/>
    <x v="1"/>
    <x v="12"/>
    <m/>
    <m/>
    <m/>
    <x v="11"/>
    <x v="12"/>
    <x v="11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n v="2016"/>
    <b v="0"/>
    <n v="111"/>
    <b v="1"/>
    <s v="food/small batch"/>
    <m/>
    <x v="1"/>
    <x v="12"/>
    <m/>
    <m/>
    <m/>
    <x v="11"/>
    <x v="12"/>
    <x v="11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n v="2016"/>
    <b v="0"/>
    <n v="337"/>
    <b v="1"/>
    <s v="food/small batch"/>
    <m/>
    <x v="1"/>
    <x v="12"/>
    <m/>
    <m/>
    <m/>
    <x v="11"/>
    <x v="12"/>
    <x v="11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n v="2016"/>
    <b v="0"/>
    <n v="9"/>
    <b v="1"/>
    <s v="food/small batch"/>
    <m/>
    <x v="1"/>
    <x v="12"/>
    <m/>
    <m/>
    <m/>
    <x v="11"/>
    <x v="12"/>
    <x v="11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n v="2014"/>
    <b v="0"/>
    <n v="120"/>
    <b v="1"/>
    <s v="food/small batch"/>
    <m/>
    <x v="1"/>
    <x v="12"/>
    <m/>
    <m/>
    <m/>
    <x v="11"/>
    <x v="12"/>
    <x v="11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n v="2014"/>
    <b v="0"/>
    <n v="102"/>
    <b v="1"/>
    <s v="food/small batch"/>
    <m/>
    <x v="1"/>
    <x v="12"/>
    <m/>
    <m/>
    <m/>
    <x v="11"/>
    <x v="12"/>
    <x v="11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n v="2017"/>
    <b v="0"/>
    <n v="186"/>
    <b v="1"/>
    <s v="food/small batch"/>
    <m/>
    <x v="1"/>
    <x v="12"/>
    <m/>
    <m/>
    <m/>
    <x v="11"/>
    <x v="12"/>
    <x v="11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n v="2015"/>
    <b v="0"/>
    <n v="15"/>
    <b v="1"/>
    <s v="food/small batch"/>
    <m/>
    <x v="1"/>
    <x v="12"/>
    <m/>
    <m/>
    <m/>
    <x v="11"/>
    <x v="12"/>
    <x v="1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n v="2017"/>
    <b v="0"/>
    <n v="67"/>
    <b v="1"/>
    <s v="food/small batch"/>
    <m/>
    <x v="1"/>
    <x v="12"/>
    <m/>
    <m/>
    <m/>
    <x v="11"/>
    <x v="12"/>
    <x v="11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n v="2017"/>
    <b v="0"/>
    <n v="130"/>
    <b v="1"/>
    <s v="food/small batch"/>
    <m/>
    <x v="1"/>
    <x v="12"/>
    <m/>
    <m/>
    <m/>
    <x v="11"/>
    <x v="12"/>
    <x v="11"/>
    <x v="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n v="2016"/>
    <b v="0"/>
    <n v="16"/>
    <b v="1"/>
    <s v="food/small batch"/>
    <m/>
    <x v="1"/>
    <x v="12"/>
    <m/>
    <m/>
    <m/>
    <x v="11"/>
    <x v="12"/>
    <x v="11"/>
    <x v="1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n v="2017"/>
    <b v="0"/>
    <n v="67"/>
    <b v="1"/>
    <s v="food/small batch"/>
    <m/>
    <x v="1"/>
    <x v="12"/>
    <m/>
    <m/>
    <m/>
    <x v="11"/>
    <x v="12"/>
    <x v="11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n v="2016"/>
    <b v="0"/>
    <n v="124"/>
    <b v="1"/>
    <s v="food/small batch"/>
    <m/>
    <x v="1"/>
    <x v="12"/>
    <m/>
    <m/>
    <m/>
    <x v="11"/>
    <x v="12"/>
    <x v="11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n v="2016"/>
    <b v="0"/>
    <n v="80"/>
    <b v="1"/>
    <s v="food/small batch"/>
    <m/>
    <x v="1"/>
    <x v="12"/>
    <m/>
    <m/>
    <m/>
    <x v="11"/>
    <x v="12"/>
    <x v="11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n v="2016"/>
    <b v="0"/>
    <n v="282"/>
    <b v="1"/>
    <s v="food/small batch"/>
    <m/>
    <x v="1"/>
    <x v="12"/>
    <m/>
    <m/>
    <m/>
    <x v="11"/>
    <x v="12"/>
    <x v="11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n v="2016"/>
    <b v="0"/>
    <n v="68"/>
    <b v="1"/>
    <s v="food/small batch"/>
    <m/>
    <x v="1"/>
    <x v="12"/>
    <m/>
    <m/>
    <m/>
    <x v="11"/>
    <x v="12"/>
    <x v="11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n v="2011"/>
    <b v="0"/>
    <n v="86"/>
    <b v="1"/>
    <s v="music/indie rock"/>
    <m/>
    <x v="1"/>
    <x v="12"/>
    <m/>
    <m/>
    <m/>
    <x v="11"/>
    <x v="12"/>
    <x v="11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n v="2012"/>
    <b v="0"/>
    <n v="115"/>
    <b v="1"/>
    <s v="music/indie rock"/>
    <m/>
    <x v="1"/>
    <x v="12"/>
    <m/>
    <m/>
    <m/>
    <x v="11"/>
    <x v="12"/>
    <x v="11"/>
    <x v="1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n v="2013"/>
    <b v="0"/>
    <n v="75"/>
    <b v="1"/>
    <s v="music/indie rock"/>
    <m/>
    <x v="1"/>
    <x v="12"/>
    <m/>
    <m/>
    <m/>
    <x v="11"/>
    <x v="12"/>
    <x v="11"/>
    <x v="1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n v="2015"/>
    <b v="0"/>
    <n v="43"/>
    <b v="1"/>
    <s v="music/indie rock"/>
    <m/>
    <x v="1"/>
    <x v="12"/>
    <m/>
    <m/>
    <m/>
    <x v="11"/>
    <x v="12"/>
    <x v="11"/>
    <x v="1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n v="2012"/>
    <b v="0"/>
    <n v="48"/>
    <b v="1"/>
    <s v="music/indie rock"/>
    <m/>
    <x v="1"/>
    <x v="12"/>
    <m/>
    <m/>
    <m/>
    <x v="11"/>
    <x v="12"/>
    <x v="11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n v="2013"/>
    <b v="0"/>
    <n v="52"/>
    <b v="1"/>
    <s v="music/indie rock"/>
    <m/>
    <x v="1"/>
    <x v="12"/>
    <m/>
    <m/>
    <m/>
    <x v="11"/>
    <x v="12"/>
    <x v="11"/>
    <x v="1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n v="2012"/>
    <b v="0"/>
    <n v="43"/>
    <b v="1"/>
    <s v="music/indie rock"/>
    <m/>
    <x v="1"/>
    <x v="12"/>
    <m/>
    <m/>
    <m/>
    <x v="11"/>
    <x v="12"/>
    <x v="11"/>
    <x v="1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n v="2012"/>
    <b v="0"/>
    <n v="58"/>
    <b v="1"/>
    <s v="music/indie rock"/>
    <m/>
    <x v="1"/>
    <x v="12"/>
    <m/>
    <m/>
    <m/>
    <x v="11"/>
    <x v="12"/>
    <x v="11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n v="2011"/>
    <b v="0"/>
    <n v="47"/>
    <b v="1"/>
    <s v="music/indie rock"/>
    <m/>
    <x v="1"/>
    <x v="12"/>
    <m/>
    <m/>
    <m/>
    <x v="11"/>
    <x v="12"/>
    <x v="11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n v="2012"/>
    <b v="0"/>
    <n v="36"/>
    <b v="1"/>
    <s v="music/indie rock"/>
    <m/>
    <x v="1"/>
    <x v="12"/>
    <m/>
    <m/>
    <m/>
    <x v="11"/>
    <x v="12"/>
    <x v="11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n v="2011"/>
    <b v="0"/>
    <n v="17"/>
    <b v="1"/>
    <s v="music/indie rock"/>
    <m/>
    <x v="1"/>
    <x v="12"/>
    <m/>
    <m/>
    <m/>
    <x v="11"/>
    <x v="12"/>
    <x v="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n v="2010"/>
    <b v="0"/>
    <n v="104"/>
    <b v="1"/>
    <s v="music/indie rock"/>
    <m/>
    <x v="1"/>
    <x v="12"/>
    <m/>
    <m/>
    <m/>
    <x v="11"/>
    <x v="12"/>
    <x v="11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n v="2012"/>
    <b v="0"/>
    <n v="47"/>
    <b v="1"/>
    <s v="music/indie rock"/>
    <m/>
    <x v="1"/>
    <x v="12"/>
    <m/>
    <m/>
    <m/>
    <x v="11"/>
    <x v="12"/>
    <x v="11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n v="2010"/>
    <b v="0"/>
    <n v="38"/>
    <b v="1"/>
    <s v="music/indie rock"/>
    <m/>
    <x v="1"/>
    <x v="12"/>
    <m/>
    <m/>
    <m/>
    <x v="11"/>
    <x v="12"/>
    <x v="11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n v="2010"/>
    <b v="0"/>
    <n v="81"/>
    <b v="1"/>
    <s v="music/indie rock"/>
    <m/>
    <x v="1"/>
    <x v="12"/>
    <m/>
    <m/>
    <m/>
    <x v="11"/>
    <x v="12"/>
    <x v="11"/>
    <x v="1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n v="2014"/>
    <b v="0"/>
    <n v="55"/>
    <b v="1"/>
    <s v="music/indie rock"/>
    <m/>
    <x v="1"/>
    <x v="12"/>
    <m/>
    <m/>
    <m/>
    <x v="11"/>
    <x v="12"/>
    <x v="11"/>
    <x v="1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n v="2012"/>
    <b v="0"/>
    <n v="41"/>
    <b v="1"/>
    <s v="music/indie rock"/>
    <m/>
    <x v="1"/>
    <x v="12"/>
    <m/>
    <m/>
    <m/>
    <x v="11"/>
    <x v="12"/>
    <x v="11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n v="2012"/>
    <b v="0"/>
    <n v="79"/>
    <b v="1"/>
    <s v="music/indie rock"/>
    <m/>
    <x v="1"/>
    <x v="12"/>
    <m/>
    <m/>
    <m/>
    <x v="11"/>
    <x v="12"/>
    <x v="11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n v="2012"/>
    <b v="0"/>
    <n v="16"/>
    <b v="1"/>
    <s v="music/indie rock"/>
    <m/>
    <x v="1"/>
    <x v="12"/>
    <m/>
    <m/>
    <m/>
    <x v="11"/>
    <x v="12"/>
    <x v="11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n v="2015"/>
    <b v="0"/>
    <n v="8"/>
    <b v="1"/>
    <s v="music/indie rock"/>
    <m/>
    <x v="1"/>
    <x v="12"/>
    <m/>
    <m/>
    <m/>
    <x v="11"/>
    <x v="12"/>
    <x v="11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n v="2012"/>
    <b v="0"/>
    <n v="95"/>
    <b v="1"/>
    <s v="music/indie rock"/>
    <m/>
    <x v="1"/>
    <x v="12"/>
    <m/>
    <m/>
    <m/>
    <x v="11"/>
    <x v="12"/>
    <x v="11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n v="2011"/>
    <b v="0"/>
    <n v="25"/>
    <b v="1"/>
    <s v="music/indie rock"/>
    <m/>
    <x v="1"/>
    <x v="12"/>
    <m/>
    <m/>
    <m/>
    <x v="11"/>
    <x v="12"/>
    <x v="11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n v="2012"/>
    <b v="0"/>
    <n v="19"/>
    <b v="1"/>
    <s v="music/indie rock"/>
    <m/>
    <x v="1"/>
    <x v="12"/>
    <m/>
    <m/>
    <m/>
    <x v="11"/>
    <x v="12"/>
    <x v="11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n v="2011"/>
    <b v="0"/>
    <n v="90"/>
    <b v="1"/>
    <s v="music/indie rock"/>
    <m/>
    <x v="1"/>
    <x v="12"/>
    <m/>
    <m/>
    <m/>
    <x v="11"/>
    <x v="12"/>
    <x v="11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n v="2011"/>
    <b v="0"/>
    <n v="41"/>
    <b v="1"/>
    <s v="music/indie rock"/>
    <m/>
    <x v="1"/>
    <x v="12"/>
    <m/>
    <m/>
    <m/>
    <x v="11"/>
    <x v="12"/>
    <x v="11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n v="2012"/>
    <b v="0"/>
    <n v="30"/>
    <b v="1"/>
    <s v="music/indie rock"/>
    <m/>
    <x v="1"/>
    <x v="12"/>
    <m/>
    <m/>
    <m/>
    <x v="11"/>
    <x v="12"/>
    <x v="11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n v="2012"/>
    <b v="0"/>
    <n v="38"/>
    <b v="1"/>
    <s v="music/indie rock"/>
    <m/>
    <x v="1"/>
    <x v="12"/>
    <m/>
    <m/>
    <m/>
    <x v="11"/>
    <x v="12"/>
    <x v="11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n v="2011"/>
    <b v="0"/>
    <n v="65"/>
    <b v="1"/>
    <s v="music/indie rock"/>
    <m/>
    <x v="1"/>
    <x v="12"/>
    <m/>
    <m/>
    <m/>
    <x v="11"/>
    <x v="12"/>
    <x v="11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n v="2013"/>
    <b v="0"/>
    <n v="75"/>
    <b v="1"/>
    <s v="music/indie rock"/>
    <m/>
    <x v="1"/>
    <x v="12"/>
    <m/>
    <m/>
    <m/>
    <x v="11"/>
    <x v="12"/>
    <x v="11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n v="2012"/>
    <b v="0"/>
    <n v="16"/>
    <b v="1"/>
    <s v="music/indie rock"/>
    <m/>
    <x v="1"/>
    <x v="12"/>
    <m/>
    <m/>
    <m/>
    <x v="11"/>
    <x v="12"/>
    <x v="11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n v="2010"/>
    <b v="0"/>
    <n v="10"/>
    <b v="1"/>
    <s v="music/indie rock"/>
    <m/>
    <x v="1"/>
    <x v="12"/>
    <m/>
    <m/>
    <m/>
    <x v="11"/>
    <x v="12"/>
    <x v="1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n v="2012"/>
    <b v="0"/>
    <n v="27"/>
    <b v="1"/>
    <s v="music/indie rock"/>
    <m/>
    <x v="1"/>
    <x v="12"/>
    <m/>
    <m/>
    <m/>
    <x v="11"/>
    <x v="12"/>
    <x v="11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n v="2013"/>
    <b v="0"/>
    <n v="259"/>
    <b v="1"/>
    <s v="music/indie rock"/>
    <m/>
    <x v="1"/>
    <x v="12"/>
    <m/>
    <m/>
    <m/>
    <x v="11"/>
    <x v="12"/>
    <x v="11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n v="2012"/>
    <b v="0"/>
    <n v="39"/>
    <b v="1"/>
    <s v="music/indie rock"/>
    <m/>
    <x v="1"/>
    <x v="12"/>
    <m/>
    <m/>
    <m/>
    <x v="11"/>
    <x v="12"/>
    <x v="11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n v="2012"/>
    <b v="0"/>
    <n v="42"/>
    <b v="1"/>
    <s v="music/indie rock"/>
    <m/>
    <x v="1"/>
    <x v="12"/>
    <m/>
    <m/>
    <m/>
    <x v="11"/>
    <x v="12"/>
    <x v="11"/>
    <x v="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n v="2013"/>
    <b v="0"/>
    <n v="10"/>
    <b v="1"/>
    <s v="music/indie rock"/>
    <m/>
    <x v="1"/>
    <x v="12"/>
    <m/>
    <m/>
    <m/>
    <x v="11"/>
    <x v="12"/>
    <x v="11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n v="2011"/>
    <b v="0"/>
    <n v="56"/>
    <b v="1"/>
    <s v="music/indie rock"/>
    <m/>
    <x v="1"/>
    <x v="12"/>
    <m/>
    <m/>
    <m/>
    <x v="11"/>
    <x v="12"/>
    <x v="11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n v="2015"/>
    <b v="0"/>
    <n v="20"/>
    <b v="1"/>
    <s v="music/indie rock"/>
    <m/>
    <x v="1"/>
    <x v="12"/>
    <m/>
    <m/>
    <m/>
    <x v="11"/>
    <x v="12"/>
    <x v="11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n v="2012"/>
    <b v="0"/>
    <n v="170"/>
    <b v="1"/>
    <s v="music/indie rock"/>
    <m/>
    <x v="1"/>
    <x v="12"/>
    <m/>
    <m/>
    <m/>
    <x v="11"/>
    <x v="12"/>
    <x v="11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n v="2012"/>
    <b v="0"/>
    <n v="29"/>
    <b v="1"/>
    <s v="music/indie rock"/>
    <m/>
    <x v="1"/>
    <x v="12"/>
    <m/>
    <m/>
    <m/>
    <x v="11"/>
    <x v="12"/>
    <x v="11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n v="2015"/>
    <b v="0"/>
    <n v="7"/>
    <b v="0"/>
    <s v="food/restaurants"/>
    <m/>
    <x v="1"/>
    <x v="12"/>
    <m/>
    <m/>
    <m/>
    <x v="11"/>
    <x v="12"/>
    <x v="11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n v="2014"/>
    <b v="0"/>
    <n v="5"/>
    <b v="0"/>
    <s v="food/restaurants"/>
    <m/>
    <x v="1"/>
    <x v="12"/>
    <m/>
    <m/>
    <m/>
    <x v="11"/>
    <x v="12"/>
    <x v="11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n v="2016"/>
    <b v="0"/>
    <n v="0"/>
    <b v="0"/>
    <s v="food/restaurants"/>
    <m/>
    <x v="1"/>
    <x v="12"/>
    <m/>
    <m/>
    <m/>
    <x v="11"/>
    <x v="12"/>
    <x v="11"/>
    <x v="1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n v="2014"/>
    <b v="0"/>
    <n v="0"/>
    <b v="0"/>
    <s v="food/restaurants"/>
    <m/>
    <x v="1"/>
    <x v="12"/>
    <m/>
    <m/>
    <m/>
    <x v="11"/>
    <x v="12"/>
    <x v="11"/>
    <x v="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2-12T01:20:16"/>
    <n v="2015"/>
    <b v="0"/>
    <n v="0"/>
    <b v="0"/>
    <s v="food/restaurants"/>
    <m/>
    <x v="1"/>
    <x v="12"/>
    <m/>
    <m/>
    <m/>
    <x v="11"/>
    <x v="12"/>
    <x v="11"/>
    <x v="1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n v="2015"/>
    <b v="0"/>
    <n v="2"/>
    <b v="0"/>
    <s v="food/restaurants"/>
    <m/>
    <x v="1"/>
    <x v="12"/>
    <m/>
    <m/>
    <m/>
    <x v="11"/>
    <x v="12"/>
    <x v="11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n v="2015"/>
    <b v="0"/>
    <n v="0"/>
    <b v="0"/>
    <s v="food/restaurants"/>
    <m/>
    <x v="1"/>
    <x v="12"/>
    <m/>
    <m/>
    <m/>
    <x v="11"/>
    <x v="12"/>
    <x v="11"/>
    <x v="1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n v="2014"/>
    <b v="0"/>
    <n v="0"/>
    <b v="0"/>
    <s v="food/restaurants"/>
    <m/>
    <x v="1"/>
    <x v="12"/>
    <m/>
    <m/>
    <m/>
    <x v="11"/>
    <x v="12"/>
    <x v="11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n v="2015"/>
    <b v="0"/>
    <n v="28"/>
    <b v="0"/>
    <s v="food/restaurants"/>
    <m/>
    <x v="1"/>
    <x v="12"/>
    <m/>
    <m/>
    <m/>
    <x v="11"/>
    <x v="12"/>
    <x v="11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n v="2015"/>
    <b v="0"/>
    <n v="2"/>
    <b v="0"/>
    <s v="food/restaurants"/>
    <m/>
    <x v="1"/>
    <x v="12"/>
    <m/>
    <m/>
    <m/>
    <x v="11"/>
    <x v="12"/>
    <x v="11"/>
    <x v="1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n v="2016"/>
    <b v="0"/>
    <n v="0"/>
    <b v="0"/>
    <s v="food/restaurants"/>
    <m/>
    <x v="1"/>
    <x v="12"/>
    <m/>
    <m/>
    <m/>
    <x v="11"/>
    <x v="12"/>
    <x v="11"/>
    <x v="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n v="2014"/>
    <b v="0"/>
    <n v="0"/>
    <b v="0"/>
    <s v="food/restaurants"/>
    <m/>
    <x v="1"/>
    <x v="12"/>
    <m/>
    <m/>
    <m/>
    <x v="11"/>
    <x v="12"/>
    <x v="11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n v="2016"/>
    <b v="0"/>
    <n v="0"/>
    <b v="0"/>
    <s v="food/restaurants"/>
    <m/>
    <x v="1"/>
    <x v="12"/>
    <m/>
    <m/>
    <m/>
    <x v="11"/>
    <x v="12"/>
    <x v="1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n v="2014"/>
    <b v="0"/>
    <n v="4"/>
    <b v="0"/>
    <s v="food/restaurants"/>
    <m/>
    <x v="1"/>
    <x v="12"/>
    <m/>
    <m/>
    <m/>
    <x v="11"/>
    <x v="12"/>
    <x v="11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n v="2015"/>
    <b v="0"/>
    <n v="12"/>
    <b v="0"/>
    <s v="food/restaurants"/>
    <m/>
    <x v="1"/>
    <x v="12"/>
    <m/>
    <m/>
    <m/>
    <x v="11"/>
    <x v="12"/>
    <x v="11"/>
    <x v="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n v="2014"/>
    <b v="0"/>
    <n v="0"/>
    <b v="0"/>
    <s v="food/restaurants"/>
    <m/>
    <x v="1"/>
    <x v="12"/>
    <m/>
    <m/>
    <m/>
    <x v="11"/>
    <x v="12"/>
    <x v="11"/>
    <x v="1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n v="2015"/>
    <b v="0"/>
    <n v="33"/>
    <b v="0"/>
    <s v="food/restaurants"/>
    <m/>
    <x v="1"/>
    <x v="12"/>
    <m/>
    <m/>
    <m/>
    <x v="11"/>
    <x v="12"/>
    <x v="11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n v="2014"/>
    <b v="0"/>
    <n v="0"/>
    <b v="0"/>
    <s v="food/restaurants"/>
    <m/>
    <x v="1"/>
    <x v="12"/>
    <m/>
    <m/>
    <m/>
    <x v="11"/>
    <x v="12"/>
    <x v="11"/>
    <x v="1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n v="2014"/>
    <b v="0"/>
    <n v="4"/>
    <b v="0"/>
    <s v="food/restaurants"/>
    <m/>
    <x v="1"/>
    <x v="12"/>
    <m/>
    <m/>
    <m/>
    <x v="11"/>
    <x v="12"/>
    <x v="11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n v="2016"/>
    <b v="0"/>
    <n v="0"/>
    <b v="0"/>
    <s v="food/restaurants"/>
    <m/>
    <x v="1"/>
    <x v="12"/>
    <m/>
    <m/>
    <m/>
    <x v="11"/>
    <x v="12"/>
    <x v="11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n v="2015"/>
    <b v="0"/>
    <n v="132"/>
    <b v="1"/>
    <s v="music/classical music"/>
    <m/>
    <x v="1"/>
    <x v="12"/>
    <m/>
    <m/>
    <m/>
    <x v="11"/>
    <x v="12"/>
    <x v="1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n v="2016"/>
    <b v="0"/>
    <n v="27"/>
    <b v="1"/>
    <s v="music/classical music"/>
    <m/>
    <x v="1"/>
    <x v="12"/>
    <m/>
    <m/>
    <m/>
    <x v="11"/>
    <x v="12"/>
    <x v="11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n v="2014"/>
    <b v="0"/>
    <n v="26"/>
    <b v="1"/>
    <s v="music/classical music"/>
    <m/>
    <x v="1"/>
    <x v="12"/>
    <m/>
    <m/>
    <m/>
    <x v="11"/>
    <x v="12"/>
    <x v="11"/>
    <x v="1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n v="2014"/>
    <b v="0"/>
    <n v="43"/>
    <b v="1"/>
    <s v="music/classical music"/>
    <m/>
    <x v="1"/>
    <x v="12"/>
    <m/>
    <m/>
    <m/>
    <x v="11"/>
    <x v="12"/>
    <x v="11"/>
    <x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n v="2012"/>
    <b v="0"/>
    <n v="80"/>
    <b v="1"/>
    <s v="music/classical music"/>
    <m/>
    <x v="1"/>
    <x v="12"/>
    <m/>
    <m/>
    <m/>
    <x v="11"/>
    <x v="12"/>
    <x v="11"/>
    <x v="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n v="2014"/>
    <b v="0"/>
    <n v="33"/>
    <b v="1"/>
    <s v="music/classical music"/>
    <m/>
    <x v="1"/>
    <x v="12"/>
    <m/>
    <m/>
    <m/>
    <x v="11"/>
    <x v="12"/>
    <x v="11"/>
    <x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n v="2013"/>
    <b v="0"/>
    <n v="71"/>
    <b v="1"/>
    <s v="music/classical music"/>
    <m/>
    <x v="1"/>
    <x v="12"/>
    <m/>
    <m/>
    <m/>
    <x v="11"/>
    <x v="12"/>
    <x v="11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n v="2015"/>
    <b v="0"/>
    <n v="81"/>
    <b v="1"/>
    <s v="music/classical music"/>
    <m/>
    <x v="1"/>
    <x v="12"/>
    <m/>
    <m/>
    <m/>
    <x v="11"/>
    <x v="12"/>
    <x v="11"/>
    <x v="11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n v="2012"/>
    <b v="0"/>
    <n v="76"/>
    <b v="1"/>
    <s v="music/classical music"/>
    <m/>
    <x v="1"/>
    <x v="12"/>
    <m/>
    <m/>
    <m/>
    <x v="11"/>
    <x v="12"/>
    <x v="11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n v="2015"/>
    <b v="0"/>
    <n v="48"/>
    <b v="1"/>
    <s v="music/classical music"/>
    <m/>
    <x v="1"/>
    <x v="12"/>
    <m/>
    <m/>
    <m/>
    <x v="11"/>
    <x v="12"/>
    <x v="11"/>
    <x v="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n v="2015"/>
    <b v="0"/>
    <n v="61"/>
    <b v="1"/>
    <s v="music/classical music"/>
    <m/>
    <x v="1"/>
    <x v="12"/>
    <m/>
    <m/>
    <m/>
    <x v="11"/>
    <x v="12"/>
    <x v="11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n v="2012"/>
    <b v="0"/>
    <n v="60"/>
    <b v="1"/>
    <s v="music/classical music"/>
    <m/>
    <x v="1"/>
    <x v="12"/>
    <m/>
    <m/>
    <m/>
    <x v="11"/>
    <x v="12"/>
    <x v="11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n v="2013"/>
    <b v="0"/>
    <n v="136"/>
    <b v="1"/>
    <s v="music/classical music"/>
    <m/>
    <x v="1"/>
    <x v="12"/>
    <m/>
    <m/>
    <m/>
    <x v="11"/>
    <x v="12"/>
    <x v="11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n v="2009"/>
    <b v="0"/>
    <n v="14"/>
    <b v="1"/>
    <s v="music/classical music"/>
    <m/>
    <x v="1"/>
    <x v="12"/>
    <m/>
    <m/>
    <m/>
    <x v="11"/>
    <x v="12"/>
    <x v="11"/>
    <x v="11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n v="2014"/>
    <b v="0"/>
    <n v="78"/>
    <b v="1"/>
    <s v="music/classical music"/>
    <m/>
    <x v="1"/>
    <x v="12"/>
    <m/>
    <m/>
    <m/>
    <x v="11"/>
    <x v="12"/>
    <x v="11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n v="2013"/>
    <b v="0"/>
    <n v="4"/>
    <b v="1"/>
    <s v="music/classical music"/>
    <m/>
    <x v="1"/>
    <x v="12"/>
    <m/>
    <m/>
    <m/>
    <x v="11"/>
    <x v="12"/>
    <x v="11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n v="2011"/>
    <b v="0"/>
    <n v="11"/>
    <b v="1"/>
    <s v="music/classical music"/>
    <m/>
    <x v="1"/>
    <x v="12"/>
    <m/>
    <m/>
    <m/>
    <x v="11"/>
    <x v="12"/>
    <x v="11"/>
    <x v="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n v="2013"/>
    <b v="0"/>
    <n v="185"/>
    <b v="1"/>
    <s v="music/classical music"/>
    <m/>
    <x v="1"/>
    <x v="12"/>
    <m/>
    <m/>
    <m/>
    <x v="11"/>
    <x v="12"/>
    <x v="11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n v="2014"/>
    <b v="0"/>
    <n v="59"/>
    <b v="1"/>
    <s v="music/classical music"/>
    <m/>
    <x v="1"/>
    <x v="12"/>
    <m/>
    <m/>
    <m/>
    <x v="11"/>
    <x v="12"/>
    <x v="11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n v="2011"/>
    <b v="0"/>
    <n v="27"/>
    <b v="1"/>
    <s v="music/classical music"/>
    <m/>
    <x v="1"/>
    <x v="12"/>
    <m/>
    <m/>
    <m/>
    <x v="11"/>
    <x v="12"/>
    <x v="1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n v="2013"/>
    <b v="0"/>
    <n v="63"/>
    <b v="1"/>
    <s v="music/classical music"/>
    <m/>
    <x v="1"/>
    <x v="12"/>
    <m/>
    <m/>
    <m/>
    <x v="11"/>
    <x v="12"/>
    <x v="11"/>
    <x v="1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n v="2013"/>
    <b v="0"/>
    <n v="13"/>
    <b v="1"/>
    <s v="music/classical music"/>
    <m/>
    <x v="1"/>
    <x v="12"/>
    <m/>
    <m/>
    <m/>
    <x v="11"/>
    <x v="12"/>
    <x v="11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n v="2010"/>
    <b v="0"/>
    <n v="13"/>
    <b v="1"/>
    <s v="music/classical music"/>
    <m/>
    <x v="1"/>
    <x v="12"/>
    <m/>
    <m/>
    <m/>
    <x v="11"/>
    <x v="12"/>
    <x v="11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n v="2012"/>
    <b v="0"/>
    <n v="57"/>
    <b v="1"/>
    <s v="music/classical music"/>
    <m/>
    <x v="1"/>
    <x v="12"/>
    <m/>
    <m/>
    <m/>
    <x v="11"/>
    <x v="12"/>
    <x v="11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n v="2015"/>
    <b v="0"/>
    <n v="61"/>
    <b v="1"/>
    <s v="music/classical music"/>
    <m/>
    <x v="1"/>
    <x v="12"/>
    <m/>
    <m/>
    <m/>
    <x v="11"/>
    <x v="12"/>
    <x v="11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n v="2013"/>
    <b v="0"/>
    <n v="65"/>
    <b v="1"/>
    <s v="music/classical music"/>
    <m/>
    <x v="1"/>
    <x v="12"/>
    <m/>
    <m/>
    <m/>
    <x v="11"/>
    <x v="12"/>
    <x v="11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n v="2012"/>
    <b v="0"/>
    <n v="134"/>
    <b v="1"/>
    <s v="music/classical music"/>
    <m/>
    <x v="1"/>
    <x v="12"/>
    <m/>
    <m/>
    <m/>
    <x v="11"/>
    <x v="12"/>
    <x v="11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n v="2016"/>
    <b v="0"/>
    <n v="37"/>
    <b v="1"/>
    <s v="music/classical music"/>
    <m/>
    <x v="1"/>
    <x v="12"/>
    <m/>
    <m/>
    <m/>
    <x v="11"/>
    <x v="12"/>
    <x v="11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n v="2013"/>
    <b v="0"/>
    <n v="37"/>
    <b v="1"/>
    <s v="music/classical music"/>
    <m/>
    <x v="1"/>
    <x v="12"/>
    <m/>
    <m/>
    <m/>
    <x v="11"/>
    <x v="12"/>
    <x v="11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n v="2015"/>
    <b v="0"/>
    <n v="150"/>
    <b v="1"/>
    <s v="music/classical music"/>
    <m/>
    <x v="1"/>
    <x v="12"/>
    <m/>
    <m/>
    <m/>
    <x v="11"/>
    <x v="12"/>
    <x v="11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n v="2012"/>
    <b v="0"/>
    <n v="56"/>
    <b v="1"/>
    <s v="music/classical music"/>
    <m/>
    <x v="1"/>
    <x v="12"/>
    <m/>
    <m/>
    <m/>
    <x v="11"/>
    <x v="12"/>
    <x v="11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n v="2017"/>
    <b v="0"/>
    <n v="18"/>
    <b v="1"/>
    <s v="music/classical music"/>
    <m/>
    <x v="1"/>
    <x v="12"/>
    <m/>
    <m/>
    <m/>
    <x v="11"/>
    <x v="12"/>
    <x v="11"/>
    <x v="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n v="2012"/>
    <b v="0"/>
    <n v="60"/>
    <b v="1"/>
    <s v="music/classical music"/>
    <m/>
    <x v="1"/>
    <x v="12"/>
    <m/>
    <m/>
    <m/>
    <x v="11"/>
    <x v="12"/>
    <x v="11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n v="2015"/>
    <b v="0"/>
    <n v="67"/>
    <b v="1"/>
    <s v="music/classical music"/>
    <m/>
    <x v="1"/>
    <x v="12"/>
    <m/>
    <m/>
    <m/>
    <x v="11"/>
    <x v="12"/>
    <x v="11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n v="2012"/>
    <b v="0"/>
    <n v="35"/>
    <b v="1"/>
    <s v="music/classical music"/>
    <m/>
    <x v="1"/>
    <x v="12"/>
    <m/>
    <m/>
    <m/>
    <x v="11"/>
    <x v="12"/>
    <x v="11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n v="2012"/>
    <b v="0"/>
    <n v="34"/>
    <b v="1"/>
    <s v="music/classical music"/>
    <m/>
    <x v="1"/>
    <x v="12"/>
    <m/>
    <m/>
    <m/>
    <x v="11"/>
    <x v="12"/>
    <x v="11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n v="2014"/>
    <b v="0"/>
    <n v="36"/>
    <b v="1"/>
    <s v="music/classical music"/>
    <m/>
    <x v="1"/>
    <x v="12"/>
    <m/>
    <m/>
    <m/>
    <x v="11"/>
    <x v="12"/>
    <x v="11"/>
    <x v="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n v="2015"/>
    <b v="0"/>
    <n v="18"/>
    <b v="1"/>
    <s v="music/classical music"/>
    <m/>
    <x v="1"/>
    <x v="12"/>
    <m/>
    <m/>
    <m/>
    <x v="11"/>
    <x v="12"/>
    <x v="11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n v="2011"/>
    <b v="0"/>
    <n v="25"/>
    <b v="1"/>
    <s v="music/classical music"/>
    <m/>
    <x v="1"/>
    <x v="12"/>
    <m/>
    <m/>
    <m/>
    <x v="11"/>
    <x v="12"/>
    <x v="11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n v="2015"/>
    <b v="0"/>
    <n v="21"/>
    <b v="1"/>
    <s v="music/classical music"/>
    <m/>
    <x v="1"/>
    <x v="12"/>
    <m/>
    <m/>
    <m/>
    <x v="11"/>
    <x v="12"/>
    <x v="11"/>
    <x v="1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n v="2015"/>
    <b v="0"/>
    <n v="0"/>
    <b v="0"/>
    <s v="food/food trucks"/>
    <m/>
    <x v="1"/>
    <x v="12"/>
    <m/>
    <m/>
    <m/>
    <x v="11"/>
    <x v="12"/>
    <x v="11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08-12T12:35:39"/>
    <n v="2016"/>
    <b v="0"/>
    <n v="3"/>
    <b v="0"/>
    <s v="food/food trucks"/>
    <m/>
    <x v="1"/>
    <x v="12"/>
    <m/>
    <m/>
    <m/>
    <x v="11"/>
    <x v="12"/>
    <x v="11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n v="2015"/>
    <b v="0"/>
    <n v="0"/>
    <b v="0"/>
    <s v="food/food trucks"/>
    <m/>
    <x v="1"/>
    <x v="12"/>
    <m/>
    <m/>
    <m/>
    <x v="11"/>
    <x v="12"/>
    <x v="11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n v="2014"/>
    <b v="0"/>
    <n v="0"/>
    <b v="0"/>
    <s v="food/food trucks"/>
    <m/>
    <x v="1"/>
    <x v="12"/>
    <m/>
    <m/>
    <m/>
    <x v="11"/>
    <x v="12"/>
    <x v="11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n v="2016"/>
    <b v="0"/>
    <n v="1"/>
    <b v="0"/>
    <s v="food/food trucks"/>
    <m/>
    <x v="1"/>
    <x v="12"/>
    <m/>
    <m/>
    <m/>
    <x v="11"/>
    <x v="12"/>
    <x v="11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n v="2014"/>
    <b v="0"/>
    <n v="0"/>
    <b v="0"/>
    <s v="food/food trucks"/>
    <m/>
    <x v="1"/>
    <x v="12"/>
    <m/>
    <m/>
    <m/>
    <x v="11"/>
    <x v="12"/>
    <x v="11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n v="2015"/>
    <b v="0"/>
    <n v="2"/>
    <b v="0"/>
    <s v="food/food trucks"/>
    <m/>
    <x v="1"/>
    <x v="12"/>
    <m/>
    <m/>
    <m/>
    <x v="11"/>
    <x v="12"/>
    <x v="11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n v="2016"/>
    <b v="0"/>
    <n v="1"/>
    <b v="0"/>
    <s v="food/food trucks"/>
    <m/>
    <x v="1"/>
    <x v="12"/>
    <m/>
    <m/>
    <m/>
    <x v="11"/>
    <x v="12"/>
    <x v="11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n v="2015"/>
    <b v="0"/>
    <n v="2"/>
    <b v="0"/>
    <s v="food/food trucks"/>
    <m/>
    <x v="1"/>
    <x v="12"/>
    <m/>
    <m/>
    <m/>
    <x v="11"/>
    <x v="12"/>
    <x v="11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n v="2017"/>
    <b v="0"/>
    <n v="2"/>
    <b v="0"/>
    <s v="food/food trucks"/>
    <m/>
    <x v="1"/>
    <x v="12"/>
    <m/>
    <m/>
    <m/>
    <x v="11"/>
    <x v="12"/>
    <x v="11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n v="2016"/>
    <b v="0"/>
    <n v="4"/>
    <b v="0"/>
    <s v="food/food trucks"/>
    <m/>
    <x v="1"/>
    <x v="12"/>
    <m/>
    <m/>
    <m/>
    <x v="11"/>
    <x v="12"/>
    <x v="11"/>
    <x v="1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n v="2015"/>
    <b v="0"/>
    <n v="0"/>
    <b v="0"/>
    <s v="food/food trucks"/>
    <m/>
    <x v="1"/>
    <x v="12"/>
    <m/>
    <m/>
    <m/>
    <x v="11"/>
    <x v="12"/>
    <x v="11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n v="2014"/>
    <b v="0"/>
    <n v="0"/>
    <b v="0"/>
    <s v="food/food trucks"/>
    <m/>
    <x v="1"/>
    <x v="12"/>
    <m/>
    <m/>
    <m/>
    <x v="11"/>
    <x v="12"/>
    <x v="11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n v="2016"/>
    <b v="0"/>
    <n v="0"/>
    <b v="0"/>
    <s v="food/food trucks"/>
    <m/>
    <x v="1"/>
    <x v="12"/>
    <m/>
    <m/>
    <m/>
    <x v="11"/>
    <x v="12"/>
    <x v="11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n v="2014"/>
    <b v="0"/>
    <n v="0"/>
    <b v="0"/>
    <s v="food/food trucks"/>
    <m/>
    <x v="1"/>
    <x v="12"/>
    <m/>
    <m/>
    <m/>
    <x v="11"/>
    <x v="12"/>
    <x v="11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n v="2015"/>
    <b v="0"/>
    <n v="0"/>
    <b v="0"/>
    <s v="food/food trucks"/>
    <m/>
    <x v="1"/>
    <x v="12"/>
    <m/>
    <m/>
    <m/>
    <x v="11"/>
    <x v="12"/>
    <x v="11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n v="2014"/>
    <b v="0"/>
    <n v="0"/>
    <b v="0"/>
    <s v="food/food trucks"/>
    <m/>
    <x v="1"/>
    <x v="12"/>
    <m/>
    <m/>
    <m/>
    <x v="11"/>
    <x v="12"/>
    <x v="11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n v="2015"/>
    <b v="0"/>
    <n v="0"/>
    <b v="0"/>
    <s v="food/food trucks"/>
    <m/>
    <x v="1"/>
    <x v="12"/>
    <m/>
    <m/>
    <m/>
    <x v="11"/>
    <x v="12"/>
    <x v="11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n v="2014"/>
    <b v="0"/>
    <n v="12"/>
    <b v="0"/>
    <s v="food/food trucks"/>
    <m/>
    <x v="1"/>
    <x v="12"/>
    <m/>
    <m/>
    <m/>
    <x v="11"/>
    <x v="12"/>
    <x v="11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n v="2015"/>
    <b v="0"/>
    <n v="2"/>
    <b v="0"/>
    <s v="food/food trucks"/>
    <m/>
    <x v="1"/>
    <x v="12"/>
    <m/>
    <m/>
    <m/>
    <x v="11"/>
    <x v="12"/>
    <x v="11"/>
    <x v="1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n v="2015"/>
    <b v="0"/>
    <n v="11"/>
    <b v="0"/>
    <s v="food/food trucks"/>
    <m/>
    <x v="1"/>
    <x v="12"/>
    <m/>
    <m/>
    <m/>
    <x v="11"/>
    <x v="12"/>
    <x v="11"/>
    <x v="11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n v="2016"/>
    <b v="0"/>
    <n v="1"/>
    <b v="0"/>
    <s v="food/food trucks"/>
    <m/>
    <x v="1"/>
    <x v="12"/>
    <m/>
    <m/>
    <m/>
    <x v="11"/>
    <x v="12"/>
    <x v="11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n v="2015"/>
    <b v="0"/>
    <n v="5"/>
    <b v="0"/>
    <s v="food/food trucks"/>
    <m/>
    <x v="1"/>
    <x v="12"/>
    <m/>
    <m/>
    <m/>
    <x v="11"/>
    <x v="12"/>
    <x v="11"/>
    <x v="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n v="2015"/>
    <b v="0"/>
    <n v="0"/>
    <b v="0"/>
    <s v="food/food trucks"/>
    <m/>
    <x v="1"/>
    <x v="12"/>
    <m/>
    <m/>
    <m/>
    <x v="11"/>
    <x v="12"/>
    <x v="11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n v="2014"/>
    <b v="0"/>
    <n v="1"/>
    <b v="0"/>
    <s v="food/food trucks"/>
    <m/>
    <x v="1"/>
    <x v="12"/>
    <m/>
    <m/>
    <m/>
    <x v="11"/>
    <x v="12"/>
    <x v="11"/>
    <x v="1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n v="2015"/>
    <b v="0"/>
    <n v="1"/>
    <b v="0"/>
    <s v="food/food trucks"/>
    <m/>
    <x v="1"/>
    <x v="12"/>
    <m/>
    <m/>
    <m/>
    <x v="11"/>
    <x v="12"/>
    <x v="11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n v="2015"/>
    <b v="0"/>
    <n v="6"/>
    <b v="0"/>
    <s v="food/food trucks"/>
    <m/>
    <x v="1"/>
    <x v="12"/>
    <m/>
    <m/>
    <m/>
    <x v="11"/>
    <x v="12"/>
    <x v="11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n v="2015"/>
    <b v="0"/>
    <n v="8"/>
    <b v="0"/>
    <s v="food/food trucks"/>
    <m/>
    <x v="1"/>
    <x v="12"/>
    <m/>
    <m/>
    <m/>
    <x v="11"/>
    <x v="12"/>
    <x v="11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n v="2016"/>
    <b v="0"/>
    <n v="1"/>
    <b v="0"/>
    <s v="food/food trucks"/>
    <m/>
    <x v="1"/>
    <x v="12"/>
    <m/>
    <m/>
    <m/>
    <x v="11"/>
    <x v="12"/>
    <x v="11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n v="2016"/>
    <b v="0"/>
    <n v="0"/>
    <b v="0"/>
    <s v="food/food trucks"/>
    <m/>
    <x v="1"/>
    <x v="12"/>
    <m/>
    <m/>
    <m/>
    <x v="11"/>
    <x v="12"/>
    <x v="11"/>
    <x v="1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n v="2016"/>
    <b v="0"/>
    <n v="2"/>
    <b v="0"/>
    <s v="food/food trucks"/>
    <m/>
    <x v="1"/>
    <x v="12"/>
    <m/>
    <m/>
    <m/>
    <x v="11"/>
    <x v="12"/>
    <x v="11"/>
    <x v="1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n v="2014"/>
    <b v="0"/>
    <n v="1"/>
    <b v="0"/>
    <s v="food/food trucks"/>
    <m/>
    <x v="1"/>
    <x v="12"/>
    <m/>
    <m/>
    <m/>
    <x v="11"/>
    <x v="12"/>
    <x v="11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n v="2015"/>
    <b v="0"/>
    <n v="0"/>
    <b v="0"/>
    <s v="food/food trucks"/>
    <m/>
    <x v="1"/>
    <x v="12"/>
    <m/>
    <m/>
    <m/>
    <x v="11"/>
    <x v="12"/>
    <x v="1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n v="2014"/>
    <b v="0"/>
    <n v="1"/>
    <b v="0"/>
    <s v="food/food trucks"/>
    <m/>
    <x v="1"/>
    <x v="12"/>
    <m/>
    <m/>
    <m/>
    <x v="11"/>
    <x v="12"/>
    <x v="11"/>
    <x v="1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n v="2017"/>
    <b v="0"/>
    <n v="19"/>
    <b v="0"/>
    <s v="food/food trucks"/>
    <m/>
    <x v="1"/>
    <x v="12"/>
    <m/>
    <m/>
    <m/>
    <x v="11"/>
    <x v="12"/>
    <x v="11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n v="2014"/>
    <b v="0"/>
    <n v="27"/>
    <b v="0"/>
    <s v="food/food trucks"/>
    <m/>
    <x v="1"/>
    <x v="12"/>
    <m/>
    <m/>
    <m/>
    <x v="11"/>
    <x v="12"/>
    <x v="11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n v="2016"/>
    <b v="0"/>
    <n v="7"/>
    <b v="0"/>
    <s v="food/food trucks"/>
    <m/>
    <x v="1"/>
    <x v="12"/>
    <m/>
    <m/>
    <m/>
    <x v="11"/>
    <x v="12"/>
    <x v="11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n v="2015"/>
    <b v="0"/>
    <n v="14"/>
    <b v="0"/>
    <s v="food/food trucks"/>
    <m/>
    <x v="1"/>
    <x v="12"/>
    <m/>
    <m/>
    <m/>
    <x v="11"/>
    <x v="12"/>
    <x v="11"/>
    <x v="1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n v="2014"/>
    <b v="0"/>
    <n v="5"/>
    <b v="0"/>
    <s v="food/food trucks"/>
    <m/>
    <x v="1"/>
    <x v="12"/>
    <m/>
    <m/>
    <m/>
    <x v="11"/>
    <x v="12"/>
    <x v="11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n v="2016"/>
    <b v="0"/>
    <n v="30"/>
    <b v="0"/>
    <s v="food/food trucks"/>
    <m/>
    <x v="1"/>
    <x v="12"/>
    <m/>
    <m/>
    <m/>
    <x v="11"/>
    <x v="12"/>
    <x v="11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n v="2012"/>
    <b v="1"/>
    <n v="151"/>
    <b v="1"/>
    <s v="technology/space exploration"/>
    <m/>
    <x v="1"/>
    <x v="12"/>
    <m/>
    <m/>
    <m/>
    <x v="11"/>
    <x v="12"/>
    <x v="11"/>
    <x v="1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n v="2014"/>
    <b v="1"/>
    <n v="489"/>
    <b v="1"/>
    <s v="technology/space exploration"/>
    <m/>
    <x v="1"/>
    <x v="12"/>
    <m/>
    <m/>
    <m/>
    <x v="11"/>
    <x v="12"/>
    <x v="11"/>
    <x v="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n v="2013"/>
    <b v="1"/>
    <n v="50"/>
    <b v="1"/>
    <s v="technology/space exploration"/>
    <m/>
    <x v="1"/>
    <x v="12"/>
    <m/>
    <m/>
    <m/>
    <x v="11"/>
    <x v="12"/>
    <x v="11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n v="2012"/>
    <b v="1"/>
    <n v="321"/>
    <b v="1"/>
    <s v="technology/space exploration"/>
    <m/>
    <x v="1"/>
    <x v="12"/>
    <m/>
    <m/>
    <m/>
    <x v="11"/>
    <x v="12"/>
    <x v="11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n v="2016"/>
    <b v="1"/>
    <n v="1762"/>
    <b v="1"/>
    <s v="technology/space exploration"/>
    <m/>
    <x v="1"/>
    <x v="12"/>
    <m/>
    <m/>
    <m/>
    <x v="11"/>
    <x v="12"/>
    <x v="1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n v="2014"/>
    <b v="1"/>
    <n v="385"/>
    <b v="1"/>
    <s v="technology/space exploration"/>
    <m/>
    <x v="1"/>
    <x v="12"/>
    <m/>
    <m/>
    <m/>
    <x v="11"/>
    <x v="12"/>
    <x v="11"/>
    <x v="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n v="2015"/>
    <b v="1"/>
    <n v="398"/>
    <b v="1"/>
    <s v="technology/space exploration"/>
    <m/>
    <x v="1"/>
    <x v="12"/>
    <m/>
    <m/>
    <m/>
    <x v="11"/>
    <x v="12"/>
    <x v="11"/>
    <x v="1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n v="2017"/>
    <b v="1"/>
    <n v="304"/>
    <b v="1"/>
    <s v="technology/space exploration"/>
    <m/>
    <x v="1"/>
    <x v="12"/>
    <m/>
    <m/>
    <m/>
    <x v="11"/>
    <x v="12"/>
    <x v="11"/>
    <x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n v="2012"/>
    <b v="1"/>
    <n v="676"/>
    <b v="1"/>
    <s v="technology/space exploration"/>
    <m/>
    <x v="1"/>
    <x v="12"/>
    <m/>
    <m/>
    <m/>
    <x v="11"/>
    <x v="12"/>
    <x v="11"/>
    <x v="1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n v="2016"/>
    <b v="1"/>
    <n v="577"/>
    <b v="1"/>
    <s v="technology/space exploration"/>
    <m/>
    <x v="1"/>
    <x v="12"/>
    <m/>
    <m/>
    <m/>
    <x v="11"/>
    <x v="12"/>
    <x v="11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n v="2016"/>
    <b v="1"/>
    <n v="3663"/>
    <b v="1"/>
    <s v="technology/space exploration"/>
    <m/>
    <x v="1"/>
    <x v="12"/>
    <m/>
    <m/>
    <m/>
    <x v="11"/>
    <x v="12"/>
    <x v="11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n v="2014"/>
    <b v="1"/>
    <n v="294"/>
    <b v="1"/>
    <s v="technology/space exploration"/>
    <m/>
    <x v="1"/>
    <x v="12"/>
    <m/>
    <m/>
    <m/>
    <x v="11"/>
    <x v="12"/>
    <x v="11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n v="2012"/>
    <b v="1"/>
    <n v="28"/>
    <b v="1"/>
    <s v="technology/space exploration"/>
    <m/>
    <x v="1"/>
    <x v="12"/>
    <m/>
    <m/>
    <m/>
    <x v="11"/>
    <x v="12"/>
    <x v="11"/>
    <x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n v="2014"/>
    <b v="1"/>
    <n v="100"/>
    <b v="1"/>
    <s v="technology/space exploration"/>
    <m/>
    <x v="1"/>
    <x v="12"/>
    <m/>
    <m/>
    <m/>
    <x v="11"/>
    <x v="12"/>
    <x v="11"/>
    <x v="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n v="2016"/>
    <b v="0"/>
    <n v="72"/>
    <b v="1"/>
    <s v="technology/space exploration"/>
    <m/>
    <x v="1"/>
    <x v="12"/>
    <m/>
    <m/>
    <m/>
    <x v="11"/>
    <x v="12"/>
    <x v="11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n v="2015"/>
    <b v="1"/>
    <n v="238"/>
    <b v="1"/>
    <s v="technology/space exploration"/>
    <m/>
    <x v="1"/>
    <x v="12"/>
    <m/>
    <m/>
    <m/>
    <x v="11"/>
    <x v="12"/>
    <x v="11"/>
    <x v="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n v="2014"/>
    <b v="1"/>
    <n v="159"/>
    <b v="1"/>
    <s v="technology/space exploration"/>
    <m/>
    <x v="1"/>
    <x v="12"/>
    <m/>
    <m/>
    <m/>
    <x v="11"/>
    <x v="12"/>
    <x v="11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n v="2015"/>
    <b v="1"/>
    <n v="77"/>
    <b v="1"/>
    <s v="technology/space exploration"/>
    <m/>
    <x v="1"/>
    <x v="12"/>
    <m/>
    <m/>
    <m/>
    <x v="11"/>
    <x v="12"/>
    <x v="11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n v="2015"/>
    <b v="1"/>
    <n v="53"/>
    <b v="1"/>
    <s v="technology/space exploration"/>
    <m/>
    <x v="1"/>
    <x v="12"/>
    <m/>
    <m/>
    <m/>
    <x v="11"/>
    <x v="12"/>
    <x v="11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n v="2015"/>
    <b v="1"/>
    <n v="1251"/>
    <b v="1"/>
    <s v="technology/space exploration"/>
    <m/>
    <x v="1"/>
    <x v="12"/>
    <m/>
    <m/>
    <m/>
    <x v="11"/>
    <x v="12"/>
    <x v="11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n v="2015"/>
    <b v="1"/>
    <n v="465"/>
    <b v="1"/>
    <s v="technology/space exploration"/>
    <m/>
    <x v="1"/>
    <x v="12"/>
    <m/>
    <m/>
    <m/>
    <x v="11"/>
    <x v="12"/>
    <x v="11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n v="2016"/>
    <b v="0"/>
    <n v="74"/>
    <b v="1"/>
    <s v="technology/space exploration"/>
    <m/>
    <x v="1"/>
    <x v="12"/>
    <m/>
    <m/>
    <m/>
    <x v="11"/>
    <x v="12"/>
    <x v="11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n v="2016"/>
    <b v="0"/>
    <n v="62"/>
    <b v="1"/>
    <s v="technology/space exploration"/>
    <m/>
    <x v="1"/>
    <x v="12"/>
    <m/>
    <m/>
    <m/>
    <x v="11"/>
    <x v="12"/>
    <x v="11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n v="2012"/>
    <b v="0"/>
    <n v="3468"/>
    <b v="1"/>
    <s v="technology/space exploration"/>
    <m/>
    <x v="1"/>
    <x v="12"/>
    <m/>
    <m/>
    <m/>
    <x v="11"/>
    <x v="12"/>
    <x v="11"/>
    <x v="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n v="2016"/>
    <b v="0"/>
    <n v="52"/>
    <b v="1"/>
    <s v="technology/space exploration"/>
    <m/>
    <x v="1"/>
    <x v="12"/>
    <m/>
    <m/>
    <m/>
    <x v="11"/>
    <x v="12"/>
    <x v="11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n v="2015"/>
    <b v="0"/>
    <n v="50"/>
    <b v="1"/>
    <s v="technology/space exploration"/>
    <m/>
    <x v="1"/>
    <x v="12"/>
    <m/>
    <m/>
    <m/>
    <x v="11"/>
    <x v="12"/>
    <x v="11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n v="2015"/>
    <b v="0"/>
    <n v="45"/>
    <b v="1"/>
    <s v="technology/space exploration"/>
    <m/>
    <x v="1"/>
    <x v="12"/>
    <m/>
    <m/>
    <m/>
    <x v="11"/>
    <x v="12"/>
    <x v="11"/>
    <x v="1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n v="2014"/>
    <b v="0"/>
    <n v="21"/>
    <b v="1"/>
    <s v="technology/space exploration"/>
    <m/>
    <x v="1"/>
    <x v="12"/>
    <m/>
    <m/>
    <m/>
    <x v="11"/>
    <x v="12"/>
    <x v="11"/>
    <x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n v="2015"/>
    <b v="0"/>
    <n v="100"/>
    <b v="1"/>
    <s v="technology/space exploration"/>
    <m/>
    <x v="1"/>
    <x v="12"/>
    <m/>
    <m/>
    <m/>
    <x v="11"/>
    <x v="12"/>
    <x v="11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n v="2016"/>
    <b v="0"/>
    <n v="81"/>
    <b v="1"/>
    <s v="technology/space exploration"/>
    <m/>
    <x v="1"/>
    <x v="12"/>
    <m/>
    <m/>
    <m/>
    <x v="11"/>
    <x v="12"/>
    <x v="11"/>
    <x v="1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n v="2015"/>
    <b v="0"/>
    <n v="286"/>
    <b v="1"/>
    <s v="technology/space exploration"/>
    <m/>
    <x v="1"/>
    <x v="12"/>
    <m/>
    <m/>
    <m/>
    <x v="11"/>
    <x v="12"/>
    <x v="11"/>
    <x v="1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n v="2016"/>
    <b v="0"/>
    <n v="42"/>
    <b v="1"/>
    <s v="technology/space exploration"/>
    <m/>
    <x v="1"/>
    <x v="12"/>
    <m/>
    <m/>
    <m/>
    <x v="11"/>
    <x v="12"/>
    <x v="11"/>
    <x v="1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n v="2014"/>
    <b v="0"/>
    <n v="199"/>
    <b v="1"/>
    <s v="technology/space exploration"/>
    <m/>
    <x v="1"/>
    <x v="12"/>
    <m/>
    <m/>
    <m/>
    <x v="11"/>
    <x v="12"/>
    <x v="11"/>
    <x v="1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n v="2016"/>
    <b v="0"/>
    <n v="25"/>
    <b v="1"/>
    <s v="technology/space exploration"/>
    <m/>
    <x v="1"/>
    <x v="12"/>
    <m/>
    <m/>
    <m/>
    <x v="11"/>
    <x v="12"/>
    <x v="11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n v="2015"/>
    <b v="0"/>
    <n v="84"/>
    <b v="1"/>
    <s v="technology/space exploration"/>
    <m/>
    <x v="1"/>
    <x v="12"/>
    <m/>
    <m/>
    <m/>
    <x v="11"/>
    <x v="12"/>
    <x v="11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n v="2016"/>
    <b v="0"/>
    <n v="50"/>
    <b v="1"/>
    <s v="technology/space exploration"/>
    <m/>
    <x v="1"/>
    <x v="12"/>
    <m/>
    <m/>
    <m/>
    <x v="11"/>
    <x v="12"/>
    <x v="11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n v="2016"/>
    <b v="0"/>
    <n v="26"/>
    <b v="1"/>
    <s v="technology/space exploration"/>
    <m/>
    <x v="1"/>
    <x v="12"/>
    <m/>
    <m/>
    <m/>
    <x v="11"/>
    <x v="12"/>
    <x v="11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n v="2014"/>
    <b v="0"/>
    <n v="14"/>
    <b v="1"/>
    <s v="technology/space exploration"/>
    <m/>
    <x v="1"/>
    <x v="12"/>
    <m/>
    <m/>
    <m/>
    <x v="11"/>
    <x v="12"/>
    <x v="11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n v="2015"/>
    <b v="0"/>
    <n v="49"/>
    <b v="1"/>
    <s v="technology/space exploration"/>
    <m/>
    <x v="1"/>
    <x v="12"/>
    <m/>
    <m/>
    <m/>
    <x v="11"/>
    <x v="12"/>
    <x v="11"/>
    <x v="1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n v="2015"/>
    <b v="0"/>
    <n v="69"/>
    <b v="1"/>
    <s v="technology/space exploration"/>
    <m/>
    <x v="1"/>
    <x v="12"/>
    <m/>
    <m/>
    <m/>
    <x v="11"/>
    <x v="12"/>
    <x v="11"/>
    <x v="1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n v="2014"/>
    <b v="0"/>
    <n v="1"/>
    <b v="0"/>
    <s v="technology/space exploration"/>
    <m/>
    <x v="1"/>
    <x v="12"/>
    <m/>
    <m/>
    <m/>
    <x v="11"/>
    <x v="12"/>
    <x v="11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6-15T05:55:08"/>
    <n v="2016"/>
    <b v="0"/>
    <n v="0"/>
    <b v="0"/>
    <s v="technology/space exploration"/>
    <m/>
    <x v="1"/>
    <x v="12"/>
    <m/>
    <m/>
    <m/>
    <x v="11"/>
    <x v="12"/>
    <x v="11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n v="2016"/>
    <b v="1"/>
    <n v="1501"/>
    <b v="0"/>
    <s v="technology/space exploration"/>
    <m/>
    <x v="1"/>
    <x v="12"/>
    <m/>
    <m/>
    <m/>
    <x v="11"/>
    <x v="12"/>
    <x v="11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n v="2017"/>
    <b v="1"/>
    <n v="52"/>
    <b v="0"/>
    <s v="technology/space exploration"/>
    <m/>
    <x v="1"/>
    <x v="12"/>
    <m/>
    <m/>
    <m/>
    <x v="11"/>
    <x v="12"/>
    <x v="11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n v="2014"/>
    <b v="1"/>
    <n v="23"/>
    <b v="0"/>
    <s v="technology/space exploration"/>
    <m/>
    <x v="1"/>
    <x v="12"/>
    <m/>
    <m/>
    <m/>
    <x v="11"/>
    <x v="12"/>
    <x v="1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n v="2015"/>
    <b v="1"/>
    <n v="535"/>
    <b v="0"/>
    <s v="technology/space exploration"/>
    <m/>
    <x v="1"/>
    <x v="12"/>
    <m/>
    <m/>
    <m/>
    <x v="11"/>
    <x v="12"/>
    <x v="11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n v="2015"/>
    <b v="0"/>
    <n v="3"/>
    <b v="0"/>
    <s v="technology/space exploration"/>
    <m/>
    <x v="1"/>
    <x v="12"/>
    <m/>
    <m/>
    <m/>
    <x v="11"/>
    <x v="12"/>
    <x v="11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n v="2016"/>
    <b v="0"/>
    <n v="6"/>
    <b v="0"/>
    <s v="technology/space exploration"/>
    <m/>
    <x v="1"/>
    <x v="12"/>
    <m/>
    <m/>
    <m/>
    <x v="11"/>
    <x v="12"/>
    <x v="11"/>
    <x v="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n v="2015"/>
    <b v="0"/>
    <n v="3"/>
    <b v="0"/>
    <s v="technology/space exploration"/>
    <m/>
    <x v="1"/>
    <x v="12"/>
    <m/>
    <m/>
    <m/>
    <x v="11"/>
    <x v="12"/>
    <x v="1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n v="2016"/>
    <b v="0"/>
    <n v="5"/>
    <b v="0"/>
    <s v="technology/space exploration"/>
    <m/>
    <x v="1"/>
    <x v="12"/>
    <m/>
    <m/>
    <m/>
    <x v="11"/>
    <x v="12"/>
    <x v="11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n v="2015"/>
    <b v="0"/>
    <n v="17"/>
    <b v="0"/>
    <s v="technology/space exploration"/>
    <m/>
    <x v="1"/>
    <x v="12"/>
    <m/>
    <m/>
    <m/>
    <x v="11"/>
    <x v="12"/>
    <x v="11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n v="2014"/>
    <b v="0"/>
    <n v="11"/>
    <b v="0"/>
    <s v="technology/space exploration"/>
    <m/>
    <x v="1"/>
    <x v="12"/>
    <m/>
    <m/>
    <m/>
    <x v="11"/>
    <x v="12"/>
    <x v="11"/>
    <x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n v="2014"/>
    <b v="0"/>
    <n v="70"/>
    <b v="0"/>
    <s v="technology/space exploration"/>
    <m/>
    <x v="1"/>
    <x v="12"/>
    <m/>
    <m/>
    <m/>
    <x v="11"/>
    <x v="12"/>
    <x v="11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n v="2015"/>
    <b v="0"/>
    <n v="6"/>
    <b v="0"/>
    <s v="technology/space exploration"/>
    <m/>
    <x v="1"/>
    <x v="12"/>
    <m/>
    <m/>
    <m/>
    <x v="11"/>
    <x v="12"/>
    <x v="11"/>
    <x v="11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n v="2016"/>
    <b v="0"/>
    <n v="43"/>
    <b v="0"/>
    <s v="technology/space exploration"/>
    <m/>
    <x v="1"/>
    <x v="12"/>
    <m/>
    <m/>
    <m/>
    <x v="11"/>
    <x v="12"/>
    <x v="11"/>
    <x v="1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n v="2017"/>
    <b v="0"/>
    <n v="152"/>
    <b v="0"/>
    <s v="technology/space exploration"/>
    <m/>
    <x v="1"/>
    <x v="12"/>
    <m/>
    <m/>
    <m/>
    <x v="11"/>
    <x v="12"/>
    <x v="11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n v="2016"/>
    <b v="0"/>
    <n v="59"/>
    <b v="0"/>
    <s v="technology/space exploration"/>
    <m/>
    <x v="1"/>
    <x v="12"/>
    <m/>
    <m/>
    <m/>
    <x v="11"/>
    <x v="12"/>
    <x v="11"/>
    <x v="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n v="2016"/>
    <b v="0"/>
    <n v="4"/>
    <b v="0"/>
    <s v="technology/space exploration"/>
    <m/>
    <x v="1"/>
    <x v="12"/>
    <m/>
    <m/>
    <m/>
    <x v="11"/>
    <x v="12"/>
    <x v="11"/>
    <x v="11"/>
  </r>
  <r>
    <n v="2659"/>
    <s v="test (Canceled)"/>
    <s v="test"/>
    <n v="49000"/>
    <n v="1333"/>
    <x v="1"/>
    <s v="US"/>
    <s v="USD"/>
    <n v="1429321210"/>
    <n v="1426729210"/>
    <d v="2015-03-19T01:40:10"/>
    <n v="2015"/>
    <b v="0"/>
    <n v="10"/>
    <b v="0"/>
    <s v="technology/space exploration"/>
    <m/>
    <x v="1"/>
    <x v="12"/>
    <m/>
    <m/>
    <m/>
    <x v="11"/>
    <x v="12"/>
    <x v="11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n v="2015"/>
    <b v="0"/>
    <n v="5"/>
    <b v="0"/>
    <s v="technology/space exploration"/>
    <m/>
    <x v="1"/>
    <x v="12"/>
    <m/>
    <m/>
    <m/>
    <x v="11"/>
    <x v="12"/>
    <x v="11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n v="2013"/>
    <b v="0"/>
    <n v="60"/>
    <b v="1"/>
    <s v="technology/makerspaces"/>
    <m/>
    <x v="1"/>
    <x v="12"/>
    <m/>
    <m/>
    <m/>
    <x v="11"/>
    <x v="12"/>
    <x v="11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n v="2015"/>
    <b v="0"/>
    <n v="80"/>
    <b v="1"/>
    <s v="technology/makerspaces"/>
    <m/>
    <x v="1"/>
    <x v="12"/>
    <m/>
    <m/>
    <m/>
    <x v="11"/>
    <x v="12"/>
    <x v="11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n v="2015"/>
    <b v="0"/>
    <n v="56"/>
    <b v="1"/>
    <s v="technology/makerspaces"/>
    <m/>
    <x v="1"/>
    <x v="12"/>
    <m/>
    <m/>
    <m/>
    <x v="11"/>
    <x v="12"/>
    <x v="11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n v="2015"/>
    <b v="0"/>
    <n v="104"/>
    <b v="1"/>
    <s v="technology/makerspaces"/>
    <m/>
    <x v="1"/>
    <x v="12"/>
    <m/>
    <m/>
    <m/>
    <x v="11"/>
    <x v="12"/>
    <x v="11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n v="2015"/>
    <b v="0"/>
    <n v="46"/>
    <b v="1"/>
    <s v="technology/makerspaces"/>
    <m/>
    <x v="1"/>
    <x v="12"/>
    <m/>
    <m/>
    <m/>
    <x v="11"/>
    <x v="12"/>
    <x v="11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n v="2015"/>
    <b v="0"/>
    <n v="206"/>
    <b v="1"/>
    <s v="technology/makerspaces"/>
    <m/>
    <x v="1"/>
    <x v="12"/>
    <m/>
    <m/>
    <m/>
    <x v="11"/>
    <x v="12"/>
    <x v="11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n v="2016"/>
    <b v="0"/>
    <n v="18"/>
    <b v="1"/>
    <s v="technology/makerspaces"/>
    <m/>
    <x v="1"/>
    <x v="12"/>
    <m/>
    <m/>
    <m/>
    <x v="11"/>
    <x v="12"/>
    <x v="11"/>
    <x v="1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n v="2015"/>
    <b v="0"/>
    <n v="28"/>
    <b v="1"/>
    <s v="technology/makerspaces"/>
    <m/>
    <x v="1"/>
    <x v="12"/>
    <m/>
    <m/>
    <m/>
    <x v="11"/>
    <x v="12"/>
    <x v="11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n v="2015"/>
    <b v="0"/>
    <n v="11"/>
    <b v="1"/>
    <s v="technology/makerspaces"/>
    <m/>
    <x v="1"/>
    <x v="12"/>
    <m/>
    <m/>
    <m/>
    <x v="11"/>
    <x v="12"/>
    <x v="11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n v="2014"/>
    <b v="1"/>
    <n v="60"/>
    <b v="0"/>
    <s v="technology/makerspaces"/>
    <m/>
    <x v="1"/>
    <x v="12"/>
    <m/>
    <m/>
    <m/>
    <x v="11"/>
    <x v="12"/>
    <x v="11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n v="2014"/>
    <b v="1"/>
    <n v="84"/>
    <b v="0"/>
    <s v="technology/makerspaces"/>
    <m/>
    <x v="1"/>
    <x v="12"/>
    <m/>
    <m/>
    <m/>
    <x v="11"/>
    <x v="12"/>
    <x v="11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n v="2015"/>
    <b v="1"/>
    <n v="47"/>
    <b v="0"/>
    <s v="technology/makerspaces"/>
    <m/>
    <x v="1"/>
    <x v="12"/>
    <m/>
    <m/>
    <m/>
    <x v="11"/>
    <x v="12"/>
    <x v="11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n v="2014"/>
    <b v="1"/>
    <n v="66"/>
    <b v="0"/>
    <s v="technology/makerspaces"/>
    <m/>
    <x v="1"/>
    <x v="12"/>
    <m/>
    <m/>
    <m/>
    <x v="11"/>
    <x v="12"/>
    <x v="11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6-08T15:11:10"/>
    <n v="2016"/>
    <b v="1"/>
    <n v="171"/>
    <b v="0"/>
    <s v="technology/makerspaces"/>
    <m/>
    <x v="1"/>
    <x v="12"/>
    <m/>
    <m/>
    <m/>
    <x v="11"/>
    <x v="12"/>
    <x v="11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n v="2014"/>
    <b v="1"/>
    <n v="29"/>
    <b v="0"/>
    <s v="technology/makerspaces"/>
    <m/>
    <x v="1"/>
    <x v="12"/>
    <m/>
    <m/>
    <m/>
    <x v="11"/>
    <x v="12"/>
    <x v="11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n v="2016"/>
    <b v="0"/>
    <n v="9"/>
    <b v="0"/>
    <s v="technology/makerspaces"/>
    <m/>
    <x v="1"/>
    <x v="12"/>
    <m/>
    <m/>
    <m/>
    <x v="11"/>
    <x v="12"/>
    <x v="11"/>
    <x v="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n v="2014"/>
    <b v="0"/>
    <n v="27"/>
    <b v="0"/>
    <s v="technology/makerspaces"/>
    <m/>
    <x v="1"/>
    <x v="12"/>
    <m/>
    <m/>
    <m/>
    <x v="11"/>
    <x v="12"/>
    <x v="11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n v="2015"/>
    <b v="0"/>
    <n v="2"/>
    <b v="0"/>
    <s v="technology/makerspaces"/>
    <m/>
    <x v="1"/>
    <x v="12"/>
    <m/>
    <m/>
    <m/>
    <x v="11"/>
    <x v="12"/>
    <x v="11"/>
    <x v="1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n v="2015"/>
    <b v="0"/>
    <n v="3"/>
    <b v="0"/>
    <s v="technology/makerspaces"/>
    <m/>
    <x v="1"/>
    <x v="12"/>
    <m/>
    <m/>
    <m/>
    <x v="11"/>
    <x v="12"/>
    <x v="11"/>
    <x v="11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n v="2016"/>
    <b v="0"/>
    <n v="4"/>
    <b v="0"/>
    <s v="technology/makerspaces"/>
    <m/>
    <x v="1"/>
    <x v="12"/>
    <m/>
    <m/>
    <m/>
    <x v="11"/>
    <x v="12"/>
    <x v="11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n v="2014"/>
    <b v="0"/>
    <n v="2"/>
    <b v="0"/>
    <s v="food/food trucks"/>
    <m/>
    <x v="1"/>
    <x v="12"/>
    <m/>
    <m/>
    <m/>
    <x v="11"/>
    <x v="12"/>
    <x v="11"/>
    <x v="1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n v="2014"/>
    <b v="0"/>
    <n v="20"/>
    <b v="0"/>
    <s v="food/food trucks"/>
    <m/>
    <x v="1"/>
    <x v="12"/>
    <m/>
    <m/>
    <m/>
    <x v="11"/>
    <x v="12"/>
    <x v="11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n v="2015"/>
    <b v="0"/>
    <n v="3"/>
    <b v="0"/>
    <s v="food/food trucks"/>
    <m/>
    <x v="1"/>
    <x v="12"/>
    <m/>
    <m/>
    <m/>
    <x v="11"/>
    <x v="12"/>
    <x v="11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n v="2014"/>
    <b v="0"/>
    <n v="4"/>
    <b v="0"/>
    <s v="food/food trucks"/>
    <m/>
    <x v="1"/>
    <x v="12"/>
    <m/>
    <m/>
    <m/>
    <x v="11"/>
    <x v="12"/>
    <x v="11"/>
    <x v="1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n v="2015"/>
    <b v="0"/>
    <n v="1"/>
    <b v="0"/>
    <s v="food/food trucks"/>
    <m/>
    <x v="1"/>
    <x v="12"/>
    <m/>
    <m/>
    <m/>
    <x v="11"/>
    <x v="12"/>
    <x v="11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n v="2014"/>
    <b v="0"/>
    <n v="0"/>
    <b v="0"/>
    <s v="food/food trucks"/>
    <m/>
    <x v="1"/>
    <x v="12"/>
    <m/>
    <m/>
    <m/>
    <x v="11"/>
    <x v="12"/>
    <x v="11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n v="2015"/>
    <b v="0"/>
    <n v="0"/>
    <b v="0"/>
    <s v="food/food trucks"/>
    <m/>
    <x v="1"/>
    <x v="12"/>
    <m/>
    <m/>
    <m/>
    <x v="11"/>
    <x v="12"/>
    <x v="11"/>
    <x v="11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n v="2015"/>
    <b v="0"/>
    <n v="14"/>
    <b v="0"/>
    <s v="food/food trucks"/>
    <m/>
    <x v="1"/>
    <x v="12"/>
    <m/>
    <m/>
    <m/>
    <x v="11"/>
    <x v="12"/>
    <x v="11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n v="2016"/>
    <b v="0"/>
    <n v="1"/>
    <b v="0"/>
    <s v="food/food trucks"/>
    <m/>
    <x v="1"/>
    <x v="12"/>
    <m/>
    <m/>
    <m/>
    <x v="11"/>
    <x v="12"/>
    <x v="11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n v="2015"/>
    <b v="0"/>
    <n v="118"/>
    <b v="0"/>
    <s v="food/food trucks"/>
    <m/>
    <x v="1"/>
    <x v="12"/>
    <m/>
    <m/>
    <m/>
    <x v="11"/>
    <x v="12"/>
    <x v="11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n v="2015"/>
    <b v="0"/>
    <n v="2"/>
    <b v="0"/>
    <s v="food/food trucks"/>
    <m/>
    <x v="1"/>
    <x v="12"/>
    <m/>
    <m/>
    <m/>
    <x v="11"/>
    <x v="12"/>
    <x v="11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2-23T08:01:00"/>
    <n v="2015"/>
    <b v="0"/>
    <n v="1"/>
    <b v="0"/>
    <s v="food/food trucks"/>
    <m/>
    <x v="1"/>
    <x v="12"/>
    <m/>
    <m/>
    <m/>
    <x v="11"/>
    <x v="12"/>
    <x v="11"/>
    <x v="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n v="2014"/>
    <b v="0"/>
    <n v="3"/>
    <b v="0"/>
    <s v="food/food trucks"/>
    <m/>
    <x v="1"/>
    <x v="12"/>
    <m/>
    <m/>
    <m/>
    <x v="11"/>
    <x v="12"/>
    <x v="11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n v="2014"/>
    <b v="0"/>
    <n v="1"/>
    <b v="0"/>
    <s v="food/food trucks"/>
    <m/>
    <x v="1"/>
    <x v="12"/>
    <m/>
    <m/>
    <m/>
    <x v="11"/>
    <x v="12"/>
    <x v="11"/>
    <x v="1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n v="2015"/>
    <b v="0"/>
    <n v="3"/>
    <b v="0"/>
    <s v="food/food trucks"/>
    <m/>
    <x v="1"/>
    <x v="12"/>
    <m/>
    <m/>
    <m/>
    <x v="11"/>
    <x v="12"/>
    <x v="11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n v="2014"/>
    <b v="0"/>
    <n v="38"/>
    <b v="0"/>
    <s v="food/food trucks"/>
    <m/>
    <x v="1"/>
    <x v="12"/>
    <m/>
    <m/>
    <m/>
    <x v="11"/>
    <x v="12"/>
    <x v="11"/>
    <x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n v="2015"/>
    <b v="0"/>
    <n v="52"/>
    <b v="0"/>
    <s v="food/food trucks"/>
    <m/>
    <x v="1"/>
    <x v="12"/>
    <m/>
    <m/>
    <m/>
    <x v="11"/>
    <x v="12"/>
    <x v="11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n v="2014"/>
    <b v="0"/>
    <n v="2"/>
    <b v="0"/>
    <s v="food/food trucks"/>
    <m/>
    <x v="1"/>
    <x v="12"/>
    <m/>
    <m/>
    <m/>
    <x v="11"/>
    <x v="12"/>
    <x v="11"/>
    <x v="1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n v="2014"/>
    <b v="0"/>
    <n v="0"/>
    <b v="0"/>
    <s v="food/food trucks"/>
    <m/>
    <x v="1"/>
    <x v="12"/>
    <m/>
    <m/>
    <m/>
    <x v="11"/>
    <x v="12"/>
    <x v="11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n v="2014"/>
    <b v="0"/>
    <n v="4"/>
    <b v="0"/>
    <s v="food/food trucks"/>
    <m/>
    <x v="1"/>
    <x v="12"/>
    <m/>
    <m/>
    <m/>
    <x v="11"/>
    <x v="12"/>
    <x v="11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n v="2017"/>
    <b v="0"/>
    <n v="46"/>
    <b v="0"/>
    <s v="theater/spaces"/>
    <m/>
    <x v="1"/>
    <x v="12"/>
    <m/>
    <m/>
    <m/>
    <x v="11"/>
    <x v="12"/>
    <x v="11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n v="2017"/>
    <b v="1"/>
    <n v="26"/>
    <b v="0"/>
    <s v="theater/spaces"/>
    <m/>
    <x v="1"/>
    <x v="12"/>
    <m/>
    <m/>
    <m/>
    <x v="11"/>
    <x v="12"/>
    <x v="11"/>
    <x v="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n v="2017"/>
    <b v="0"/>
    <n v="45"/>
    <b v="0"/>
    <s v="theater/spaces"/>
    <m/>
    <x v="1"/>
    <x v="12"/>
    <m/>
    <m/>
    <m/>
    <x v="11"/>
    <x v="12"/>
    <x v="11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n v="2017"/>
    <b v="0"/>
    <n v="7"/>
    <b v="0"/>
    <s v="theater/spaces"/>
    <m/>
    <x v="1"/>
    <x v="12"/>
    <m/>
    <m/>
    <m/>
    <x v="11"/>
    <x v="12"/>
    <x v="11"/>
    <x v="1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n v="2017"/>
    <b v="0"/>
    <n v="8"/>
    <b v="0"/>
    <s v="theater/spaces"/>
    <m/>
    <x v="1"/>
    <x v="12"/>
    <m/>
    <m/>
    <m/>
    <x v="11"/>
    <x v="12"/>
    <x v="11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n v="2014"/>
    <b v="1"/>
    <n v="263"/>
    <b v="1"/>
    <s v="theater/spaces"/>
    <m/>
    <x v="1"/>
    <x v="12"/>
    <m/>
    <m/>
    <m/>
    <x v="11"/>
    <x v="12"/>
    <x v="11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n v="2013"/>
    <b v="1"/>
    <n v="394"/>
    <b v="1"/>
    <s v="theater/spaces"/>
    <m/>
    <x v="1"/>
    <x v="12"/>
    <m/>
    <m/>
    <m/>
    <x v="11"/>
    <x v="12"/>
    <x v="11"/>
    <x v="1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n v="2016"/>
    <b v="1"/>
    <n v="1049"/>
    <b v="1"/>
    <s v="theater/spaces"/>
    <m/>
    <x v="1"/>
    <x v="12"/>
    <m/>
    <m/>
    <m/>
    <x v="11"/>
    <x v="12"/>
    <x v="11"/>
    <x v="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n v="2016"/>
    <b v="1"/>
    <n v="308"/>
    <b v="1"/>
    <s v="theater/spaces"/>
    <m/>
    <x v="1"/>
    <x v="12"/>
    <m/>
    <m/>
    <m/>
    <x v="11"/>
    <x v="12"/>
    <x v="11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n v="2014"/>
    <b v="1"/>
    <n v="1088"/>
    <b v="1"/>
    <s v="theater/spaces"/>
    <m/>
    <x v="1"/>
    <x v="12"/>
    <m/>
    <m/>
    <m/>
    <x v="11"/>
    <x v="12"/>
    <x v="11"/>
    <x v="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n v="2014"/>
    <b v="1"/>
    <n v="73"/>
    <b v="1"/>
    <s v="theater/spaces"/>
    <m/>
    <x v="1"/>
    <x v="12"/>
    <m/>
    <m/>
    <m/>
    <x v="11"/>
    <x v="12"/>
    <x v="11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n v="2013"/>
    <b v="1"/>
    <n v="143"/>
    <b v="1"/>
    <s v="theater/spaces"/>
    <m/>
    <x v="1"/>
    <x v="12"/>
    <m/>
    <m/>
    <m/>
    <x v="11"/>
    <x v="12"/>
    <x v="11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n v="2015"/>
    <b v="1"/>
    <n v="1420"/>
    <b v="1"/>
    <s v="theater/spaces"/>
    <m/>
    <x v="1"/>
    <x v="12"/>
    <m/>
    <m/>
    <m/>
    <x v="11"/>
    <x v="12"/>
    <x v="11"/>
    <x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n v="2016"/>
    <b v="1"/>
    <n v="305"/>
    <b v="1"/>
    <s v="theater/spaces"/>
    <m/>
    <x v="1"/>
    <x v="12"/>
    <m/>
    <m/>
    <m/>
    <x v="11"/>
    <x v="12"/>
    <x v="11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n v="2016"/>
    <b v="1"/>
    <n v="551"/>
    <b v="1"/>
    <s v="theater/spaces"/>
    <m/>
    <x v="1"/>
    <x v="12"/>
    <m/>
    <m/>
    <m/>
    <x v="11"/>
    <x v="12"/>
    <x v="11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n v="2015"/>
    <b v="1"/>
    <n v="187"/>
    <b v="1"/>
    <s v="theater/spaces"/>
    <m/>
    <x v="1"/>
    <x v="12"/>
    <m/>
    <m/>
    <m/>
    <x v="11"/>
    <x v="12"/>
    <x v="11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n v="2014"/>
    <b v="1"/>
    <n v="325"/>
    <b v="1"/>
    <s v="theater/spaces"/>
    <m/>
    <x v="1"/>
    <x v="12"/>
    <m/>
    <m/>
    <m/>
    <x v="11"/>
    <x v="12"/>
    <x v="11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n v="2016"/>
    <b v="1"/>
    <n v="148"/>
    <b v="1"/>
    <s v="theater/spaces"/>
    <m/>
    <x v="1"/>
    <x v="12"/>
    <m/>
    <m/>
    <m/>
    <x v="11"/>
    <x v="12"/>
    <x v="11"/>
    <x v="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n v="2016"/>
    <b v="0"/>
    <n v="69"/>
    <b v="1"/>
    <s v="theater/spaces"/>
    <m/>
    <x v="1"/>
    <x v="12"/>
    <m/>
    <m/>
    <m/>
    <x v="11"/>
    <x v="12"/>
    <x v="11"/>
    <x v="1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n v="2016"/>
    <b v="0"/>
    <n v="173"/>
    <b v="1"/>
    <s v="theater/spaces"/>
    <m/>
    <x v="1"/>
    <x v="12"/>
    <m/>
    <m/>
    <m/>
    <x v="11"/>
    <x v="12"/>
    <x v="11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n v="2013"/>
    <b v="0"/>
    <n v="269"/>
    <b v="1"/>
    <s v="technology/hardware"/>
    <m/>
    <x v="1"/>
    <x v="12"/>
    <m/>
    <m/>
    <m/>
    <x v="11"/>
    <x v="12"/>
    <x v="11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n v="2016"/>
    <b v="0"/>
    <n v="185"/>
    <b v="1"/>
    <s v="technology/hardware"/>
    <m/>
    <x v="1"/>
    <x v="12"/>
    <m/>
    <m/>
    <m/>
    <x v="11"/>
    <x v="12"/>
    <x v="11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n v="2014"/>
    <b v="0"/>
    <n v="176"/>
    <b v="1"/>
    <s v="technology/hardware"/>
    <m/>
    <x v="1"/>
    <x v="12"/>
    <m/>
    <m/>
    <m/>
    <x v="11"/>
    <x v="12"/>
    <x v="11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n v="2015"/>
    <b v="0"/>
    <n v="1019"/>
    <b v="1"/>
    <s v="technology/hardware"/>
    <m/>
    <x v="1"/>
    <x v="12"/>
    <m/>
    <m/>
    <m/>
    <x v="11"/>
    <x v="12"/>
    <x v="11"/>
    <x v="1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n v="2017"/>
    <b v="0"/>
    <n v="113"/>
    <b v="1"/>
    <s v="technology/hardware"/>
    <m/>
    <x v="1"/>
    <x v="12"/>
    <m/>
    <m/>
    <m/>
    <x v="11"/>
    <x v="12"/>
    <x v="11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n v="2016"/>
    <b v="0"/>
    <n v="404"/>
    <b v="1"/>
    <s v="technology/hardware"/>
    <m/>
    <x v="1"/>
    <x v="12"/>
    <m/>
    <m/>
    <m/>
    <x v="11"/>
    <x v="12"/>
    <x v="11"/>
    <x v="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n v="2015"/>
    <b v="0"/>
    <n v="707"/>
    <b v="1"/>
    <s v="technology/hardware"/>
    <m/>
    <x v="1"/>
    <x v="12"/>
    <m/>
    <m/>
    <m/>
    <x v="11"/>
    <x v="12"/>
    <x v="11"/>
    <x v="1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n v="2015"/>
    <b v="0"/>
    <n v="392"/>
    <b v="1"/>
    <s v="technology/hardware"/>
    <m/>
    <x v="1"/>
    <x v="12"/>
    <m/>
    <m/>
    <m/>
    <x v="11"/>
    <x v="12"/>
    <x v="11"/>
    <x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n v="2015"/>
    <b v="0"/>
    <n v="23"/>
    <b v="1"/>
    <s v="technology/hardware"/>
    <m/>
    <x v="1"/>
    <x v="12"/>
    <m/>
    <m/>
    <m/>
    <x v="11"/>
    <x v="12"/>
    <x v="11"/>
    <x v="1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n v="2013"/>
    <b v="0"/>
    <n v="682"/>
    <b v="1"/>
    <s v="technology/hardware"/>
    <m/>
    <x v="1"/>
    <x v="12"/>
    <m/>
    <m/>
    <m/>
    <x v="11"/>
    <x v="12"/>
    <x v="11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n v="2014"/>
    <b v="0"/>
    <n v="37"/>
    <b v="1"/>
    <s v="technology/hardware"/>
    <m/>
    <x v="1"/>
    <x v="12"/>
    <m/>
    <m/>
    <m/>
    <x v="11"/>
    <x v="12"/>
    <x v="11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n v="2013"/>
    <b v="0"/>
    <n v="146"/>
    <b v="1"/>
    <s v="technology/hardware"/>
    <m/>
    <x v="1"/>
    <x v="12"/>
    <m/>
    <m/>
    <m/>
    <x v="11"/>
    <x v="12"/>
    <x v="11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n v="2015"/>
    <b v="0"/>
    <n v="119"/>
    <b v="1"/>
    <s v="technology/hardware"/>
    <m/>
    <x v="1"/>
    <x v="12"/>
    <m/>
    <m/>
    <m/>
    <x v="11"/>
    <x v="12"/>
    <x v="1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n v="2016"/>
    <b v="0"/>
    <n v="163"/>
    <b v="1"/>
    <s v="technology/hardware"/>
    <m/>
    <x v="1"/>
    <x v="12"/>
    <m/>
    <m/>
    <m/>
    <x v="11"/>
    <x v="12"/>
    <x v="11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n v="2013"/>
    <b v="0"/>
    <n v="339"/>
    <b v="1"/>
    <s v="technology/hardware"/>
    <m/>
    <x v="1"/>
    <x v="12"/>
    <m/>
    <m/>
    <m/>
    <x v="11"/>
    <x v="12"/>
    <x v="11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n v="2014"/>
    <b v="0"/>
    <n v="58"/>
    <b v="1"/>
    <s v="technology/hardware"/>
    <m/>
    <x v="1"/>
    <x v="12"/>
    <m/>
    <m/>
    <m/>
    <x v="11"/>
    <x v="12"/>
    <x v="11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n v="2013"/>
    <b v="0"/>
    <n v="456"/>
    <b v="1"/>
    <s v="technology/hardware"/>
    <m/>
    <x v="1"/>
    <x v="12"/>
    <m/>
    <m/>
    <m/>
    <x v="11"/>
    <x v="12"/>
    <x v="11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n v="2016"/>
    <b v="0"/>
    <n v="15"/>
    <b v="1"/>
    <s v="technology/hardware"/>
    <m/>
    <x v="1"/>
    <x v="12"/>
    <m/>
    <m/>
    <m/>
    <x v="11"/>
    <x v="12"/>
    <x v="11"/>
    <x v="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n v="2014"/>
    <b v="0"/>
    <n v="191"/>
    <b v="1"/>
    <s v="technology/hardware"/>
    <m/>
    <x v="1"/>
    <x v="12"/>
    <m/>
    <m/>
    <m/>
    <x v="11"/>
    <x v="12"/>
    <x v="11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n v="2015"/>
    <b v="0"/>
    <n v="17"/>
    <b v="1"/>
    <s v="technology/hardware"/>
    <m/>
    <x v="1"/>
    <x v="12"/>
    <m/>
    <m/>
    <m/>
    <x v="11"/>
    <x v="12"/>
    <x v="11"/>
    <x v="1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n v="2014"/>
    <b v="0"/>
    <n v="4"/>
    <b v="0"/>
    <s v="publishing/children's books"/>
    <m/>
    <x v="1"/>
    <x v="12"/>
    <m/>
    <m/>
    <m/>
    <x v="11"/>
    <x v="12"/>
    <x v="11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n v="2012"/>
    <b v="0"/>
    <n v="18"/>
    <b v="0"/>
    <s v="publishing/children's books"/>
    <m/>
    <x v="1"/>
    <x v="12"/>
    <m/>
    <m/>
    <m/>
    <x v="11"/>
    <x v="12"/>
    <x v="11"/>
    <x v="1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09-19T07:53:27"/>
    <n v="2016"/>
    <b v="0"/>
    <n v="0"/>
    <b v="0"/>
    <s v="publishing/children's books"/>
    <m/>
    <x v="1"/>
    <x v="12"/>
    <m/>
    <m/>
    <m/>
    <x v="11"/>
    <x v="12"/>
    <x v="11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n v="2012"/>
    <b v="0"/>
    <n v="22"/>
    <b v="0"/>
    <s v="publishing/children's books"/>
    <m/>
    <x v="1"/>
    <x v="12"/>
    <m/>
    <m/>
    <m/>
    <x v="11"/>
    <x v="12"/>
    <x v="11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n v="2012"/>
    <b v="0"/>
    <n v="49"/>
    <b v="0"/>
    <s v="publishing/children's books"/>
    <m/>
    <x v="1"/>
    <x v="12"/>
    <m/>
    <m/>
    <m/>
    <x v="11"/>
    <x v="12"/>
    <x v="11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n v="2014"/>
    <b v="0"/>
    <n v="19"/>
    <b v="0"/>
    <s v="publishing/children's books"/>
    <m/>
    <x v="1"/>
    <x v="12"/>
    <m/>
    <m/>
    <m/>
    <x v="11"/>
    <x v="12"/>
    <x v="11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n v="2012"/>
    <b v="0"/>
    <n v="4"/>
    <b v="0"/>
    <s v="publishing/children's books"/>
    <m/>
    <x v="1"/>
    <x v="12"/>
    <m/>
    <m/>
    <m/>
    <x v="11"/>
    <x v="12"/>
    <x v="11"/>
    <x v="1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n v="2016"/>
    <b v="0"/>
    <n v="4"/>
    <b v="0"/>
    <s v="publishing/children's books"/>
    <m/>
    <x v="1"/>
    <x v="12"/>
    <m/>
    <m/>
    <m/>
    <x v="11"/>
    <x v="12"/>
    <x v="11"/>
    <x v="1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n v="2015"/>
    <b v="0"/>
    <n v="2"/>
    <b v="0"/>
    <s v="publishing/children's books"/>
    <m/>
    <x v="1"/>
    <x v="12"/>
    <m/>
    <m/>
    <m/>
    <x v="11"/>
    <x v="12"/>
    <x v="11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n v="2012"/>
    <b v="0"/>
    <n v="0"/>
    <b v="0"/>
    <s v="publishing/children's books"/>
    <m/>
    <x v="1"/>
    <x v="12"/>
    <m/>
    <m/>
    <m/>
    <x v="11"/>
    <x v="12"/>
    <x v="11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n v="2014"/>
    <b v="0"/>
    <n v="0"/>
    <b v="0"/>
    <s v="publishing/children's books"/>
    <m/>
    <x v="1"/>
    <x v="12"/>
    <m/>
    <m/>
    <m/>
    <x v="11"/>
    <x v="12"/>
    <x v="11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n v="2011"/>
    <b v="0"/>
    <n v="14"/>
    <b v="0"/>
    <s v="publishing/children's books"/>
    <m/>
    <x v="1"/>
    <x v="12"/>
    <m/>
    <m/>
    <m/>
    <x v="11"/>
    <x v="12"/>
    <x v="11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n v="2012"/>
    <b v="0"/>
    <n v="8"/>
    <b v="0"/>
    <s v="publishing/children's books"/>
    <m/>
    <x v="1"/>
    <x v="12"/>
    <m/>
    <m/>
    <m/>
    <x v="11"/>
    <x v="12"/>
    <x v="11"/>
    <x v="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n v="2014"/>
    <b v="0"/>
    <n v="0"/>
    <b v="0"/>
    <s v="publishing/children's books"/>
    <m/>
    <x v="1"/>
    <x v="12"/>
    <m/>
    <m/>
    <m/>
    <x v="11"/>
    <x v="12"/>
    <x v="11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n v="2015"/>
    <b v="0"/>
    <n v="15"/>
    <b v="0"/>
    <s v="publishing/children's books"/>
    <m/>
    <x v="1"/>
    <x v="12"/>
    <m/>
    <m/>
    <m/>
    <x v="11"/>
    <x v="12"/>
    <x v="11"/>
    <x v="1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n v="2013"/>
    <b v="0"/>
    <n v="33"/>
    <b v="0"/>
    <s v="publishing/children's books"/>
    <m/>
    <x v="1"/>
    <x v="12"/>
    <m/>
    <m/>
    <m/>
    <x v="11"/>
    <x v="12"/>
    <x v="1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n v="2016"/>
    <b v="0"/>
    <n v="2"/>
    <b v="0"/>
    <s v="publishing/children's books"/>
    <m/>
    <x v="1"/>
    <x v="12"/>
    <m/>
    <m/>
    <m/>
    <x v="11"/>
    <x v="12"/>
    <x v="11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n v="2016"/>
    <b v="0"/>
    <n v="6"/>
    <b v="0"/>
    <s v="publishing/children's books"/>
    <m/>
    <x v="1"/>
    <x v="12"/>
    <m/>
    <m/>
    <m/>
    <x v="11"/>
    <x v="12"/>
    <x v="11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n v="2016"/>
    <b v="0"/>
    <n v="2"/>
    <b v="0"/>
    <s v="publishing/children's books"/>
    <m/>
    <x v="1"/>
    <x v="12"/>
    <m/>
    <m/>
    <m/>
    <x v="11"/>
    <x v="12"/>
    <x v="11"/>
    <x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n v="2013"/>
    <b v="0"/>
    <n v="0"/>
    <b v="0"/>
    <s v="publishing/children's books"/>
    <m/>
    <x v="1"/>
    <x v="12"/>
    <m/>
    <m/>
    <m/>
    <x v="11"/>
    <x v="12"/>
    <x v="11"/>
    <x v="1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n v="2012"/>
    <b v="0"/>
    <n v="4"/>
    <b v="0"/>
    <s v="publishing/children's books"/>
    <m/>
    <x v="1"/>
    <x v="12"/>
    <m/>
    <m/>
    <m/>
    <x v="11"/>
    <x v="12"/>
    <x v="1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n v="2012"/>
    <b v="0"/>
    <n v="1"/>
    <b v="0"/>
    <s v="publishing/children's books"/>
    <m/>
    <x v="1"/>
    <x v="12"/>
    <m/>
    <m/>
    <m/>
    <x v="11"/>
    <x v="12"/>
    <x v="11"/>
    <x v="1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n v="2013"/>
    <b v="0"/>
    <n v="3"/>
    <b v="0"/>
    <s v="publishing/children's books"/>
    <m/>
    <x v="1"/>
    <x v="12"/>
    <m/>
    <m/>
    <m/>
    <x v="11"/>
    <x v="12"/>
    <x v="11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n v="2012"/>
    <b v="0"/>
    <n v="4"/>
    <b v="0"/>
    <s v="publishing/children's books"/>
    <m/>
    <x v="1"/>
    <x v="12"/>
    <m/>
    <m/>
    <m/>
    <x v="11"/>
    <x v="12"/>
    <x v="11"/>
    <x v="1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n v="2012"/>
    <b v="0"/>
    <n v="0"/>
    <b v="0"/>
    <s v="publishing/children's books"/>
    <m/>
    <x v="1"/>
    <x v="12"/>
    <m/>
    <m/>
    <m/>
    <x v="11"/>
    <x v="12"/>
    <x v="11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n v="2011"/>
    <b v="0"/>
    <n v="4"/>
    <b v="0"/>
    <s v="publishing/children's books"/>
    <m/>
    <x v="1"/>
    <x v="12"/>
    <m/>
    <m/>
    <m/>
    <x v="11"/>
    <x v="12"/>
    <x v="11"/>
    <x v="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n v="2015"/>
    <b v="0"/>
    <n v="3"/>
    <b v="0"/>
    <s v="publishing/children's books"/>
    <m/>
    <x v="1"/>
    <x v="12"/>
    <m/>
    <m/>
    <m/>
    <x v="11"/>
    <x v="12"/>
    <x v="11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n v="2012"/>
    <b v="0"/>
    <n v="34"/>
    <b v="0"/>
    <s v="publishing/children's books"/>
    <m/>
    <x v="1"/>
    <x v="12"/>
    <m/>
    <m/>
    <m/>
    <x v="11"/>
    <x v="12"/>
    <x v="11"/>
    <x v="1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n v="2014"/>
    <b v="0"/>
    <n v="2"/>
    <b v="0"/>
    <s v="publishing/children's books"/>
    <m/>
    <x v="1"/>
    <x v="12"/>
    <m/>
    <m/>
    <m/>
    <x v="11"/>
    <x v="12"/>
    <x v="11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n v="2014"/>
    <b v="0"/>
    <n v="33"/>
    <b v="0"/>
    <s v="publishing/children's books"/>
    <m/>
    <x v="1"/>
    <x v="12"/>
    <m/>
    <m/>
    <m/>
    <x v="11"/>
    <x v="12"/>
    <x v="11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n v="2012"/>
    <b v="0"/>
    <n v="0"/>
    <b v="0"/>
    <s v="publishing/children's books"/>
    <m/>
    <x v="1"/>
    <x v="12"/>
    <m/>
    <m/>
    <m/>
    <x v="11"/>
    <x v="12"/>
    <x v="1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n v="2013"/>
    <b v="0"/>
    <n v="0"/>
    <b v="0"/>
    <s v="publishing/children's books"/>
    <m/>
    <x v="1"/>
    <x v="12"/>
    <m/>
    <m/>
    <m/>
    <x v="11"/>
    <x v="12"/>
    <x v="11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n v="2016"/>
    <b v="0"/>
    <n v="1"/>
    <b v="0"/>
    <s v="publishing/children's books"/>
    <m/>
    <x v="1"/>
    <x v="12"/>
    <m/>
    <m/>
    <m/>
    <x v="11"/>
    <x v="12"/>
    <x v="11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n v="2013"/>
    <b v="0"/>
    <n v="13"/>
    <b v="0"/>
    <s v="publishing/children's books"/>
    <m/>
    <x v="1"/>
    <x v="12"/>
    <m/>
    <m/>
    <m/>
    <x v="11"/>
    <x v="12"/>
    <x v="11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n v="2011"/>
    <b v="0"/>
    <n v="2"/>
    <b v="0"/>
    <s v="publishing/children's books"/>
    <m/>
    <x v="1"/>
    <x v="12"/>
    <m/>
    <m/>
    <m/>
    <x v="11"/>
    <x v="12"/>
    <x v="11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n v="2015"/>
    <b v="0"/>
    <n v="36"/>
    <b v="0"/>
    <s v="publishing/children's books"/>
    <m/>
    <x v="1"/>
    <x v="12"/>
    <m/>
    <m/>
    <m/>
    <x v="11"/>
    <x v="12"/>
    <x v="11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n v="2015"/>
    <b v="0"/>
    <n v="1"/>
    <b v="0"/>
    <s v="publishing/children's books"/>
    <m/>
    <x v="1"/>
    <x v="12"/>
    <m/>
    <m/>
    <m/>
    <x v="11"/>
    <x v="12"/>
    <x v="11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7-26T23:28:26"/>
    <n v="2014"/>
    <b v="0"/>
    <n v="15"/>
    <b v="0"/>
    <s v="publishing/children's books"/>
    <m/>
    <x v="1"/>
    <x v="12"/>
    <m/>
    <m/>
    <m/>
    <x v="11"/>
    <x v="12"/>
    <x v="11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n v="2015"/>
    <b v="0"/>
    <n v="1"/>
    <b v="0"/>
    <s v="publishing/children's books"/>
    <m/>
    <x v="1"/>
    <x v="12"/>
    <m/>
    <m/>
    <m/>
    <x v="11"/>
    <x v="12"/>
    <x v="11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n v="2017"/>
    <b v="0"/>
    <n v="0"/>
    <b v="0"/>
    <s v="publishing/children's books"/>
    <m/>
    <x v="1"/>
    <x v="12"/>
    <m/>
    <m/>
    <m/>
    <x v="11"/>
    <x v="12"/>
    <x v="11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n v="2015"/>
    <b v="0"/>
    <n v="28"/>
    <b v="1"/>
    <s v="theater/plays"/>
    <m/>
    <x v="1"/>
    <x v="12"/>
    <m/>
    <m/>
    <m/>
    <x v="11"/>
    <x v="12"/>
    <x v="11"/>
    <x v="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n v="2015"/>
    <b v="0"/>
    <n v="18"/>
    <b v="1"/>
    <s v="theater/plays"/>
    <m/>
    <x v="1"/>
    <x v="12"/>
    <m/>
    <m/>
    <m/>
    <x v="11"/>
    <x v="12"/>
    <x v="11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n v="2015"/>
    <b v="0"/>
    <n v="61"/>
    <b v="1"/>
    <s v="theater/plays"/>
    <m/>
    <x v="1"/>
    <x v="12"/>
    <m/>
    <m/>
    <m/>
    <x v="11"/>
    <x v="12"/>
    <x v="11"/>
    <x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n v="2014"/>
    <b v="0"/>
    <n v="108"/>
    <b v="1"/>
    <s v="theater/plays"/>
    <m/>
    <x v="1"/>
    <x v="12"/>
    <m/>
    <m/>
    <m/>
    <x v="11"/>
    <x v="12"/>
    <x v="11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n v="2016"/>
    <b v="0"/>
    <n v="142"/>
    <b v="1"/>
    <s v="theater/plays"/>
    <m/>
    <x v="1"/>
    <x v="12"/>
    <m/>
    <m/>
    <m/>
    <x v="11"/>
    <x v="12"/>
    <x v="11"/>
    <x v="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n v="2014"/>
    <b v="0"/>
    <n v="74"/>
    <b v="1"/>
    <s v="theater/plays"/>
    <m/>
    <x v="1"/>
    <x v="12"/>
    <m/>
    <m/>
    <m/>
    <x v="11"/>
    <x v="12"/>
    <x v="1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n v="2014"/>
    <b v="0"/>
    <n v="38"/>
    <b v="1"/>
    <s v="theater/plays"/>
    <m/>
    <x v="1"/>
    <x v="12"/>
    <m/>
    <m/>
    <m/>
    <x v="11"/>
    <x v="12"/>
    <x v="11"/>
    <x v="1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n v="2016"/>
    <b v="0"/>
    <n v="20"/>
    <b v="1"/>
    <s v="theater/plays"/>
    <m/>
    <x v="1"/>
    <x v="12"/>
    <m/>
    <m/>
    <m/>
    <x v="11"/>
    <x v="12"/>
    <x v="11"/>
    <x v="1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n v="2015"/>
    <b v="0"/>
    <n v="24"/>
    <b v="1"/>
    <s v="theater/plays"/>
    <m/>
    <x v="1"/>
    <x v="12"/>
    <m/>
    <m/>
    <m/>
    <x v="11"/>
    <x v="12"/>
    <x v="11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n v="2015"/>
    <b v="0"/>
    <n v="66"/>
    <b v="1"/>
    <s v="theater/plays"/>
    <m/>
    <x v="1"/>
    <x v="12"/>
    <m/>
    <m/>
    <m/>
    <x v="11"/>
    <x v="12"/>
    <x v="11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n v="2016"/>
    <b v="0"/>
    <n v="28"/>
    <b v="1"/>
    <s v="theater/plays"/>
    <m/>
    <x v="1"/>
    <x v="12"/>
    <m/>
    <m/>
    <m/>
    <x v="11"/>
    <x v="12"/>
    <x v="11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n v="2015"/>
    <b v="0"/>
    <n v="24"/>
    <b v="1"/>
    <s v="theater/plays"/>
    <m/>
    <x v="1"/>
    <x v="12"/>
    <m/>
    <m/>
    <m/>
    <x v="11"/>
    <x v="12"/>
    <x v="11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n v="2015"/>
    <b v="0"/>
    <n v="73"/>
    <b v="1"/>
    <s v="theater/plays"/>
    <m/>
    <x v="1"/>
    <x v="12"/>
    <m/>
    <m/>
    <m/>
    <x v="11"/>
    <x v="12"/>
    <x v="11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n v="2016"/>
    <b v="0"/>
    <n v="3"/>
    <b v="1"/>
    <s v="theater/plays"/>
    <m/>
    <x v="1"/>
    <x v="12"/>
    <m/>
    <m/>
    <m/>
    <x v="11"/>
    <x v="12"/>
    <x v="11"/>
    <x v="1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n v="2014"/>
    <b v="0"/>
    <n v="20"/>
    <b v="1"/>
    <s v="theater/plays"/>
    <m/>
    <x v="1"/>
    <x v="12"/>
    <m/>
    <m/>
    <m/>
    <x v="11"/>
    <x v="12"/>
    <x v="11"/>
    <x v="1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n v="2014"/>
    <b v="0"/>
    <n v="21"/>
    <b v="1"/>
    <s v="theater/plays"/>
    <m/>
    <x v="1"/>
    <x v="12"/>
    <m/>
    <m/>
    <m/>
    <x v="11"/>
    <x v="12"/>
    <x v="11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n v="2014"/>
    <b v="0"/>
    <n v="94"/>
    <b v="1"/>
    <s v="theater/plays"/>
    <m/>
    <x v="1"/>
    <x v="12"/>
    <m/>
    <m/>
    <m/>
    <x v="11"/>
    <x v="12"/>
    <x v="11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n v="2015"/>
    <b v="0"/>
    <n v="139"/>
    <b v="1"/>
    <s v="theater/plays"/>
    <m/>
    <x v="1"/>
    <x v="12"/>
    <m/>
    <m/>
    <m/>
    <x v="11"/>
    <x v="12"/>
    <x v="11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n v="2016"/>
    <b v="0"/>
    <n v="130"/>
    <b v="1"/>
    <s v="theater/plays"/>
    <m/>
    <x v="1"/>
    <x v="12"/>
    <m/>
    <m/>
    <m/>
    <x v="11"/>
    <x v="12"/>
    <x v="11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n v="2014"/>
    <b v="0"/>
    <n v="31"/>
    <b v="1"/>
    <s v="theater/plays"/>
    <m/>
    <x v="1"/>
    <x v="12"/>
    <m/>
    <m/>
    <m/>
    <x v="11"/>
    <x v="12"/>
    <x v="11"/>
    <x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n v="2014"/>
    <b v="0"/>
    <n v="13"/>
    <b v="1"/>
    <s v="theater/plays"/>
    <m/>
    <x v="1"/>
    <x v="12"/>
    <m/>
    <m/>
    <m/>
    <x v="11"/>
    <x v="12"/>
    <x v="11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n v="2015"/>
    <b v="0"/>
    <n v="90"/>
    <b v="1"/>
    <s v="theater/plays"/>
    <m/>
    <x v="1"/>
    <x v="12"/>
    <m/>
    <m/>
    <m/>
    <x v="11"/>
    <x v="12"/>
    <x v="11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n v="2015"/>
    <b v="0"/>
    <n v="141"/>
    <b v="1"/>
    <s v="theater/plays"/>
    <m/>
    <x v="1"/>
    <x v="12"/>
    <m/>
    <m/>
    <m/>
    <x v="11"/>
    <x v="12"/>
    <x v="11"/>
    <x v="1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n v="2014"/>
    <b v="0"/>
    <n v="23"/>
    <b v="1"/>
    <s v="theater/plays"/>
    <m/>
    <x v="1"/>
    <x v="12"/>
    <m/>
    <m/>
    <m/>
    <x v="11"/>
    <x v="12"/>
    <x v="11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n v="2015"/>
    <b v="0"/>
    <n v="18"/>
    <b v="1"/>
    <s v="theater/plays"/>
    <m/>
    <x v="1"/>
    <x v="12"/>
    <m/>
    <m/>
    <m/>
    <x v="11"/>
    <x v="12"/>
    <x v="11"/>
    <x v="1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n v="2015"/>
    <b v="0"/>
    <n v="76"/>
    <b v="1"/>
    <s v="theater/plays"/>
    <m/>
    <x v="1"/>
    <x v="12"/>
    <m/>
    <m/>
    <m/>
    <x v="11"/>
    <x v="12"/>
    <x v="11"/>
    <x v="11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n v="2015"/>
    <b v="0"/>
    <n v="93"/>
    <b v="1"/>
    <s v="theater/plays"/>
    <m/>
    <x v="1"/>
    <x v="12"/>
    <m/>
    <m/>
    <m/>
    <x v="11"/>
    <x v="12"/>
    <x v="11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n v="2015"/>
    <b v="0"/>
    <n v="69"/>
    <b v="1"/>
    <s v="theater/plays"/>
    <m/>
    <x v="1"/>
    <x v="12"/>
    <m/>
    <m/>
    <m/>
    <x v="11"/>
    <x v="12"/>
    <x v="11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n v="2016"/>
    <b v="0"/>
    <n v="21"/>
    <b v="1"/>
    <s v="theater/plays"/>
    <m/>
    <x v="1"/>
    <x v="12"/>
    <m/>
    <m/>
    <m/>
    <x v="11"/>
    <x v="12"/>
    <x v="11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n v="2014"/>
    <b v="0"/>
    <n v="57"/>
    <b v="1"/>
    <s v="theater/plays"/>
    <m/>
    <x v="1"/>
    <x v="12"/>
    <m/>
    <m/>
    <m/>
    <x v="11"/>
    <x v="12"/>
    <x v="11"/>
    <x v="1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n v="2015"/>
    <b v="0"/>
    <n v="108"/>
    <b v="1"/>
    <s v="theater/plays"/>
    <m/>
    <x v="1"/>
    <x v="12"/>
    <m/>
    <m/>
    <m/>
    <x v="11"/>
    <x v="12"/>
    <x v="11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n v="2015"/>
    <b v="0"/>
    <n v="83"/>
    <b v="1"/>
    <s v="theater/plays"/>
    <m/>
    <x v="1"/>
    <x v="12"/>
    <m/>
    <m/>
    <m/>
    <x v="11"/>
    <x v="12"/>
    <x v="11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n v="2016"/>
    <b v="0"/>
    <n v="96"/>
    <b v="1"/>
    <s v="theater/plays"/>
    <m/>
    <x v="1"/>
    <x v="12"/>
    <m/>
    <m/>
    <m/>
    <x v="11"/>
    <x v="12"/>
    <x v="11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n v="2015"/>
    <b v="0"/>
    <n v="64"/>
    <b v="1"/>
    <s v="theater/plays"/>
    <m/>
    <x v="1"/>
    <x v="12"/>
    <m/>
    <m/>
    <m/>
    <x v="11"/>
    <x v="12"/>
    <x v="11"/>
    <x v="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n v="2016"/>
    <b v="0"/>
    <n v="14"/>
    <b v="1"/>
    <s v="theater/plays"/>
    <m/>
    <x v="1"/>
    <x v="12"/>
    <m/>
    <m/>
    <m/>
    <x v="11"/>
    <x v="12"/>
    <x v="11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n v="2015"/>
    <b v="0"/>
    <n v="169"/>
    <b v="1"/>
    <s v="theater/plays"/>
    <m/>
    <x v="1"/>
    <x v="12"/>
    <m/>
    <m/>
    <m/>
    <x v="11"/>
    <x v="12"/>
    <x v="11"/>
    <x v="1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n v="2015"/>
    <b v="0"/>
    <n v="33"/>
    <b v="1"/>
    <s v="theater/plays"/>
    <m/>
    <x v="1"/>
    <x v="12"/>
    <m/>
    <m/>
    <m/>
    <x v="11"/>
    <x v="12"/>
    <x v="11"/>
    <x v="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n v="2015"/>
    <b v="0"/>
    <n v="102"/>
    <b v="1"/>
    <s v="theater/plays"/>
    <m/>
    <x v="1"/>
    <x v="12"/>
    <m/>
    <m/>
    <m/>
    <x v="11"/>
    <x v="12"/>
    <x v="11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n v="2015"/>
    <b v="0"/>
    <n v="104"/>
    <b v="1"/>
    <s v="theater/plays"/>
    <m/>
    <x v="1"/>
    <x v="12"/>
    <m/>
    <m/>
    <m/>
    <x v="11"/>
    <x v="12"/>
    <x v="11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n v="2016"/>
    <b v="0"/>
    <n v="20"/>
    <b v="1"/>
    <s v="theater/plays"/>
    <m/>
    <x v="1"/>
    <x v="12"/>
    <m/>
    <m/>
    <m/>
    <x v="11"/>
    <x v="12"/>
    <x v="11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n v="2014"/>
    <b v="0"/>
    <n v="35"/>
    <b v="1"/>
    <s v="theater/plays"/>
    <m/>
    <x v="1"/>
    <x v="12"/>
    <m/>
    <m/>
    <m/>
    <x v="11"/>
    <x v="12"/>
    <x v="11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n v="2015"/>
    <b v="0"/>
    <n v="94"/>
    <b v="1"/>
    <s v="theater/plays"/>
    <m/>
    <x v="1"/>
    <x v="12"/>
    <m/>
    <m/>
    <m/>
    <x v="11"/>
    <x v="12"/>
    <x v="11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n v="2015"/>
    <b v="0"/>
    <n v="14"/>
    <b v="1"/>
    <s v="theater/plays"/>
    <m/>
    <x v="1"/>
    <x v="12"/>
    <m/>
    <m/>
    <m/>
    <x v="11"/>
    <x v="12"/>
    <x v="11"/>
    <x v="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n v="2015"/>
    <b v="0"/>
    <n v="15"/>
    <b v="1"/>
    <s v="theater/plays"/>
    <m/>
    <x v="1"/>
    <x v="12"/>
    <m/>
    <m/>
    <m/>
    <x v="11"/>
    <x v="12"/>
    <x v="11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n v="2015"/>
    <b v="0"/>
    <n v="51"/>
    <b v="1"/>
    <s v="theater/plays"/>
    <m/>
    <x v="1"/>
    <x v="12"/>
    <m/>
    <m/>
    <m/>
    <x v="11"/>
    <x v="12"/>
    <x v="11"/>
    <x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n v="2015"/>
    <b v="0"/>
    <n v="19"/>
    <b v="1"/>
    <s v="theater/plays"/>
    <m/>
    <x v="1"/>
    <x v="12"/>
    <m/>
    <m/>
    <m/>
    <x v="11"/>
    <x v="12"/>
    <x v="11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n v="2016"/>
    <b v="0"/>
    <n v="23"/>
    <b v="1"/>
    <s v="theater/plays"/>
    <m/>
    <x v="1"/>
    <x v="12"/>
    <m/>
    <m/>
    <m/>
    <x v="11"/>
    <x v="12"/>
    <x v="11"/>
    <x v="1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n v="2015"/>
    <b v="0"/>
    <n v="97"/>
    <b v="1"/>
    <s v="theater/plays"/>
    <m/>
    <x v="1"/>
    <x v="12"/>
    <m/>
    <m/>
    <m/>
    <x v="11"/>
    <x v="12"/>
    <x v="11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n v="2016"/>
    <b v="0"/>
    <n v="76"/>
    <b v="1"/>
    <s v="theater/plays"/>
    <m/>
    <x v="1"/>
    <x v="12"/>
    <m/>
    <m/>
    <m/>
    <x v="11"/>
    <x v="12"/>
    <x v="11"/>
    <x v="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n v="2014"/>
    <b v="0"/>
    <n v="11"/>
    <b v="1"/>
    <s v="theater/plays"/>
    <m/>
    <x v="1"/>
    <x v="12"/>
    <m/>
    <m/>
    <m/>
    <x v="11"/>
    <x v="12"/>
    <x v="11"/>
    <x v="1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n v="2015"/>
    <b v="0"/>
    <n v="52"/>
    <b v="1"/>
    <s v="theater/plays"/>
    <m/>
    <x v="1"/>
    <x v="12"/>
    <m/>
    <m/>
    <m/>
    <x v="11"/>
    <x v="12"/>
    <x v="11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n v="2014"/>
    <b v="0"/>
    <n v="95"/>
    <b v="1"/>
    <s v="theater/plays"/>
    <m/>
    <x v="1"/>
    <x v="12"/>
    <m/>
    <m/>
    <m/>
    <x v="11"/>
    <x v="12"/>
    <x v="11"/>
    <x v="11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n v="2015"/>
    <b v="0"/>
    <n v="35"/>
    <b v="1"/>
    <s v="theater/plays"/>
    <m/>
    <x v="1"/>
    <x v="12"/>
    <m/>
    <m/>
    <m/>
    <x v="11"/>
    <x v="12"/>
    <x v="11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n v="2015"/>
    <b v="0"/>
    <n v="21"/>
    <b v="1"/>
    <s v="theater/plays"/>
    <m/>
    <x v="1"/>
    <x v="12"/>
    <m/>
    <m/>
    <m/>
    <x v="11"/>
    <x v="12"/>
    <x v="1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n v="2015"/>
    <b v="0"/>
    <n v="93"/>
    <b v="1"/>
    <s v="theater/plays"/>
    <m/>
    <x v="1"/>
    <x v="12"/>
    <m/>
    <m/>
    <m/>
    <x v="11"/>
    <x v="12"/>
    <x v="11"/>
    <x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n v="2017"/>
    <b v="0"/>
    <n v="11"/>
    <b v="1"/>
    <s v="theater/plays"/>
    <m/>
    <x v="1"/>
    <x v="12"/>
    <m/>
    <m/>
    <m/>
    <x v="11"/>
    <x v="12"/>
    <x v="11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n v="2015"/>
    <b v="0"/>
    <n v="21"/>
    <b v="1"/>
    <s v="theater/plays"/>
    <m/>
    <x v="1"/>
    <x v="12"/>
    <m/>
    <m/>
    <m/>
    <x v="11"/>
    <x v="12"/>
    <x v="11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n v="2014"/>
    <b v="0"/>
    <n v="54"/>
    <b v="1"/>
    <s v="theater/plays"/>
    <m/>
    <x v="1"/>
    <x v="12"/>
    <m/>
    <m/>
    <m/>
    <x v="11"/>
    <x v="12"/>
    <x v="11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n v="2014"/>
    <b v="0"/>
    <n v="31"/>
    <b v="1"/>
    <s v="theater/plays"/>
    <m/>
    <x v="1"/>
    <x v="12"/>
    <m/>
    <m/>
    <m/>
    <x v="11"/>
    <x v="12"/>
    <x v="11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n v="2015"/>
    <b v="0"/>
    <n v="132"/>
    <b v="1"/>
    <s v="theater/plays"/>
    <m/>
    <x v="1"/>
    <x v="12"/>
    <m/>
    <m/>
    <m/>
    <x v="11"/>
    <x v="12"/>
    <x v="11"/>
    <x v="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n v="2015"/>
    <b v="0"/>
    <n v="1"/>
    <b v="0"/>
    <s v="theater/plays"/>
    <m/>
    <x v="1"/>
    <x v="12"/>
    <m/>
    <m/>
    <m/>
    <x v="11"/>
    <x v="12"/>
    <x v="11"/>
    <x v="1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n v="2014"/>
    <b v="0"/>
    <n v="0"/>
    <b v="0"/>
    <s v="theater/plays"/>
    <m/>
    <x v="1"/>
    <x v="12"/>
    <m/>
    <m/>
    <m/>
    <x v="11"/>
    <x v="12"/>
    <x v="11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n v="2016"/>
    <b v="0"/>
    <n v="0"/>
    <b v="0"/>
    <s v="theater/plays"/>
    <m/>
    <x v="1"/>
    <x v="12"/>
    <m/>
    <m/>
    <m/>
    <x v="11"/>
    <x v="12"/>
    <x v="11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n v="2016"/>
    <b v="0"/>
    <n v="1"/>
    <b v="0"/>
    <s v="theater/plays"/>
    <m/>
    <x v="1"/>
    <x v="12"/>
    <m/>
    <m/>
    <m/>
    <x v="11"/>
    <x v="12"/>
    <x v="1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n v="2015"/>
    <b v="0"/>
    <n v="39"/>
    <b v="0"/>
    <s v="theater/plays"/>
    <m/>
    <x v="1"/>
    <x v="12"/>
    <m/>
    <m/>
    <m/>
    <x v="11"/>
    <x v="12"/>
    <x v="11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n v="2015"/>
    <b v="0"/>
    <n v="0"/>
    <b v="0"/>
    <s v="theater/plays"/>
    <m/>
    <x v="1"/>
    <x v="12"/>
    <m/>
    <m/>
    <m/>
    <x v="11"/>
    <x v="12"/>
    <x v="11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n v="2016"/>
    <b v="0"/>
    <n v="0"/>
    <b v="0"/>
    <s v="theater/plays"/>
    <m/>
    <x v="1"/>
    <x v="12"/>
    <m/>
    <m/>
    <m/>
    <x v="11"/>
    <x v="12"/>
    <x v="11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n v="2015"/>
    <b v="0"/>
    <n v="3"/>
    <b v="0"/>
    <s v="theater/plays"/>
    <m/>
    <x v="1"/>
    <x v="12"/>
    <m/>
    <m/>
    <m/>
    <x v="11"/>
    <x v="12"/>
    <x v="11"/>
    <x v="1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n v="2016"/>
    <b v="0"/>
    <n v="1"/>
    <b v="0"/>
    <s v="theater/plays"/>
    <m/>
    <x v="1"/>
    <x v="12"/>
    <m/>
    <m/>
    <m/>
    <x v="11"/>
    <x v="12"/>
    <x v="11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n v="2014"/>
    <b v="0"/>
    <n v="13"/>
    <b v="0"/>
    <s v="theater/plays"/>
    <m/>
    <x v="1"/>
    <x v="12"/>
    <m/>
    <m/>
    <m/>
    <x v="11"/>
    <x v="12"/>
    <x v="11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n v="2016"/>
    <b v="0"/>
    <n v="0"/>
    <b v="0"/>
    <s v="theater/plays"/>
    <m/>
    <x v="1"/>
    <x v="12"/>
    <m/>
    <m/>
    <m/>
    <x v="11"/>
    <x v="12"/>
    <x v="1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n v="2014"/>
    <b v="0"/>
    <n v="6"/>
    <b v="0"/>
    <s v="theater/plays"/>
    <m/>
    <x v="1"/>
    <x v="12"/>
    <m/>
    <m/>
    <m/>
    <x v="11"/>
    <x v="12"/>
    <x v="11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n v="2014"/>
    <b v="0"/>
    <n v="0"/>
    <b v="0"/>
    <s v="theater/plays"/>
    <m/>
    <x v="1"/>
    <x v="12"/>
    <m/>
    <m/>
    <m/>
    <x v="11"/>
    <x v="12"/>
    <x v="11"/>
    <x v="1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n v="2015"/>
    <b v="0"/>
    <n v="14"/>
    <b v="0"/>
    <s v="theater/plays"/>
    <m/>
    <x v="1"/>
    <x v="12"/>
    <m/>
    <m/>
    <m/>
    <x v="11"/>
    <x v="12"/>
    <x v="11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n v="2016"/>
    <b v="0"/>
    <n v="5"/>
    <b v="0"/>
    <s v="theater/plays"/>
    <m/>
    <x v="1"/>
    <x v="12"/>
    <m/>
    <m/>
    <m/>
    <x v="11"/>
    <x v="12"/>
    <x v="11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n v="2015"/>
    <b v="0"/>
    <n v="6"/>
    <b v="0"/>
    <s v="theater/plays"/>
    <m/>
    <x v="1"/>
    <x v="12"/>
    <m/>
    <m/>
    <m/>
    <x v="11"/>
    <x v="12"/>
    <x v="11"/>
    <x v="1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6-12-22T22:04:55"/>
    <n v="2016"/>
    <b v="0"/>
    <n v="15"/>
    <b v="0"/>
    <s v="theater/plays"/>
    <m/>
    <x v="1"/>
    <x v="12"/>
    <m/>
    <m/>
    <m/>
    <x v="11"/>
    <x v="12"/>
    <x v="1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1-11T13:04:55"/>
    <n v="2014"/>
    <b v="0"/>
    <n v="0"/>
    <b v="0"/>
    <s v="theater/plays"/>
    <m/>
    <x v="1"/>
    <x v="12"/>
    <m/>
    <m/>
    <m/>
    <x v="11"/>
    <x v="12"/>
    <x v="11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n v="2015"/>
    <b v="0"/>
    <n v="1"/>
    <b v="0"/>
    <s v="theater/plays"/>
    <m/>
    <x v="1"/>
    <x v="12"/>
    <m/>
    <m/>
    <m/>
    <x v="11"/>
    <x v="12"/>
    <x v="11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n v="2016"/>
    <b v="0"/>
    <n v="9"/>
    <b v="0"/>
    <s v="theater/plays"/>
    <m/>
    <x v="1"/>
    <x v="12"/>
    <m/>
    <m/>
    <m/>
    <x v="11"/>
    <x v="12"/>
    <x v="11"/>
    <x v="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n v="2015"/>
    <b v="0"/>
    <n v="3"/>
    <b v="0"/>
    <s v="theater/plays"/>
    <m/>
    <x v="1"/>
    <x v="12"/>
    <m/>
    <m/>
    <m/>
    <x v="11"/>
    <x v="12"/>
    <x v="11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n v="2014"/>
    <b v="0"/>
    <n v="3"/>
    <b v="0"/>
    <s v="theater/plays"/>
    <m/>
    <x v="1"/>
    <x v="12"/>
    <m/>
    <m/>
    <m/>
    <x v="11"/>
    <x v="12"/>
    <x v="11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n v="2014"/>
    <b v="0"/>
    <n v="1"/>
    <b v="0"/>
    <s v="theater/plays"/>
    <m/>
    <x v="1"/>
    <x v="12"/>
    <m/>
    <m/>
    <m/>
    <x v="11"/>
    <x v="12"/>
    <x v="11"/>
    <x v="11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n v="2015"/>
    <b v="0"/>
    <n v="3"/>
    <b v="0"/>
    <s v="theater/plays"/>
    <m/>
    <x v="1"/>
    <x v="12"/>
    <m/>
    <m/>
    <m/>
    <x v="11"/>
    <x v="12"/>
    <x v="11"/>
    <x v="1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n v="2014"/>
    <b v="0"/>
    <n v="0"/>
    <b v="0"/>
    <s v="theater/plays"/>
    <m/>
    <x v="1"/>
    <x v="12"/>
    <m/>
    <m/>
    <m/>
    <x v="11"/>
    <x v="12"/>
    <x v="11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n v="2016"/>
    <b v="0"/>
    <n v="2"/>
    <b v="0"/>
    <s v="theater/plays"/>
    <m/>
    <x v="1"/>
    <x v="12"/>
    <m/>
    <m/>
    <m/>
    <x v="11"/>
    <x v="12"/>
    <x v="11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n v="2016"/>
    <b v="0"/>
    <n v="10"/>
    <b v="0"/>
    <s v="theater/plays"/>
    <m/>
    <x v="1"/>
    <x v="12"/>
    <m/>
    <m/>
    <m/>
    <x v="11"/>
    <x v="12"/>
    <x v="11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n v="2016"/>
    <b v="0"/>
    <n v="60"/>
    <b v="0"/>
    <s v="theater/plays"/>
    <m/>
    <x v="1"/>
    <x v="12"/>
    <m/>
    <m/>
    <m/>
    <x v="11"/>
    <x v="12"/>
    <x v="11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n v="2016"/>
    <b v="0"/>
    <n v="5"/>
    <b v="0"/>
    <s v="theater/plays"/>
    <m/>
    <x v="1"/>
    <x v="12"/>
    <m/>
    <m/>
    <m/>
    <x v="11"/>
    <x v="12"/>
    <x v="11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n v="2014"/>
    <b v="0"/>
    <n v="9"/>
    <b v="0"/>
    <s v="theater/plays"/>
    <m/>
    <x v="1"/>
    <x v="12"/>
    <m/>
    <m/>
    <m/>
    <x v="11"/>
    <x v="12"/>
    <x v="11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n v="2014"/>
    <b v="0"/>
    <n v="13"/>
    <b v="0"/>
    <s v="theater/plays"/>
    <m/>
    <x v="1"/>
    <x v="12"/>
    <m/>
    <m/>
    <m/>
    <x v="11"/>
    <x v="12"/>
    <x v="1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n v="2015"/>
    <b v="0"/>
    <n v="0"/>
    <b v="0"/>
    <s v="theater/plays"/>
    <m/>
    <x v="1"/>
    <x v="12"/>
    <m/>
    <m/>
    <m/>
    <x v="11"/>
    <x v="12"/>
    <x v="11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n v="2014"/>
    <b v="0"/>
    <n v="8"/>
    <b v="0"/>
    <s v="theater/plays"/>
    <m/>
    <x v="1"/>
    <x v="12"/>
    <m/>
    <m/>
    <m/>
    <x v="11"/>
    <x v="12"/>
    <x v="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n v="2016"/>
    <b v="0"/>
    <n v="3"/>
    <b v="0"/>
    <s v="theater/plays"/>
    <m/>
    <x v="1"/>
    <x v="12"/>
    <m/>
    <m/>
    <m/>
    <x v="11"/>
    <x v="12"/>
    <x v="1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n v="2016"/>
    <b v="0"/>
    <n v="3"/>
    <b v="0"/>
    <s v="theater/plays"/>
    <m/>
    <x v="1"/>
    <x v="12"/>
    <m/>
    <m/>
    <m/>
    <x v="11"/>
    <x v="12"/>
    <x v="11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n v="2015"/>
    <b v="0"/>
    <n v="0"/>
    <b v="0"/>
    <s v="theater/plays"/>
    <m/>
    <x v="1"/>
    <x v="12"/>
    <m/>
    <m/>
    <m/>
    <x v="11"/>
    <x v="12"/>
    <x v="11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0-29T22:55:24"/>
    <n v="2016"/>
    <b v="0"/>
    <n v="6"/>
    <b v="0"/>
    <s v="theater/plays"/>
    <m/>
    <x v="1"/>
    <x v="12"/>
    <m/>
    <m/>
    <m/>
    <x v="11"/>
    <x v="12"/>
    <x v="11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n v="2015"/>
    <b v="0"/>
    <n v="4"/>
    <b v="0"/>
    <s v="theater/plays"/>
    <m/>
    <x v="1"/>
    <x v="12"/>
    <m/>
    <m/>
    <m/>
    <x v="11"/>
    <x v="12"/>
    <x v="11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n v="2015"/>
    <b v="0"/>
    <n v="1"/>
    <b v="0"/>
    <s v="theater/plays"/>
    <m/>
    <x v="1"/>
    <x v="12"/>
    <m/>
    <m/>
    <m/>
    <x v="11"/>
    <x v="12"/>
    <x v="1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n v="2015"/>
    <b v="0"/>
    <n v="29"/>
    <b v="0"/>
    <s v="theater/plays"/>
    <m/>
    <x v="1"/>
    <x v="12"/>
    <m/>
    <m/>
    <m/>
    <x v="11"/>
    <x v="12"/>
    <x v="11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n v="2014"/>
    <b v="0"/>
    <n v="0"/>
    <b v="0"/>
    <s v="theater/plays"/>
    <m/>
    <x v="1"/>
    <x v="12"/>
    <m/>
    <m/>
    <m/>
    <x v="11"/>
    <x v="12"/>
    <x v="11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n v="2016"/>
    <b v="0"/>
    <n v="4"/>
    <b v="0"/>
    <s v="theater/plays"/>
    <m/>
    <x v="1"/>
    <x v="12"/>
    <m/>
    <m/>
    <m/>
    <x v="11"/>
    <x v="12"/>
    <x v="11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n v="2016"/>
    <b v="0"/>
    <n v="5"/>
    <b v="0"/>
    <s v="theater/plays"/>
    <m/>
    <x v="1"/>
    <x v="12"/>
    <m/>
    <m/>
    <m/>
    <x v="11"/>
    <x v="12"/>
    <x v="11"/>
    <x v="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n v="2014"/>
    <b v="0"/>
    <n v="4"/>
    <b v="0"/>
    <s v="theater/plays"/>
    <m/>
    <x v="1"/>
    <x v="12"/>
    <m/>
    <m/>
    <m/>
    <x v="11"/>
    <x v="12"/>
    <x v="11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n v="2015"/>
    <b v="0"/>
    <n v="5"/>
    <b v="0"/>
    <s v="theater/plays"/>
    <m/>
    <x v="1"/>
    <x v="12"/>
    <m/>
    <m/>
    <m/>
    <x v="11"/>
    <x v="12"/>
    <x v="11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n v="2015"/>
    <b v="0"/>
    <n v="1"/>
    <b v="0"/>
    <s v="theater/plays"/>
    <m/>
    <x v="1"/>
    <x v="12"/>
    <m/>
    <m/>
    <m/>
    <x v="11"/>
    <x v="12"/>
    <x v="11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n v="2014"/>
    <b v="0"/>
    <n v="1"/>
    <b v="0"/>
    <s v="theater/plays"/>
    <m/>
    <x v="1"/>
    <x v="12"/>
    <m/>
    <m/>
    <m/>
    <x v="11"/>
    <x v="12"/>
    <x v="11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n v="2014"/>
    <b v="0"/>
    <n v="0"/>
    <b v="0"/>
    <s v="theater/plays"/>
    <m/>
    <x v="1"/>
    <x v="12"/>
    <m/>
    <m/>
    <m/>
    <x v="11"/>
    <x v="12"/>
    <x v="11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n v="2014"/>
    <b v="0"/>
    <n v="14"/>
    <b v="0"/>
    <s v="theater/plays"/>
    <m/>
    <x v="1"/>
    <x v="12"/>
    <m/>
    <m/>
    <m/>
    <x v="11"/>
    <x v="12"/>
    <x v="11"/>
    <x v="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n v="2014"/>
    <b v="0"/>
    <n v="3"/>
    <b v="0"/>
    <s v="theater/plays"/>
    <m/>
    <x v="1"/>
    <x v="12"/>
    <m/>
    <m/>
    <m/>
    <x v="11"/>
    <x v="12"/>
    <x v="11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n v="2016"/>
    <b v="0"/>
    <n v="10"/>
    <b v="0"/>
    <s v="theater/plays"/>
    <m/>
    <x v="1"/>
    <x v="12"/>
    <m/>
    <m/>
    <m/>
    <x v="11"/>
    <x v="12"/>
    <x v="11"/>
    <x v="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n v="2014"/>
    <b v="0"/>
    <n v="17"/>
    <b v="0"/>
    <s v="theater/plays"/>
    <m/>
    <x v="1"/>
    <x v="12"/>
    <m/>
    <m/>
    <m/>
    <x v="11"/>
    <x v="12"/>
    <x v="11"/>
    <x v="11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n v="2014"/>
    <b v="0"/>
    <n v="2"/>
    <b v="0"/>
    <s v="theater/plays"/>
    <m/>
    <x v="1"/>
    <x v="12"/>
    <m/>
    <m/>
    <m/>
    <x v="11"/>
    <x v="12"/>
    <x v="11"/>
    <x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n v="2015"/>
    <b v="0"/>
    <n v="0"/>
    <b v="0"/>
    <s v="theater/plays"/>
    <m/>
    <x v="1"/>
    <x v="12"/>
    <m/>
    <m/>
    <m/>
    <x v="11"/>
    <x v="12"/>
    <x v="11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n v="2014"/>
    <b v="0"/>
    <n v="4"/>
    <b v="0"/>
    <s v="theater/plays"/>
    <m/>
    <x v="1"/>
    <x v="12"/>
    <m/>
    <m/>
    <m/>
    <x v="11"/>
    <x v="12"/>
    <x v="11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1-27T21:48:41"/>
    <n v="2016"/>
    <b v="0"/>
    <n v="12"/>
    <b v="0"/>
    <s v="theater/plays"/>
    <m/>
    <x v="1"/>
    <x v="12"/>
    <m/>
    <m/>
    <m/>
    <x v="11"/>
    <x v="12"/>
    <x v="11"/>
    <x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n v="2015"/>
    <b v="0"/>
    <n v="3"/>
    <b v="0"/>
    <s v="theater/plays"/>
    <m/>
    <x v="1"/>
    <x v="12"/>
    <m/>
    <m/>
    <m/>
    <x v="11"/>
    <x v="12"/>
    <x v="11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n v="2015"/>
    <b v="0"/>
    <n v="12"/>
    <b v="0"/>
    <s v="theater/plays"/>
    <m/>
    <x v="1"/>
    <x v="12"/>
    <m/>
    <m/>
    <m/>
    <x v="11"/>
    <x v="12"/>
    <x v="11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n v="2016"/>
    <b v="0"/>
    <n v="0"/>
    <b v="0"/>
    <s v="theater/plays"/>
    <m/>
    <x v="1"/>
    <x v="12"/>
    <m/>
    <m/>
    <m/>
    <x v="11"/>
    <x v="12"/>
    <x v="11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n v="2014"/>
    <b v="0"/>
    <n v="7"/>
    <b v="0"/>
    <s v="theater/plays"/>
    <m/>
    <x v="1"/>
    <x v="12"/>
    <m/>
    <m/>
    <m/>
    <x v="11"/>
    <x v="12"/>
    <x v="11"/>
    <x v="1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n v="2014"/>
    <b v="0"/>
    <n v="2"/>
    <b v="0"/>
    <s v="theater/plays"/>
    <m/>
    <x v="1"/>
    <x v="12"/>
    <m/>
    <m/>
    <m/>
    <x v="11"/>
    <x v="12"/>
    <x v="1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n v="2015"/>
    <b v="0"/>
    <n v="1"/>
    <b v="0"/>
    <s v="theater/plays"/>
    <m/>
    <x v="1"/>
    <x v="12"/>
    <m/>
    <m/>
    <m/>
    <x v="11"/>
    <x v="12"/>
    <x v="1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n v="2015"/>
    <b v="0"/>
    <n v="4"/>
    <b v="0"/>
    <s v="theater/plays"/>
    <m/>
    <x v="1"/>
    <x v="12"/>
    <m/>
    <m/>
    <m/>
    <x v="11"/>
    <x v="12"/>
    <x v="11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n v="2014"/>
    <b v="0"/>
    <n v="4"/>
    <b v="0"/>
    <s v="theater/plays"/>
    <m/>
    <x v="1"/>
    <x v="12"/>
    <m/>
    <m/>
    <m/>
    <x v="11"/>
    <x v="12"/>
    <x v="11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n v="2016"/>
    <b v="0"/>
    <n v="17"/>
    <b v="0"/>
    <s v="theater/plays"/>
    <m/>
    <x v="1"/>
    <x v="12"/>
    <m/>
    <m/>
    <m/>
    <x v="11"/>
    <x v="12"/>
    <x v="11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n v="2015"/>
    <b v="0"/>
    <n v="7"/>
    <b v="0"/>
    <s v="theater/plays"/>
    <m/>
    <x v="1"/>
    <x v="12"/>
    <m/>
    <m/>
    <m/>
    <x v="11"/>
    <x v="12"/>
    <x v="11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n v="2016"/>
    <b v="0"/>
    <n v="2"/>
    <b v="0"/>
    <s v="theater/plays"/>
    <m/>
    <x v="1"/>
    <x v="12"/>
    <m/>
    <m/>
    <m/>
    <x v="11"/>
    <x v="12"/>
    <x v="11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5-09T17:33:39"/>
    <n v="2016"/>
    <b v="0"/>
    <n v="5"/>
    <b v="0"/>
    <s v="theater/plays"/>
    <m/>
    <x v="1"/>
    <x v="12"/>
    <m/>
    <m/>
    <m/>
    <x v="11"/>
    <x v="12"/>
    <x v="11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n v="2014"/>
    <b v="0"/>
    <n v="1"/>
    <b v="0"/>
    <s v="theater/plays"/>
    <m/>
    <x v="1"/>
    <x v="12"/>
    <m/>
    <m/>
    <m/>
    <x v="11"/>
    <x v="12"/>
    <x v="11"/>
    <x v="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n v="2015"/>
    <b v="0"/>
    <n v="1"/>
    <b v="0"/>
    <s v="theater/plays"/>
    <m/>
    <x v="1"/>
    <x v="12"/>
    <m/>
    <m/>
    <m/>
    <x v="11"/>
    <x v="12"/>
    <x v="11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n v="2015"/>
    <b v="0"/>
    <n v="14"/>
    <b v="0"/>
    <s v="theater/plays"/>
    <m/>
    <x v="1"/>
    <x v="12"/>
    <m/>
    <m/>
    <m/>
    <x v="11"/>
    <x v="12"/>
    <x v="11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n v="2015"/>
    <b v="0"/>
    <n v="26"/>
    <b v="0"/>
    <s v="theater/plays"/>
    <m/>
    <x v="1"/>
    <x v="12"/>
    <m/>
    <m/>
    <m/>
    <x v="11"/>
    <x v="12"/>
    <x v="1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n v="2014"/>
    <b v="0"/>
    <n v="2"/>
    <b v="0"/>
    <s v="theater/plays"/>
    <m/>
    <x v="1"/>
    <x v="12"/>
    <m/>
    <m/>
    <m/>
    <x v="11"/>
    <x v="12"/>
    <x v="11"/>
    <x v="1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n v="2015"/>
    <b v="0"/>
    <n v="1"/>
    <b v="0"/>
    <s v="theater/plays"/>
    <m/>
    <x v="1"/>
    <x v="12"/>
    <m/>
    <m/>
    <m/>
    <x v="11"/>
    <x v="12"/>
    <x v="11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n v="2016"/>
    <b v="0"/>
    <n v="3"/>
    <b v="0"/>
    <s v="theater/plays"/>
    <m/>
    <x v="1"/>
    <x v="12"/>
    <m/>
    <m/>
    <m/>
    <x v="11"/>
    <x v="12"/>
    <x v="11"/>
    <x v="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n v="2014"/>
    <b v="0"/>
    <n v="7"/>
    <b v="0"/>
    <s v="theater/plays"/>
    <m/>
    <x v="1"/>
    <x v="12"/>
    <m/>
    <m/>
    <m/>
    <x v="11"/>
    <x v="12"/>
    <x v="11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n v="2015"/>
    <b v="0"/>
    <n v="9"/>
    <b v="0"/>
    <s v="theater/plays"/>
    <m/>
    <x v="1"/>
    <x v="12"/>
    <m/>
    <m/>
    <m/>
    <x v="11"/>
    <x v="12"/>
    <x v="11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n v="2015"/>
    <b v="0"/>
    <n v="20"/>
    <b v="0"/>
    <s v="theater/plays"/>
    <m/>
    <x v="1"/>
    <x v="12"/>
    <m/>
    <m/>
    <m/>
    <x v="11"/>
    <x v="12"/>
    <x v="11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n v="2014"/>
    <b v="0"/>
    <n v="6"/>
    <b v="0"/>
    <s v="theater/plays"/>
    <m/>
    <x v="1"/>
    <x v="12"/>
    <m/>
    <m/>
    <m/>
    <x v="11"/>
    <x v="12"/>
    <x v="11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n v="2015"/>
    <b v="0"/>
    <n v="13"/>
    <b v="0"/>
    <s v="theater/plays"/>
    <m/>
    <x v="1"/>
    <x v="12"/>
    <m/>
    <m/>
    <m/>
    <x v="11"/>
    <x v="12"/>
    <x v="11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n v="2014"/>
    <b v="0"/>
    <n v="3"/>
    <b v="1"/>
    <s v="theater/musical"/>
    <m/>
    <x v="1"/>
    <x v="12"/>
    <m/>
    <m/>
    <m/>
    <x v="11"/>
    <x v="12"/>
    <x v="11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n v="2015"/>
    <b v="0"/>
    <n v="6"/>
    <b v="1"/>
    <s v="theater/musical"/>
    <m/>
    <x v="1"/>
    <x v="12"/>
    <m/>
    <m/>
    <m/>
    <x v="11"/>
    <x v="12"/>
    <x v="11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n v="2015"/>
    <b v="0"/>
    <n v="10"/>
    <b v="1"/>
    <s v="theater/musical"/>
    <m/>
    <x v="1"/>
    <x v="12"/>
    <m/>
    <m/>
    <m/>
    <x v="11"/>
    <x v="12"/>
    <x v="1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n v="2015"/>
    <b v="0"/>
    <n v="147"/>
    <b v="1"/>
    <s v="theater/musical"/>
    <m/>
    <x v="1"/>
    <x v="12"/>
    <m/>
    <m/>
    <m/>
    <x v="11"/>
    <x v="12"/>
    <x v="11"/>
    <x v="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n v="2014"/>
    <b v="0"/>
    <n v="199"/>
    <b v="1"/>
    <s v="theater/musical"/>
    <m/>
    <x v="1"/>
    <x v="12"/>
    <m/>
    <m/>
    <m/>
    <x v="11"/>
    <x v="12"/>
    <x v="11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n v="2015"/>
    <b v="0"/>
    <n v="50"/>
    <b v="1"/>
    <s v="theater/musical"/>
    <m/>
    <x v="1"/>
    <x v="12"/>
    <m/>
    <m/>
    <m/>
    <x v="11"/>
    <x v="12"/>
    <x v="11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n v="2014"/>
    <b v="0"/>
    <n v="21"/>
    <b v="1"/>
    <s v="theater/musical"/>
    <m/>
    <x v="1"/>
    <x v="12"/>
    <m/>
    <m/>
    <m/>
    <x v="11"/>
    <x v="12"/>
    <x v="11"/>
    <x v="1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n v="2016"/>
    <b v="0"/>
    <n v="24"/>
    <b v="1"/>
    <s v="theater/musical"/>
    <m/>
    <x v="1"/>
    <x v="12"/>
    <m/>
    <m/>
    <m/>
    <x v="11"/>
    <x v="12"/>
    <x v="11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n v="2014"/>
    <b v="0"/>
    <n v="32"/>
    <b v="1"/>
    <s v="theater/musical"/>
    <m/>
    <x v="1"/>
    <x v="12"/>
    <m/>
    <m/>
    <m/>
    <x v="11"/>
    <x v="12"/>
    <x v="11"/>
    <x v="1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n v="2015"/>
    <b v="0"/>
    <n v="62"/>
    <b v="1"/>
    <s v="theater/musical"/>
    <m/>
    <x v="1"/>
    <x v="12"/>
    <m/>
    <m/>
    <m/>
    <x v="11"/>
    <x v="12"/>
    <x v="11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n v="2014"/>
    <b v="0"/>
    <n v="9"/>
    <b v="1"/>
    <s v="theater/musical"/>
    <m/>
    <x v="1"/>
    <x v="12"/>
    <m/>
    <m/>
    <m/>
    <x v="11"/>
    <x v="12"/>
    <x v="11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n v="2015"/>
    <b v="0"/>
    <n v="38"/>
    <b v="1"/>
    <s v="theater/musical"/>
    <m/>
    <x v="1"/>
    <x v="12"/>
    <m/>
    <m/>
    <m/>
    <x v="11"/>
    <x v="12"/>
    <x v="11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n v="2016"/>
    <b v="0"/>
    <n v="54"/>
    <b v="1"/>
    <s v="theater/musical"/>
    <m/>
    <x v="1"/>
    <x v="12"/>
    <m/>
    <m/>
    <m/>
    <x v="11"/>
    <x v="12"/>
    <x v="11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n v="2014"/>
    <b v="0"/>
    <n v="37"/>
    <b v="1"/>
    <s v="theater/musical"/>
    <m/>
    <x v="1"/>
    <x v="12"/>
    <m/>
    <m/>
    <m/>
    <x v="11"/>
    <x v="12"/>
    <x v="11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n v="2016"/>
    <b v="0"/>
    <n v="39"/>
    <b v="1"/>
    <s v="theater/musical"/>
    <m/>
    <x v="1"/>
    <x v="12"/>
    <m/>
    <m/>
    <m/>
    <x v="11"/>
    <x v="12"/>
    <x v="11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n v="2014"/>
    <b v="0"/>
    <n v="34"/>
    <b v="1"/>
    <s v="theater/musical"/>
    <m/>
    <x v="1"/>
    <x v="12"/>
    <m/>
    <m/>
    <m/>
    <x v="11"/>
    <x v="12"/>
    <x v="11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n v="2014"/>
    <b v="0"/>
    <n v="55"/>
    <b v="1"/>
    <s v="theater/musical"/>
    <m/>
    <x v="1"/>
    <x v="12"/>
    <m/>
    <m/>
    <m/>
    <x v="11"/>
    <x v="12"/>
    <x v="11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n v="2014"/>
    <b v="0"/>
    <n v="32"/>
    <b v="1"/>
    <s v="theater/musical"/>
    <m/>
    <x v="1"/>
    <x v="12"/>
    <m/>
    <m/>
    <m/>
    <x v="11"/>
    <x v="12"/>
    <x v="11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n v="2014"/>
    <b v="0"/>
    <n v="25"/>
    <b v="1"/>
    <s v="theater/musical"/>
    <m/>
    <x v="1"/>
    <x v="12"/>
    <m/>
    <m/>
    <m/>
    <x v="11"/>
    <x v="12"/>
    <x v="11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n v="2014"/>
    <b v="0"/>
    <n v="33"/>
    <b v="1"/>
    <s v="theater/musical"/>
    <m/>
    <x v="1"/>
    <x v="12"/>
    <m/>
    <m/>
    <m/>
    <x v="11"/>
    <x v="12"/>
    <x v="1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n v="2015"/>
    <b v="0"/>
    <n v="1"/>
    <b v="0"/>
    <s v="theater/spaces"/>
    <m/>
    <x v="1"/>
    <x v="12"/>
    <m/>
    <m/>
    <m/>
    <x v="11"/>
    <x v="12"/>
    <x v="11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n v="2015"/>
    <b v="0"/>
    <n v="202"/>
    <b v="0"/>
    <s v="theater/spaces"/>
    <m/>
    <x v="1"/>
    <x v="12"/>
    <m/>
    <m/>
    <m/>
    <x v="11"/>
    <x v="12"/>
    <x v="11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n v="2015"/>
    <b v="0"/>
    <n v="0"/>
    <b v="0"/>
    <s v="theater/spaces"/>
    <m/>
    <x v="1"/>
    <x v="12"/>
    <m/>
    <m/>
    <m/>
    <x v="11"/>
    <x v="12"/>
    <x v="11"/>
    <x v="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n v="2015"/>
    <b v="0"/>
    <n v="1"/>
    <b v="0"/>
    <s v="theater/spaces"/>
    <m/>
    <x v="1"/>
    <x v="12"/>
    <m/>
    <m/>
    <m/>
    <x v="11"/>
    <x v="12"/>
    <x v="11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n v="2015"/>
    <b v="0"/>
    <n v="0"/>
    <b v="0"/>
    <s v="theater/spaces"/>
    <m/>
    <x v="1"/>
    <x v="12"/>
    <m/>
    <m/>
    <m/>
    <x v="11"/>
    <x v="12"/>
    <x v="11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n v="2016"/>
    <b v="0"/>
    <n v="2"/>
    <b v="0"/>
    <s v="theater/spaces"/>
    <m/>
    <x v="1"/>
    <x v="12"/>
    <m/>
    <m/>
    <m/>
    <x v="11"/>
    <x v="12"/>
    <x v="11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n v="2016"/>
    <b v="0"/>
    <n v="13"/>
    <b v="0"/>
    <s v="theater/spaces"/>
    <m/>
    <x v="1"/>
    <x v="12"/>
    <m/>
    <m/>
    <m/>
    <x v="11"/>
    <x v="12"/>
    <x v="11"/>
    <x v="1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n v="2015"/>
    <b v="0"/>
    <n v="9"/>
    <b v="0"/>
    <s v="theater/spaces"/>
    <m/>
    <x v="1"/>
    <x v="12"/>
    <m/>
    <m/>
    <m/>
    <x v="11"/>
    <x v="12"/>
    <x v="11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n v="2015"/>
    <b v="0"/>
    <n v="2"/>
    <b v="0"/>
    <s v="theater/spaces"/>
    <m/>
    <x v="1"/>
    <x v="12"/>
    <m/>
    <m/>
    <m/>
    <x v="11"/>
    <x v="12"/>
    <x v="11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n v="2015"/>
    <b v="0"/>
    <n v="0"/>
    <b v="0"/>
    <s v="theater/spaces"/>
    <m/>
    <x v="1"/>
    <x v="12"/>
    <m/>
    <m/>
    <m/>
    <x v="11"/>
    <x v="12"/>
    <x v="1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08-21T19:16:13"/>
    <n v="2014"/>
    <b v="0"/>
    <n v="58"/>
    <b v="0"/>
    <s v="theater/spaces"/>
    <m/>
    <x v="1"/>
    <x v="12"/>
    <m/>
    <m/>
    <m/>
    <x v="11"/>
    <x v="12"/>
    <x v="11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n v="2016"/>
    <b v="0"/>
    <n v="8"/>
    <b v="0"/>
    <s v="theater/spaces"/>
    <m/>
    <x v="1"/>
    <x v="12"/>
    <m/>
    <m/>
    <m/>
    <x v="11"/>
    <x v="12"/>
    <x v="11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n v="2015"/>
    <b v="0"/>
    <n v="3"/>
    <b v="0"/>
    <s v="theater/spaces"/>
    <m/>
    <x v="1"/>
    <x v="12"/>
    <m/>
    <m/>
    <m/>
    <x v="11"/>
    <x v="12"/>
    <x v="11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n v="2017"/>
    <b v="0"/>
    <n v="0"/>
    <b v="0"/>
    <s v="theater/spaces"/>
    <m/>
    <x v="1"/>
    <x v="12"/>
    <m/>
    <m/>
    <m/>
    <x v="11"/>
    <x v="12"/>
    <x v="11"/>
    <x v="1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n v="2015"/>
    <b v="0"/>
    <n v="11"/>
    <b v="0"/>
    <s v="theater/spaces"/>
    <m/>
    <x v="1"/>
    <x v="12"/>
    <m/>
    <m/>
    <m/>
    <x v="11"/>
    <x v="12"/>
    <x v="11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n v="2016"/>
    <b v="0"/>
    <n v="20"/>
    <b v="0"/>
    <s v="theater/spaces"/>
    <m/>
    <x v="1"/>
    <x v="12"/>
    <m/>
    <m/>
    <m/>
    <x v="11"/>
    <x v="12"/>
    <x v="11"/>
    <x v="1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n v="2015"/>
    <b v="0"/>
    <n v="3"/>
    <b v="0"/>
    <s v="theater/spaces"/>
    <m/>
    <x v="1"/>
    <x v="12"/>
    <m/>
    <m/>
    <m/>
    <x v="11"/>
    <x v="12"/>
    <x v="11"/>
    <x v="1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n v="2016"/>
    <b v="0"/>
    <n v="0"/>
    <b v="0"/>
    <s v="theater/spaces"/>
    <m/>
    <x v="1"/>
    <x v="12"/>
    <m/>
    <m/>
    <m/>
    <x v="11"/>
    <x v="12"/>
    <x v="11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n v="2016"/>
    <b v="0"/>
    <n v="0"/>
    <b v="0"/>
    <s v="theater/spaces"/>
    <m/>
    <x v="1"/>
    <x v="12"/>
    <m/>
    <m/>
    <m/>
    <x v="11"/>
    <x v="12"/>
    <x v="11"/>
    <x v="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n v="2014"/>
    <b v="0"/>
    <n v="0"/>
    <b v="0"/>
    <s v="theater/spaces"/>
    <m/>
    <x v="1"/>
    <x v="12"/>
    <m/>
    <m/>
    <m/>
    <x v="11"/>
    <x v="12"/>
    <x v="11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n v="2015"/>
    <b v="0"/>
    <n v="108"/>
    <b v="1"/>
    <s v="theater/plays"/>
    <m/>
    <x v="1"/>
    <x v="12"/>
    <m/>
    <m/>
    <m/>
    <x v="11"/>
    <x v="12"/>
    <x v="11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n v="2015"/>
    <b v="0"/>
    <n v="20"/>
    <b v="1"/>
    <s v="theater/plays"/>
    <m/>
    <x v="1"/>
    <x v="12"/>
    <m/>
    <m/>
    <m/>
    <x v="11"/>
    <x v="12"/>
    <x v="11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n v="2015"/>
    <b v="0"/>
    <n v="98"/>
    <b v="1"/>
    <s v="theater/plays"/>
    <m/>
    <x v="1"/>
    <x v="12"/>
    <m/>
    <m/>
    <m/>
    <x v="11"/>
    <x v="12"/>
    <x v="11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n v="2014"/>
    <b v="0"/>
    <n v="196"/>
    <b v="1"/>
    <s v="theater/plays"/>
    <m/>
    <x v="1"/>
    <x v="12"/>
    <m/>
    <m/>
    <m/>
    <x v="11"/>
    <x v="12"/>
    <x v="1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n v="2015"/>
    <b v="0"/>
    <n v="39"/>
    <b v="1"/>
    <s v="theater/plays"/>
    <m/>
    <x v="1"/>
    <x v="12"/>
    <m/>
    <m/>
    <m/>
    <x v="11"/>
    <x v="12"/>
    <x v="11"/>
    <x v="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n v="2015"/>
    <b v="0"/>
    <n v="128"/>
    <b v="1"/>
    <s v="theater/plays"/>
    <m/>
    <x v="1"/>
    <x v="12"/>
    <m/>
    <m/>
    <m/>
    <x v="11"/>
    <x v="12"/>
    <x v="11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n v="2015"/>
    <b v="0"/>
    <n v="71"/>
    <b v="1"/>
    <s v="theater/plays"/>
    <m/>
    <x v="1"/>
    <x v="12"/>
    <m/>
    <m/>
    <m/>
    <x v="11"/>
    <x v="12"/>
    <x v="11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n v="2016"/>
    <b v="0"/>
    <n v="47"/>
    <b v="1"/>
    <s v="theater/plays"/>
    <m/>
    <x v="1"/>
    <x v="12"/>
    <m/>
    <m/>
    <m/>
    <x v="11"/>
    <x v="12"/>
    <x v="11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n v="2015"/>
    <b v="0"/>
    <n v="17"/>
    <b v="1"/>
    <s v="theater/plays"/>
    <m/>
    <x v="1"/>
    <x v="12"/>
    <m/>
    <m/>
    <m/>
    <x v="11"/>
    <x v="12"/>
    <x v="11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n v="2014"/>
    <b v="0"/>
    <n v="91"/>
    <b v="1"/>
    <s v="theater/plays"/>
    <m/>
    <x v="1"/>
    <x v="12"/>
    <m/>
    <m/>
    <m/>
    <x v="11"/>
    <x v="12"/>
    <x v="11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n v="2014"/>
    <b v="0"/>
    <n v="43"/>
    <b v="1"/>
    <s v="theater/plays"/>
    <m/>
    <x v="1"/>
    <x v="12"/>
    <m/>
    <m/>
    <m/>
    <x v="11"/>
    <x v="12"/>
    <x v="11"/>
    <x v="1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n v="2016"/>
    <b v="0"/>
    <n v="17"/>
    <b v="1"/>
    <s v="theater/plays"/>
    <m/>
    <x v="1"/>
    <x v="12"/>
    <m/>
    <m/>
    <m/>
    <x v="11"/>
    <x v="12"/>
    <x v="11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n v="2015"/>
    <b v="0"/>
    <n v="33"/>
    <b v="1"/>
    <s v="theater/plays"/>
    <m/>
    <x v="1"/>
    <x v="12"/>
    <m/>
    <m/>
    <m/>
    <x v="11"/>
    <x v="12"/>
    <x v="11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n v="2014"/>
    <b v="0"/>
    <n v="87"/>
    <b v="1"/>
    <s v="theater/plays"/>
    <m/>
    <x v="1"/>
    <x v="12"/>
    <m/>
    <m/>
    <m/>
    <x v="11"/>
    <x v="12"/>
    <x v="11"/>
    <x v="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n v="2014"/>
    <b v="0"/>
    <n v="113"/>
    <b v="1"/>
    <s v="theater/plays"/>
    <m/>
    <x v="1"/>
    <x v="12"/>
    <m/>
    <m/>
    <m/>
    <x v="11"/>
    <x v="12"/>
    <x v="11"/>
    <x v="1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n v="2016"/>
    <b v="0"/>
    <n v="14"/>
    <b v="1"/>
    <s v="theater/plays"/>
    <m/>
    <x v="1"/>
    <x v="12"/>
    <m/>
    <m/>
    <m/>
    <x v="11"/>
    <x v="12"/>
    <x v="11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n v="2015"/>
    <b v="0"/>
    <n v="30"/>
    <b v="1"/>
    <s v="theater/plays"/>
    <m/>
    <x v="1"/>
    <x v="12"/>
    <m/>
    <m/>
    <m/>
    <x v="11"/>
    <x v="12"/>
    <x v="11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n v="2014"/>
    <b v="0"/>
    <n v="16"/>
    <b v="1"/>
    <s v="theater/plays"/>
    <m/>
    <x v="1"/>
    <x v="12"/>
    <m/>
    <m/>
    <m/>
    <x v="11"/>
    <x v="12"/>
    <x v="11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n v="2014"/>
    <b v="0"/>
    <n v="46"/>
    <b v="1"/>
    <s v="theater/plays"/>
    <m/>
    <x v="1"/>
    <x v="12"/>
    <m/>
    <m/>
    <m/>
    <x v="11"/>
    <x v="12"/>
    <x v="11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n v="2015"/>
    <b v="0"/>
    <n v="24"/>
    <b v="1"/>
    <s v="theater/plays"/>
    <m/>
    <x v="1"/>
    <x v="12"/>
    <m/>
    <m/>
    <m/>
    <x v="11"/>
    <x v="12"/>
    <x v="11"/>
    <x v="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n v="2015"/>
    <b v="1"/>
    <n v="97"/>
    <b v="1"/>
    <s v="theater/spaces"/>
    <m/>
    <x v="1"/>
    <x v="12"/>
    <m/>
    <m/>
    <m/>
    <x v="11"/>
    <x v="12"/>
    <x v="11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n v="2016"/>
    <b v="1"/>
    <n v="59"/>
    <b v="1"/>
    <s v="theater/spaces"/>
    <m/>
    <x v="1"/>
    <x v="12"/>
    <m/>
    <m/>
    <m/>
    <x v="11"/>
    <x v="12"/>
    <x v="11"/>
    <x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n v="2014"/>
    <b v="1"/>
    <n v="1095"/>
    <b v="1"/>
    <s v="theater/spaces"/>
    <m/>
    <x v="1"/>
    <x v="12"/>
    <m/>
    <m/>
    <m/>
    <x v="11"/>
    <x v="12"/>
    <x v="11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n v="2016"/>
    <b v="1"/>
    <n v="218"/>
    <b v="1"/>
    <s v="theater/spaces"/>
    <m/>
    <x v="1"/>
    <x v="12"/>
    <m/>
    <m/>
    <m/>
    <x v="11"/>
    <x v="12"/>
    <x v="11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n v="2016"/>
    <b v="0"/>
    <n v="111"/>
    <b v="1"/>
    <s v="theater/spaces"/>
    <m/>
    <x v="1"/>
    <x v="12"/>
    <m/>
    <m/>
    <m/>
    <x v="11"/>
    <x v="12"/>
    <x v="11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n v="2016"/>
    <b v="0"/>
    <n v="56"/>
    <b v="1"/>
    <s v="theater/spaces"/>
    <m/>
    <x v="1"/>
    <x v="12"/>
    <m/>
    <m/>
    <m/>
    <x v="11"/>
    <x v="12"/>
    <x v="11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n v="2016"/>
    <b v="0"/>
    <n v="265"/>
    <b v="1"/>
    <s v="theater/spaces"/>
    <m/>
    <x v="1"/>
    <x v="12"/>
    <m/>
    <m/>
    <m/>
    <x v="11"/>
    <x v="12"/>
    <x v="11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n v="2016"/>
    <b v="0"/>
    <n v="28"/>
    <b v="1"/>
    <s v="theater/spaces"/>
    <m/>
    <x v="1"/>
    <x v="12"/>
    <m/>
    <m/>
    <m/>
    <x v="11"/>
    <x v="12"/>
    <x v="11"/>
    <x v="11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n v="2015"/>
    <b v="0"/>
    <n v="364"/>
    <b v="1"/>
    <s v="theater/spaces"/>
    <m/>
    <x v="1"/>
    <x v="12"/>
    <m/>
    <m/>
    <m/>
    <x v="11"/>
    <x v="12"/>
    <x v="11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n v="2015"/>
    <b v="0"/>
    <n v="27"/>
    <b v="1"/>
    <s v="theater/spaces"/>
    <m/>
    <x v="1"/>
    <x v="12"/>
    <m/>
    <m/>
    <m/>
    <x v="11"/>
    <x v="12"/>
    <x v="11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n v="2017"/>
    <b v="0"/>
    <n v="93"/>
    <b v="1"/>
    <s v="theater/spaces"/>
    <m/>
    <x v="1"/>
    <x v="12"/>
    <m/>
    <m/>
    <m/>
    <x v="11"/>
    <x v="12"/>
    <x v="11"/>
    <x v="1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n v="2016"/>
    <b v="0"/>
    <n v="64"/>
    <b v="1"/>
    <s v="theater/spaces"/>
    <m/>
    <x v="1"/>
    <x v="12"/>
    <m/>
    <m/>
    <m/>
    <x v="11"/>
    <x v="12"/>
    <x v="11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n v="2016"/>
    <b v="0"/>
    <n v="22"/>
    <b v="1"/>
    <s v="theater/spaces"/>
    <m/>
    <x v="1"/>
    <x v="12"/>
    <m/>
    <m/>
    <m/>
    <x v="11"/>
    <x v="12"/>
    <x v="11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n v="2014"/>
    <b v="0"/>
    <n v="59"/>
    <b v="1"/>
    <s v="theater/spaces"/>
    <m/>
    <x v="1"/>
    <x v="12"/>
    <m/>
    <m/>
    <m/>
    <x v="11"/>
    <x v="12"/>
    <x v="11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n v="2016"/>
    <b v="0"/>
    <n v="249"/>
    <b v="1"/>
    <s v="theater/spaces"/>
    <m/>
    <x v="1"/>
    <x v="12"/>
    <m/>
    <m/>
    <m/>
    <x v="11"/>
    <x v="12"/>
    <x v="1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n v="2015"/>
    <b v="0"/>
    <n v="392"/>
    <b v="1"/>
    <s v="theater/spaces"/>
    <m/>
    <x v="1"/>
    <x v="12"/>
    <m/>
    <m/>
    <m/>
    <x v="11"/>
    <x v="12"/>
    <x v="11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n v="2017"/>
    <b v="0"/>
    <n v="115"/>
    <b v="1"/>
    <s v="theater/spaces"/>
    <m/>
    <x v="1"/>
    <x v="12"/>
    <m/>
    <m/>
    <m/>
    <x v="11"/>
    <x v="12"/>
    <x v="11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n v="2014"/>
    <b v="0"/>
    <n v="433"/>
    <b v="1"/>
    <s v="theater/spaces"/>
    <m/>
    <x v="1"/>
    <x v="12"/>
    <m/>
    <m/>
    <m/>
    <x v="11"/>
    <x v="12"/>
    <x v="1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n v="2017"/>
    <b v="0"/>
    <n v="20"/>
    <b v="1"/>
    <s v="theater/spaces"/>
    <m/>
    <x v="1"/>
    <x v="12"/>
    <m/>
    <m/>
    <m/>
    <x v="11"/>
    <x v="12"/>
    <x v="11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n v="2017"/>
    <b v="0"/>
    <n v="8"/>
    <b v="1"/>
    <s v="theater/spaces"/>
    <m/>
    <x v="1"/>
    <x v="12"/>
    <m/>
    <m/>
    <m/>
    <x v="11"/>
    <x v="12"/>
    <x v="11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n v="2016"/>
    <b v="0"/>
    <n v="175"/>
    <b v="1"/>
    <s v="theater/spaces"/>
    <m/>
    <x v="1"/>
    <x v="12"/>
    <m/>
    <m/>
    <m/>
    <x v="11"/>
    <x v="12"/>
    <x v="11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n v="2012"/>
    <b v="0"/>
    <n v="104"/>
    <b v="1"/>
    <s v="theater/spaces"/>
    <m/>
    <x v="1"/>
    <x v="12"/>
    <m/>
    <m/>
    <m/>
    <x v="11"/>
    <x v="12"/>
    <x v="11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n v="2016"/>
    <b v="0"/>
    <n v="17"/>
    <b v="1"/>
    <s v="theater/spaces"/>
    <m/>
    <x v="1"/>
    <x v="12"/>
    <m/>
    <m/>
    <m/>
    <x v="11"/>
    <x v="12"/>
    <x v="11"/>
    <x v="1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n v="2014"/>
    <b v="0"/>
    <n v="277"/>
    <b v="1"/>
    <s v="theater/spaces"/>
    <m/>
    <x v="1"/>
    <x v="12"/>
    <m/>
    <m/>
    <m/>
    <x v="11"/>
    <x v="12"/>
    <x v="11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n v="2014"/>
    <b v="0"/>
    <n v="118"/>
    <b v="1"/>
    <s v="theater/spaces"/>
    <m/>
    <x v="1"/>
    <x v="12"/>
    <m/>
    <m/>
    <m/>
    <x v="11"/>
    <x v="12"/>
    <x v="11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n v="2014"/>
    <b v="0"/>
    <n v="97"/>
    <b v="1"/>
    <s v="theater/spaces"/>
    <m/>
    <x v="1"/>
    <x v="12"/>
    <m/>
    <m/>
    <m/>
    <x v="11"/>
    <x v="12"/>
    <x v="11"/>
    <x v="11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n v="2015"/>
    <b v="0"/>
    <n v="20"/>
    <b v="1"/>
    <s v="theater/spaces"/>
    <m/>
    <x v="1"/>
    <x v="12"/>
    <m/>
    <m/>
    <m/>
    <x v="11"/>
    <x v="12"/>
    <x v="11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n v="2015"/>
    <b v="0"/>
    <n v="26"/>
    <b v="1"/>
    <s v="theater/spaces"/>
    <m/>
    <x v="1"/>
    <x v="12"/>
    <m/>
    <m/>
    <m/>
    <x v="11"/>
    <x v="12"/>
    <x v="11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n v="2014"/>
    <b v="0"/>
    <n v="128"/>
    <b v="1"/>
    <s v="theater/spaces"/>
    <m/>
    <x v="1"/>
    <x v="12"/>
    <m/>
    <m/>
    <m/>
    <x v="11"/>
    <x v="12"/>
    <x v="11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n v="2014"/>
    <b v="0"/>
    <n v="15"/>
    <b v="1"/>
    <s v="theater/spaces"/>
    <m/>
    <x v="1"/>
    <x v="12"/>
    <m/>
    <m/>
    <m/>
    <x v="11"/>
    <x v="12"/>
    <x v="11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n v="2015"/>
    <b v="0"/>
    <n v="25"/>
    <b v="1"/>
    <s v="theater/spaces"/>
    <m/>
    <x v="1"/>
    <x v="12"/>
    <m/>
    <m/>
    <m/>
    <x v="11"/>
    <x v="12"/>
    <x v="11"/>
    <x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n v="2015"/>
    <b v="0"/>
    <n v="55"/>
    <b v="1"/>
    <s v="theater/spaces"/>
    <m/>
    <x v="1"/>
    <x v="12"/>
    <m/>
    <m/>
    <m/>
    <x v="11"/>
    <x v="12"/>
    <x v="1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n v="2015"/>
    <b v="0"/>
    <n v="107"/>
    <b v="1"/>
    <s v="theater/spaces"/>
    <m/>
    <x v="1"/>
    <x v="12"/>
    <m/>
    <m/>
    <m/>
    <x v="11"/>
    <x v="12"/>
    <x v="11"/>
    <x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n v="2014"/>
    <b v="0"/>
    <n v="557"/>
    <b v="1"/>
    <s v="theater/spaces"/>
    <m/>
    <x v="1"/>
    <x v="12"/>
    <m/>
    <m/>
    <m/>
    <x v="11"/>
    <x v="12"/>
    <x v="11"/>
    <x v="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n v="2014"/>
    <b v="0"/>
    <n v="40"/>
    <b v="1"/>
    <s v="theater/spaces"/>
    <m/>
    <x v="1"/>
    <x v="12"/>
    <m/>
    <m/>
    <m/>
    <x v="11"/>
    <x v="12"/>
    <x v="11"/>
    <x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n v="2014"/>
    <b v="0"/>
    <n v="36"/>
    <b v="1"/>
    <s v="theater/spaces"/>
    <m/>
    <x v="1"/>
    <x v="12"/>
    <m/>
    <m/>
    <m/>
    <x v="11"/>
    <x v="12"/>
    <x v="11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n v="2014"/>
    <b v="0"/>
    <n v="159"/>
    <b v="1"/>
    <s v="theater/spaces"/>
    <m/>
    <x v="1"/>
    <x v="12"/>
    <m/>
    <m/>
    <m/>
    <x v="11"/>
    <x v="12"/>
    <x v="11"/>
    <x v="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n v="2015"/>
    <b v="0"/>
    <n v="41"/>
    <b v="1"/>
    <s v="theater/spaces"/>
    <m/>
    <x v="1"/>
    <x v="12"/>
    <m/>
    <m/>
    <m/>
    <x v="11"/>
    <x v="12"/>
    <x v="11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n v="2014"/>
    <b v="0"/>
    <n v="226"/>
    <b v="1"/>
    <s v="theater/spaces"/>
    <m/>
    <x v="1"/>
    <x v="12"/>
    <m/>
    <m/>
    <m/>
    <x v="11"/>
    <x v="12"/>
    <x v="11"/>
    <x v="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n v="2015"/>
    <b v="0"/>
    <n v="30"/>
    <b v="1"/>
    <s v="theater/spaces"/>
    <m/>
    <x v="1"/>
    <x v="12"/>
    <m/>
    <m/>
    <m/>
    <x v="11"/>
    <x v="12"/>
    <x v="11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n v="2016"/>
    <b v="0"/>
    <n v="103"/>
    <b v="1"/>
    <s v="theater/spaces"/>
    <m/>
    <x v="1"/>
    <x v="12"/>
    <m/>
    <m/>
    <m/>
    <x v="11"/>
    <x v="12"/>
    <x v="11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n v="2016"/>
    <b v="0"/>
    <n v="62"/>
    <b v="1"/>
    <s v="theater/spaces"/>
    <m/>
    <x v="1"/>
    <x v="12"/>
    <m/>
    <m/>
    <m/>
    <x v="11"/>
    <x v="12"/>
    <x v="11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n v="2015"/>
    <b v="0"/>
    <n v="6"/>
    <b v="1"/>
    <s v="theater/spaces"/>
    <m/>
    <x v="1"/>
    <x v="12"/>
    <m/>
    <m/>
    <m/>
    <x v="11"/>
    <x v="12"/>
    <x v="11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n v="2012"/>
    <b v="0"/>
    <n v="182"/>
    <b v="1"/>
    <s v="theater/spaces"/>
    <m/>
    <x v="1"/>
    <x v="12"/>
    <m/>
    <m/>
    <m/>
    <x v="11"/>
    <x v="12"/>
    <x v="11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n v="2014"/>
    <b v="0"/>
    <n v="145"/>
    <b v="1"/>
    <s v="theater/spaces"/>
    <m/>
    <x v="1"/>
    <x v="12"/>
    <m/>
    <m/>
    <m/>
    <x v="11"/>
    <x v="12"/>
    <x v="11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n v="2017"/>
    <b v="0"/>
    <n v="25"/>
    <b v="1"/>
    <s v="theater/spaces"/>
    <m/>
    <x v="1"/>
    <x v="12"/>
    <m/>
    <m/>
    <m/>
    <x v="11"/>
    <x v="12"/>
    <x v="11"/>
    <x v="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n v="2015"/>
    <b v="0"/>
    <n v="320"/>
    <b v="1"/>
    <s v="theater/spaces"/>
    <m/>
    <x v="1"/>
    <x v="12"/>
    <m/>
    <m/>
    <m/>
    <x v="11"/>
    <x v="12"/>
    <x v="11"/>
    <x v="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n v="2016"/>
    <b v="0"/>
    <n v="99"/>
    <b v="1"/>
    <s v="theater/spaces"/>
    <m/>
    <x v="1"/>
    <x v="12"/>
    <m/>
    <m/>
    <m/>
    <x v="11"/>
    <x v="12"/>
    <x v="11"/>
    <x v="1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n v="2014"/>
    <b v="0"/>
    <n v="348"/>
    <b v="1"/>
    <s v="theater/spaces"/>
    <m/>
    <x v="1"/>
    <x v="12"/>
    <m/>
    <m/>
    <m/>
    <x v="11"/>
    <x v="12"/>
    <x v="1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n v="2015"/>
    <b v="0"/>
    <n v="41"/>
    <b v="1"/>
    <s v="theater/spaces"/>
    <m/>
    <x v="1"/>
    <x v="12"/>
    <m/>
    <m/>
    <m/>
    <x v="11"/>
    <x v="12"/>
    <x v="11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n v="2016"/>
    <b v="0"/>
    <n v="29"/>
    <b v="1"/>
    <s v="theater/spaces"/>
    <m/>
    <x v="1"/>
    <x v="12"/>
    <m/>
    <m/>
    <m/>
    <x v="11"/>
    <x v="12"/>
    <x v="11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n v="2015"/>
    <b v="0"/>
    <n v="25"/>
    <b v="1"/>
    <s v="theater/spaces"/>
    <m/>
    <x v="1"/>
    <x v="12"/>
    <m/>
    <m/>
    <m/>
    <x v="11"/>
    <x v="12"/>
    <x v="11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n v="2016"/>
    <b v="0"/>
    <n v="23"/>
    <b v="1"/>
    <s v="theater/spaces"/>
    <m/>
    <x v="1"/>
    <x v="12"/>
    <m/>
    <m/>
    <m/>
    <x v="11"/>
    <x v="12"/>
    <x v="11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n v="2016"/>
    <b v="0"/>
    <n v="1260"/>
    <b v="1"/>
    <s v="theater/spaces"/>
    <m/>
    <x v="1"/>
    <x v="12"/>
    <m/>
    <m/>
    <m/>
    <x v="11"/>
    <x v="12"/>
    <x v="11"/>
    <x v="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n v="2013"/>
    <b v="0"/>
    <n v="307"/>
    <b v="1"/>
    <s v="theater/spaces"/>
    <m/>
    <x v="1"/>
    <x v="12"/>
    <m/>
    <m/>
    <m/>
    <x v="11"/>
    <x v="12"/>
    <x v="11"/>
    <x v="1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n v="2013"/>
    <b v="0"/>
    <n v="329"/>
    <b v="1"/>
    <s v="theater/spaces"/>
    <m/>
    <x v="1"/>
    <x v="12"/>
    <m/>
    <m/>
    <m/>
    <x v="11"/>
    <x v="12"/>
    <x v="11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n v="2010"/>
    <b v="0"/>
    <n v="32"/>
    <b v="1"/>
    <s v="theater/spaces"/>
    <m/>
    <x v="1"/>
    <x v="12"/>
    <m/>
    <m/>
    <m/>
    <x v="11"/>
    <x v="12"/>
    <x v="11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n v="2016"/>
    <b v="0"/>
    <n v="27"/>
    <b v="1"/>
    <s v="theater/spaces"/>
    <m/>
    <x v="1"/>
    <x v="12"/>
    <m/>
    <m/>
    <m/>
    <x v="11"/>
    <x v="12"/>
    <x v="11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n v="2013"/>
    <b v="0"/>
    <n v="236"/>
    <b v="1"/>
    <s v="theater/spaces"/>
    <m/>
    <x v="1"/>
    <x v="12"/>
    <m/>
    <m/>
    <m/>
    <x v="11"/>
    <x v="12"/>
    <x v="11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n v="2015"/>
    <b v="0"/>
    <n v="42"/>
    <b v="1"/>
    <s v="theater/spaces"/>
    <m/>
    <x v="1"/>
    <x v="12"/>
    <m/>
    <m/>
    <m/>
    <x v="11"/>
    <x v="12"/>
    <x v="11"/>
    <x v="1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n v="2015"/>
    <b v="0"/>
    <n v="95"/>
    <b v="1"/>
    <s v="theater/spaces"/>
    <m/>
    <x v="1"/>
    <x v="12"/>
    <m/>
    <m/>
    <m/>
    <x v="11"/>
    <x v="12"/>
    <x v="1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n v="2015"/>
    <b v="0"/>
    <n v="37"/>
    <b v="1"/>
    <s v="theater/spaces"/>
    <m/>
    <x v="1"/>
    <x v="12"/>
    <m/>
    <m/>
    <m/>
    <x v="11"/>
    <x v="12"/>
    <x v="1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n v="2015"/>
    <b v="0"/>
    <n v="128"/>
    <b v="1"/>
    <s v="theater/spaces"/>
    <m/>
    <x v="1"/>
    <x v="12"/>
    <m/>
    <m/>
    <m/>
    <x v="11"/>
    <x v="12"/>
    <x v="11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n v="2016"/>
    <b v="0"/>
    <n v="156"/>
    <b v="1"/>
    <s v="theater/spaces"/>
    <m/>
    <x v="1"/>
    <x v="12"/>
    <m/>
    <m/>
    <m/>
    <x v="11"/>
    <x v="12"/>
    <x v="11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n v="2014"/>
    <b v="0"/>
    <n v="64"/>
    <b v="1"/>
    <s v="theater/spaces"/>
    <m/>
    <x v="1"/>
    <x v="12"/>
    <m/>
    <m/>
    <m/>
    <x v="11"/>
    <x v="12"/>
    <x v="11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n v="2014"/>
    <b v="0"/>
    <n v="58"/>
    <b v="1"/>
    <s v="theater/spaces"/>
    <m/>
    <x v="1"/>
    <x v="12"/>
    <m/>
    <m/>
    <m/>
    <x v="11"/>
    <x v="12"/>
    <x v="11"/>
    <x v="1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n v="2016"/>
    <b v="0"/>
    <n v="20"/>
    <b v="1"/>
    <s v="theater/spaces"/>
    <m/>
    <x v="1"/>
    <x v="12"/>
    <m/>
    <m/>
    <m/>
    <x v="11"/>
    <x v="12"/>
    <x v="11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n v="2014"/>
    <b v="0"/>
    <n v="47"/>
    <b v="1"/>
    <s v="theater/spaces"/>
    <m/>
    <x v="1"/>
    <x v="12"/>
    <m/>
    <m/>
    <m/>
    <x v="11"/>
    <x v="12"/>
    <x v="11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n v="2015"/>
    <b v="0"/>
    <n v="54"/>
    <b v="1"/>
    <s v="theater/spaces"/>
    <m/>
    <x v="1"/>
    <x v="12"/>
    <m/>
    <m/>
    <m/>
    <x v="11"/>
    <x v="12"/>
    <x v="11"/>
    <x v="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n v="2016"/>
    <b v="0"/>
    <n v="9"/>
    <b v="1"/>
    <s v="theater/spaces"/>
    <m/>
    <x v="1"/>
    <x v="12"/>
    <m/>
    <m/>
    <m/>
    <x v="11"/>
    <x v="12"/>
    <x v="1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n v="2017"/>
    <b v="1"/>
    <n v="35"/>
    <b v="0"/>
    <s v="theater/spaces"/>
    <m/>
    <x v="1"/>
    <x v="12"/>
    <m/>
    <m/>
    <m/>
    <x v="11"/>
    <x v="12"/>
    <x v="11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n v="2015"/>
    <b v="0"/>
    <n v="2"/>
    <b v="0"/>
    <s v="theater/spaces"/>
    <m/>
    <x v="1"/>
    <x v="12"/>
    <m/>
    <m/>
    <m/>
    <x v="11"/>
    <x v="12"/>
    <x v="11"/>
    <x v="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n v="2014"/>
    <b v="0"/>
    <n v="3"/>
    <b v="0"/>
    <s v="theater/spaces"/>
    <m/>
    <x v="1"/>
    <x v="12"/>
    <m/>
    <m/>
    <m/>
    <x v="11"/>
    <x v="12"/>
    <x v="11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n v="2015"/>
    <b v="0"/>
    <n v="0"/>
    <b v="0"/>
    <s v="theater/spaces"/>
    <m/>
    <x v="1"/>
    <x v="12"/>
    <m/>
    <m/>
    <m/>
    <x v="11"/>
    <x v="12"/>
    <x v="11"/>
    <x v="1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n v="2014"/>
    <b v="0"/>
    <n v="1"/>
    <b v="0"/>
    <s v="theater/spaces"/>
    <m/>
    <x v="1"/>
    <x v="12"/>
    <m/>
    <m/>
    <m/>
    <x v="11"/>
    <x v="12"/>
    <x v="11"/>
    <x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n v="2014"/>
    <b v="0"/>
    <n v="0"/>
    <b v="0"/>
    <s v="theater/spaces"/>
    <m/>
    <x v="1"/>
    <x v="12"/>
    <m/>
    <m/>
    <m/>
    <x v="11"/>
    <x v="12"/>
    <x v="11"/>
    <x v="1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n v="2016"/>
    <b v="0"/>
    <n v="0"/>
    <b v="0"/>
    <s v="theater/spaces"/>
    <m/>
    <x v="1"/>
    <x v="12"/>
    <m/>
    <m/>
    <m/>
    <x v="11"/>
    <x v="12"/>
    <x v="11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n v="2016"/>
    <b v="0"/>
    <n v="3"/>
    <b v="0"/>
    <s v="theater/spaces"/>
    <m/>
    <x v="1"/>
    <x v="12"/>
    <m/>
    <m/>
    <m/>
    <x v="11"/>
    <x v="12"/>
    <x v="11"/>
    <x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n v="2014"/>
    <b v="0"/>
    <n v="11"/>
    <b v="0"/>
    <s v="theater/spaces"/>
    <m/>
    <x v="1"/>
    <x v="12"/>
    <m/>
    <m/>
    <m/>
    <x v="11"/>
    <x v="12"/>
    <x v="11"/>
    <x v="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n v="2015"/>
    <b v="0"/>
    <n v="6"/>
    <b v="0"/>
    <s v="theater/spaces"/>
    <m/>
    <x v="1"/>
    <x v="12"/>
    <m/>
    <m/>
    <m/>
    <x v="11"/>
    <x v="12"/>
    <x v="11"/>
    <x v="11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n v="2014"/>
    <b v="0"/>
    <n v="0"/>
    <b v="0"/>
    <s v="theater/spaces"/>
    <m/>
    <x v="1"/>
    <x v="12"/>
    <m/>
    <m/>
    <m/>
    <x v="11"/>
    <x v="12"/>
    <x v="11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n v="2015"/>
    <b v="0"/>
    <n v="67"/>
    <b v="0"/>
    <s v="theater/spaces"/>
    <m/>
    <x v="1"/>
    <x v="12"/>
    <m/>
    <m/>
    <m/>
    <x v="11"/>
    <x v="12"/>
    <x v="11"/>
    <x v="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n v="2016"/>
    <b v="0"/>
    <n v="23"/>
    <b v="0"/>
    <s v="theater/spaces"/>
    <m/>
    <x v="1"/>
    <x v="12"/>
    <m/>
    <m/>
    <m/>
    <x v="11"/>
    <x v="12"/>
    <x v="11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n v="2015"/>
    <b v="0"/>
    <n v="72"/>
    <b v="0"/>
    <s v="theater/spaces"/>
    <m/>
    <x v="1"/>
    <x v="12"/>
    <m/>
    <m/>
    <m/>
    <x v="11"/>
    <x v="12"/>
    <x v="11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n v="2014"/>
    <b v="0"/>
    <n v="2"/>
    <b v="0"/>
    <s v="theater/spaces"/>
    <m/>
    <x v="1"/>
    <x v="12"/>
    <m/>
    <m/>
    <m/>
    <x v="11"/>
    <x v="12"/>
    <x v="11"/>
    <x v="1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n v="2016"/>
    <b v="0"/>
    <n v="15"/>
    <b v="0"/>
    <s v="theater/spaces"/>
    <m/>
    <x v="1"/>
    <x v="12"/>
    <m/>
    <m/>
    <m/>
    <x v="11"/>
    <x v="12"/>
    <x v="11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n v="2015"/>
    <b v="0"/>
    <n v="1"/>
    <b v="0"/>
    <s v="theater/spaces"/>
    <m/>
    <x v="1"/>
    <x v="12"/>
    <m/>
    <m/>
    <m/>
    <x v="11"/>
    <x v="12"/>
    <x v="11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n v="2015"/>
    <b v="0"/>
    <n v="2"/>
    <b v="0"/>
    <s v="theater/spaces"/>
    <m/>
    <x v="1"/>
    <x v="12"/>
    <m/>
    <m/>
    <m/>
    <x v="11"/>
    <x v="12"/>
    <x v="11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n v="2014"/>
    <b v="0"/>
    <n v="7"/>
    <b v="0"/>
    <s v="theater/spaces"/>
    <m/>
    <x v="1"/>
    <x v="12"/>
    <m/>
    <m/>
    <m/>
    <x v="11"/>
    <x v="12"/>
    <x v="11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n v="2016"/>
    <b v="0"/>
    <n v="16"/>
    <b v="0"/>
    <s v="theater/spaces"/>
    <m/>
    <x v="1"/>
    <x v="12"/>
    <m/>
    <m/>
    <m/>
    <x v="11"/>
    <x v="12"/>
    <x v="11"/>
    <x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n v="2015"/>
    <b v="0"/>
    <n v="117"/>
    <b v="0"/>
    <s v="theater/spaces"/>
    <m/>
    <x v="1"/>
    <x v="12"/>
    <m/>
    <m/>
    <m/>
    <x v="11"/>
    <x v="12"/>
    <x v="11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n v="2016"/>
    <b v="0"/>
    <n v="2"/>
    <b v="0"/>
    <s v="theater/spaces"/>
    <m/>
    <x v="1"/>
    <x v="12"/>
    <m/>
    <m/>
    <m/>
    <x v="11"/>
    <x v="12"/>
    <x v="11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n v="2015"/>
    <b v="0"/>
    <n v="7"/>
    <b v="0"/>
    <s v="theater/spaces"/>
    <m/>
    <x v="1"/>
    <x v="12"/>
    <m/>
    <m/>
    <m/>
    <x v="11"/>
    <x v="12"/>
    <x v="11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2-09T13:42:39"/>
    <n v="2016"/>
    <b v="0"/>
    <n v="3"/>
    <b v="0"/>
    <s v="theater/spaces"/>
    <m/>
    <x v="1"/>
    <x v="12"/>
    <m/>
    <m/>
    <m/>
    <x v="11"/>
    <x v="12"/>
    <x v="11"/>
    <x v="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n v="2016"/>
    <b v="0"/>
    <n v="20"/>
    <b v="0"/>
    <s v="theater/spaces"/>
    <m/>
    <x v="1"/>
    <x v="12"/>
    <m/>
    <m/>
    <m/>
    <x v="11"/>
    <x v="12"/>
    <x v="11"/>
    <x v="11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n v="2015"/>
    <b v="0"/>
    <n v="50"/>
    <b v="0"/>
    <s v="theater/spaces"/>
    <m/>
    <x v="1"/>
    <x v="12"/>
    <m/>
    <m/>
    <m/>
    <x v="11"/>
    <x v="12"/>
    <x v="11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n v="2017"/>
    <b v="0"/>
    <n v="2"/>
    <b v="0"/>
    <s v="theater/spaces"/>
    <m/>
    <x v="1"/>
    <x v="12"/>
    <m/>
    <m/>
    <m/>
    <x v="11"/>
    <x v="12"/>
    <x v="11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n v="2015"/>
    <b v="0"/>
    <n v="3"/>
    <b v="0"/>
    <s v="theater/spaces"/>
    <m/>
    <x v="1"/>
    <x v="12"/>
    <m/>
    <m/>
    <m/>
    <x v="11"/>
    <x v="12"/>
    <x v="11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n v="2015"/>
    <b v="0"/>
    <n v="27"/>
    <b v="0"/>
    <s v="theater/spaces"/>
    <m/>
    <x v="1"/>
    <x v="12"/>
    <m/>
    <m/>
    <m/>
    <x v="11"/>
    <x v="12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n v="2014"/>
    <b v="0"/>
    <n v="7"/>
    <b v="0"/>
    <s v="theater/spaces"/>
    <m/>
    <x v="1"/>
    <x v="12"/>
    <m/>
    <m/>
    <m/>
    <x v="11"/>
    <x v="12"/>
    <x v="11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n v="2015"/>
    <b v="0"/>
    <n v="5"/>
    <b v="0"/>
    <s v="theater/spaces"/>
    <m/>
    <x v="1"/>
    <x v="12"/>
    <m/>
    <m/>
    <m/>
    <x v="11"/>
    <x v="12"/>
    <x v="11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n v="2015"/>
    <b v="0"/>
    <n v="0"/>
    <b v="0"/>
    <s v="theater/spaces"/>
    <m/>
    <x v="1"/>
    <x v="12"/>
    <m/>
    <m/>
    <m/>
    <x v="11"/>
    <x v="12"/>
    <x v="11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02T13:31:18"/>
    <n v="2014"/>
    <b v="0"/>
    <n v="3"/>
    <b v="0"/>
    <s v="theater/spaces"/>
    <m/>
    <x v="1"/>
    <x v="12"/>
    <m/>
    <m/>
    <m/>
    <x v="11"/>
    <x v="12"/>
    <x v="11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n v="2015"/>
    <b v="0"/>
    <n v="6"/>
    <b v="0"/>
    <s v="theater/spaces"/>
    <m/>
    <x v="1"/>
    <x v="12"/>
    <m/>
    <m/>
    <m/>
    <x v="11"/>
    <x v="12"/>
    <x v="11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n v="2015"/>
    <b v="0"/>
    <n v="9"/>
    <b v="0"/>
    <s v="theater/spaces"/>
    <m/>
    <x v="1"/>
    <x v="12"/>
    <m/>
    <m/>
    <m/>
    <x v="11"/>
    <x v="12"/>
    <x v="11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n v="2015"/>
    <b v="0"/>
    <n v="3"/>
    <b v="0"/>
    <s v="theater/spaces"/>
    <m/>
    <x v="1"/>
    <x v="12"/>
    <m/>
    <m/>
    <m/>
    <x v="11"/>
    <x v="12"/>
    <x v="11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n v="2016"/>
    <b v="0"/>
    <n v="2"/>
    <b v="0"/>
    <s v="theater/spaces"/>
    <m/>
    <x v="1"/>
    <x v="12"/>
    <m/>
    <m/>
    <m/>
    <x v="11"/>
    <x v="12"/>
    <x v="11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n v="2014"/>
    <b v="0"/>
    <n v="3"/>
    <b v="0"/>
    <s v="theater/spaces"/>
    <m/>
    <x v="1"/>
    <x v="12"/>
    <m/>
    <m/>
    <m/>
    <x v="11"/>
    <x v="12"/>
    <x v="11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n v="2016"/>
    <b v="0"/>
    <n v="45"/>
    <b v="0"/>
    <s v="theater/spaces"/>
    <m/>
    <x v="1"/>
    <x v="12"/>
    <m/>
    <m/>
    <m/>
    <x v="11"/>
    <x v="12"/>
    <x v="11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n v="2015"/>
    <b v="0"/>
    <n v="9"/>
    <b v="0"/>
    <s v="theater/spaces"/>
    <m/>
    <x v="1"/>
    <x v="12"/>
    <m/>
    <m/>
    <m/>
    <x v="11"/>
    <x v="12"/>
    <x v="11"/>
    <x v="1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n v="2016"/>
    <b v="0"/>
    <n v="9"/>
    <b v="0"/>
    <s v="theater/spaces"/>
    <m/>
    <x v="1"/>
    <x v="12"/>
    <m/>
    <m/>
    <m/>
    <x v="11"/>
    <x v="12"/>
    <x v="11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n v="2015"/>
    <b v="0"/>
    <n v="21"/>
    <b v="0"/>
    <s v="theater/spaces"/>
    <m/>
    <x v="1"/>
    <x v="12"/>
    <m/>
    <m/>
    <m/>
    <x v="11"/>
    <x v="12"/>
    <x v="11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n v="2014"/>
    <b v="0"/>
    <n v="17"/>
    <b v="0"/>
    <s v="theater/spaces"/>
    <m/>
    <x v="1"/>
    <x v="12"/>
    <m/>
    <m/>
    <m/>
    <x v="11"/>
    <x v="12"/>
    <x v="11"/>
    <x v="1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n v="2015"/>
    <b v="0"/>
    <n v="1"/>
    <b v="0"/>
    <s v="theater/spaces"/>
    <m/>
    <x v="1"/>
    <x v="12"/>
    <m/>
    <m/>
    <m/>
    <x v="11"/>
    <x v="12"/>
    <x v="11"/>
    <x v="1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n v="2016"/>
    <b v="0"/>
    <n v="1"/>
    <b v="0"/>
    <s v="theater/spaces"/>
    <m/>
    <x v="1"/>
    <x v="12"/>
    <m/>
    <m/>
    <m/>
    <x v="11"/>
    <x v="12"/>
    <x v="1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n v="2015"/>
    <b v="0"/>
    <n v="14"/>
    <b v="0"/>
    <s v="theater/spaces"/>
    <m/>
    <x v="1"/>
    <x v="12"/>
    <m/>
    <m/>
    <m/>
    <x v="11"/>
    <x v="12"/>
    <x v="11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n v="2016"/>
    <b v="0"/>
    <n v="42"/>
    <b v="0"/>
    <s v="theater/spaces"/>
    <m/>
    <x v="1"/>
    <x v="12"/>
    <m/>
    <m/>
    <m/>
    <x v="11"/>
    <x v="12"/>
    <x v="11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n v="2015"/>
    <b v="0"/>
    <n v="27"/>
    <b v="0"/>
    <s v="theater/spaces"/>
    <m/>
    <x v="1"/>
    <x v="12"/>
    <m/>
    <m/>
    <m/>
    <x v="11"/>
    <x v="12"/>
    <x v="1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n v="2016"/>
    <b v="0"/>
    <n v="5"/>
    <b v="0"/>
    <s v="theater/spaces"/>
    <m/>
    <x v="1"/>
    <x v="12"/>
    <m/>
    <m/>
    <m/>
    <x v="11"/>
    <x v="12"/>
    <x v="11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n v="2014"/>
    <b v="0"/>
    <n v="13"/>
    <b v="0"/>
    <s v="theater/spaces"/>
    <m/>
    <x v="1"/>
    <x v="12"/>
    <m/>
    <m/>
    <m/>
    <x v="11"/>
    <x v="12"/>
    <x v="11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n v="2015"/>
    <b v="0"/>
    <n v="12"/>
    <b v="0"/>
    <s v="theater/spaces"/>
    <m/>
    <x v="1"/>
    <x v="12"/>
    <m/>
    <m/>
    <m/>
    <x v="11"/>
    <x v="12"/>
    <x v="11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n v="2016"/>
    <b v="0"/>
    <n v="90"/>
    <b v="0"/>
    <s v="theater/spaces"/>
    <m/>
    <x v="1"/>
    <x v="12"/>
    <m/>
    <m/>
    <m/>
    <x v="11"/>
    <x v="12"/>
    <x v="11"/>
    <x v="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n v="2015"/>
    <b v="0"/>
    <n v="2"/>
    <b v="0"/>
    <s v="theater/spaces"/>
    <m/>
    <x v="1"/>
    <x v="12"/>
    <m/>
    <m/>
    <m/>
    <x v="11"/>
    <x v="12"/>
    <x v="11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n v="2015"/>
    <b v="0"/>
    <n v="5"/>
    <b v="0"/>
    <s v="theater/spaces"/>
    <m/>
    <x v="1"/>
    <x v="12"/>
    <m/>
    <m/>
    <m/>
    <x v="11"/>
    <x v="12"/>
    <x v="11"/>
    <x v="1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n v="2014"/>
    <b v="0"/>
    <n v="31"/>
    <b v="0"/>
    <s v="theater/spaces"/>
    <m/>
    <x v="1"/>
    <x v="12"/>
    <m/>
    <m/>
    <m/>
    <x v="11"/>
    <x v="12"/>
    <x v="11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n v="2015"/>
    <b v="0"/>
    <n v="4"/>
    <b v="0"/>
    <s v="theater/spaces"/>
    <m/>
    <x v="1"/>
    <x v="12"/>
    <m/>
    <m/>
    <m/>
    <x v="11"/>
    <x v="12"/>
    <x v="11"/>
    <x v="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n v="2015"/>
    <b v="0"/>
    <n v="29"/>
    <b v="0"/>
    <s v="theater/spaces"/>
    <m/>
    <x v="1"/>
    <x v="12"/>
    <m/>
    <m/>
    <m/>
    <x v="11"/>
    <x v="12"/>
    <x v="11"/>
    <x v="1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n v="2015"/>
    <b v="0"/>
    <n v="2"/>
    <b v="0"/>
    <s v="theater/spaces"/>
    <m/>
    <x v="1"/>
    <x v="12"/>
    <m/>
    <m/>
    <m/>
    <x v="11"/>
    <x v="12"/>
    <x v="11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n v="2014"/>
    <b v="0"/>
    <n v="114"/>
    <b v="0"/>
    <s v="theater/spaces"/>
    <m/>
    <x v="1"/>
    <x v="12"/>
    <m/>
    <m/>
    <m/>
    <x v="11"/>
    <x v="12"/>
    <x v="11"/>
    <x v="1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n v="2017"/>
    <b v="0"/>
    <n v="1"/>
    <b v="0"/>
    <s v="theater/spaces"/>
    <m/>
    <x v="1"/>
    <x v="12"/>
    <m/>
    <m/>
    <m/>
    <x v="11"/>
    <x v="12"/>
    <x v="11"/>
    <x v="1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n v="2014"/>
    <b v="0"/>
    <n v="76"/>
    <b v="0"/>
    <s v="theater/spaces"/>
    <m/>
    <x v="1"/>
    <x v="12"/>
    <m/>
    <m/>
    <m/>
    <x v="11"/>
    <x v="12"/>
    <x v="11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n v="2016"/>
    <b v="0"/>
    <n v="9"/>
    <b v="0"/>
    <s v="theater/spaces"/>
    <m/>
    <x v="1"/>
    <x v="12"/>
    <m/>
    <m/>
    <m/>
    <x v="11"/>
    <x v="12"/>
    <x v="11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n v="2015"/>
    <b v="0"/>
    <n v="37"/>
    <b v="0"/>
    <s v="theater/spaces"/>
    <m/>
    <x v="1"/>
    <x v="12"/>
    <m/>
    <m/>
    <m/>
    <x v="11"/>
    <x v="12"/>
    <x v="11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n v="2014"/>
    <b v="0"/>
    <n v="0"/>
    <b v="0"/>
    <s v="theater/spaces"/>
    <m/>
    <x v="1"/>
    <x v="12"/>
    <m/>
    <m/>
    <m/>
    <x v="11"/>
    <x v="12"/>
    <x v="11"/>
    <x v="1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n v="2016"/>
    <b v="0"/>
    <n v="1"/>
    <b v="0"/>
    <s v="theater/spaces"/>
    <m/>
    <x v="1"/>
    <x v="12"/>
    <m/>
    <m/>
    <m/>
    <x v="11"/>
    <x v="12"/>
    <x v="11"/>
    <x v="1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n v="2015"/>
    <b v="0"/>
    <n v="10"/>
    <b v="0"/>
    <s v="theater/spaces"/>
    <m/>
    <x v="1"/>
    <x v="12"/>
    <m/>
    <m/>
    <m/>
    <x v="11"/>
    <x v="12"/>
    <x v="11"/>
    <x v="1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n v="2016"/>
    <b v="0"/>
    <n v="1"/>
    <b v="0"/>
    <s v="theater/spaces"/>
    <m/>
    <x v="1"/>
    <x v="12"/>
    <m/>
    <m/>
    <m/>
    <x v="11"/>
    <x v="12"/>
    <x v="11"/>
    <x v="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n v="2016"/>
    <b v="0"/>
    <n v="2"/>
    <b v="0"/>
    <s v="theater/spaces"/>
    <m/>
    <x v="1"/>
    <x v="12"/>
    <m/>
    <m/>
    <m/>
    <x v="11"/>
    <x v="12"/>
    <x v="11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n v="2015"/>
    <b v="0"/>
    <n v="1"/>
    <b v="0"/>
    <s v="theater/spaces"/>
    <m/>
    <x v="1"/>
    <x v="12"/>
    <m/>
    <m/>
    <m/>
    <x v="11"/>
    <x v="12"/>
    <x v="11"/>
    <x v="1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n v="2016"/>
    <b v="0"/>
    <n v="10"/>
    <b v="0"/>
    <s v="theater/spaces"/>
    <m/>
    <x v="1"/>
    <x v="12"/>
    <m/>
    <m/>
    <m/>
    <x v="11"/>
    <x v="12"/>
    <x v="11"/>
    <x v="1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n v="2014"/>
    <b v="0"/>
    <n v="1"/>
    <b v="0"/>
    <s v="theater/spaces"/>
    <m/>
    <x v="1"/>
    <x v="12"/>
    <m/>
    <m/>
    <m/>
    <x v="11"/>
    <x v="12"/>
    <x v="11"/>
    <x v="11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n v="2016"/>
    <b v="0"/>
    <n v="2"/>
    <b v="0"/>
    <s v="theater/spaces"/>
    <m/>
    <x v="1"/>
    <x v="12"/>
    <m/>
    <m/>
    <m/>
    <x v="11"/>
    <x v="12"/>
    <x v="11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n v="2016"/>
    <b v="0"/>
    <n v="348"/>
    <b v="0"/>
    <s v="theater/spaces"/>
    <m/>
    <x v="1"/>
    <x v="12"/>
    <m/>
    <m/>
    <m/>
    <x v="11"/>
    <x v="12"/>
    <x v="11"/>
    <x v="1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n v="2014"/>
    <b v="0"/>
    <n v="4"/>
    <b v="0"/>
    <s v="theater/spaces"/>
    <m/>
    <x v="1"/>
    <x v="12"/>
    <m/>
    <m/>
    <m/>
    <x v="11"/>
    <x v="12"/>
    <x v="11"/>
    <x v="11"/>
  </r>
  <r>
    <n v="3125"/>
    <s v="N/A (Canceled)"/>
    <s v="N/A"/>
    <n v="1500000"/>
    <n v="0"/>
    <x v="1"/>
    <s v="US"/>
    <s v="USD"/>
    <n v="1452142672"/>
    <n v="1449550672"/>
    <d v="2015-12-08T04:57:52"/>
    <n v="2015"/>
    <b v="0"/>
    <n v="0"/>
    <b v="0"/>
    <s v="theater/spaces"/>
    <m/>
    <x v="1"/>
    <x v="12"/>
    <m/>
    <m/>
    <m/>
    <x v="11"/>
    <x v="12"/>
    <x v="11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2-27T00:26:02"/>
    <n v="2016"/>
    <b v="0"/>
    <n v="17"/>
    <b v="0"/>
    <s v="theater/spaces"/>
    <m/>
    <x v="1"/>
    <x v="12"/>
    <m/>
    <m/>
    <m/>
    <x v="11"/>
    <x v="12"/>
    <x v="11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n v="2015"/>
    <b v="0"/>
    <n v="0"/>
    <b v="0"/>
    <s v="theater/spaces"/>
    <m/>
    <x v="1"/>
    <x v="12"/>
    <m/>
    <m/>
    <m/>
    <x v="11"/>
    <x v="12"/>
    <x v="11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n v="2017"/>
    <b v="0"/>
    <n v="117"/>
    <b v="0"/>
    <s v="theater/plays"/>
    <m/>
    <x v="1"/>
    <x v="12"/>
    <m/>
    <m/>
    <m/>
    <x v="11"/>
    <x v="12"/>
    <x v="11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n v="2017"/>
    <b v="0"/>
    <n v="1"/>
    <b v="0"/>
    <s v="theater/plays"/>
    <m/>
    <x v="1"/>
    <x v="12"/>
    <m/>
    <m/>
    <m/>
    <x v="11"/>
    <x v="12"/>
    <x v="11"/>
    <x v="1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n v="2017"/>
    <b v="0"/>
    <n v="4"/>
    <b v="0"/>
    <s v="theater/plays"/>
    <m/>
    <x v="1"/>
    <x v="12"/>
    <m/>
    <m/>
    <m/>
    <x v="11"/>
    <x v="12"/>
    <x v="11"/>
    <x v="11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n v="2017"/>
    <b v="0"/>
    <n v="12"/>
    <b v="0"/>
    <s v="theater/plays"/>
    <m/>
    <x v="1"/>
    <x v="12"/>
    <m/>
    <m/>
    <m/>
    <x v="11"/>
    <x v="12"/>
    <x v="11"/>
    <x v="1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n v="2017"/>
    <b v="0"/>
    <n v="1"/>
    <b v="0"/>
    <s v="theater/plays"/>
    <m/>
    <x v="1"/>
    <x v="12"/>
    <m/>
    <m/>
    <m/>
    <x v="11"/>
    <x v="12"/>
    <x v="11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n v="2017"/>
    <b v="0"/>
    <n v="16"/>
    <b v="0"/>
    <s v="theater/plays"/>
    <m/>
    <x v="1"/>
    <x v="12"/>
    <m/>
    <m/>
    <m/>
    <x v="11"/>
    <x v="12"/>
    <x v="11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n v="2017"/>
    <b v="0"/>
    <n v="12"/>
    <b v="0"/>
    <s v="theater/plays"/>
    <m/>
    <x v="1"/>
    <x v="12"/>
    <m/>
    <m/>
    <m/>
    <x v="11"/>
    <x v="12"/>
    <x v="11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n v="2017"/>
    <b v="0"/>
    <n v="7"/>
    <b v="0"/>
    <s v="theater/plays"/>
    <m/>
    <x v="1"/>
    <x v="12"/>
    <m/>
    <m/>
    <m/>
    <x v="11"/>
    <x v="12"/>
    <x v="11"/>
    <x v="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n v="2017"/>
    <b v="0"/>
    <n v="22"/>
    <b v="0"/>
    <s v="theater/plays"/>
    <m/>
    <x v="1"/>
    <x v="12"/>
    <m/>
    <m/>
    <m/>
    <x v="11"/>
    <x v="12"/>
    <x v="11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n v="2017"/>
    <b v="0"/>
    <n v="1"/>
    <b v="0"/>
    <s v="theater/plays"/>
    <m/>
    <x v="1"/>
    <x v="12"/>
    <m/>
    <m/>
    <m/>
    <x v="11"/>
    <x v="12"/>
    <x v="11"/>
    <x v="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n v="2017"/>
    <b v="0"/>
    <n v="0"/>
    <b v="0"/>
    <s v="theater/plays"/>
    <m/>
    <x v="1"/>
    <x v="12"/>
    <m/>
    <m/>
    <m/>
    <x v="11"/>
    <x v="12"/>
    <x v="11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n v="2017"/>
    <b v="0"/>
    <n v="6"/>
    <b v="0"/>
    <s v="theater/plays"/>
    <m/>
    <x v="1"/>
    <x v="12"/>
    <m/>
    <m/>
    <m/>
    <x v="11"/>
    <x v="12"/>
    <x v="11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n v="2017"/>
    <b v="0"/>
    <n v="4"/>
    <b v="0"/>
    <s v="theater/plays"/>
    <m/>
    <x v="1"/>
    <x v="12"/>
    <m/>
    <m/>
    <m/>
    <x v="11"/>
    <x v="12"/>
    <x v="11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n v="2017"/>
    <b v="0"/>
    <n v="8"/>
    <b v="0"/>
    <s v="theater/plays"/>
    <m/>
    <x v="1"/>
    <x v="12"/>
    <m/>
    <m/>
    <m/>
    <x v="11"/>
    <x v="12"/>
    <x v="11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n v="2017"/>
    <b v="0"/>
    <n v="3"/>
    <b v="0"/>
    <s v="theater/plays"/>
    <m/>
    <x v="1"/>
    <x v="12"/>
    <m/>
    <m/>
    <m/>
    <x v="11"/>
    <x v="12"/>
    <x v="11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n v="2017"/>
    <b v="0"/>
    <n v="0"/>
    <b v="0"/>
    <s v="theater/plays"/>
    <m/>
    <x v="1"/>
    <x v="12"/>
    <m/>
    <m/>
    <m/>
    <x v="11"/>
    <x v="12"/>
    <x v="11"/>
    <x v="1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n v="2017"/>
    <b v="0"/>
    <n v="30"/>
    <b v="0"/>
    <s v="theater/plays"/>
    <m/>
    <x v="1"/>
    <x v="12"/>
    <m/>
    <m/>
    <m/>
    <x v="11"/>
    <x v="12"/>
    <x v="11"/>
    <x v="1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n v="2017"/>
    <b v="0"/>
    <n v="0"/>
    <b v="0"/>
    <s v="theater/plays"/>
    <m/>
    <x v="1"/>
    <x v="12"/>
    <m/>
    <m/>
    <m/>
    <x v="11"/>
    <x v="12"/>
    <x v="11"/>
    <x v="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n v="2017"/>
    <b v="0"/>
    <n v="12"/>
    <b v="0"/>
    <s v="theater/plays"/>
    <m/>
    <x v="1"/>
    <x v="12"/>
    <m/>
    <m/>
    <m/>
    <x v="11"/>
    <x v="12"/>
    <x v="11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n v="2014"/>
    <b v="1"/>
    <n v="213"/>
    <b v="1"/>
    <s v="theater/plays"/>
    <m/>
    <x v="1"/>
    <x v="12"/>
    <m/>
    <m/>
    <m/>
    <x v="11"/>
    <x v="12"/>
    <x v="11"/>
    <x v="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n v="2014"/>
    <b v="1"/>
    <n v="57"/>
    <b v="1"/>
    <s v="theater/plays"/>
    <m/>
    <x v="1"/>
    <x v="12"/>
    <m/>
    <m/>
    <m/>
    <x v="11"/>
    <x v="12"/>
    <x v="11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n v="2012"/>
    <b v="1"/>
    <n v="25"/>
    <b v="1"/>
    <s v="theater/plays"/>
    <m/>
    <x v="1"/>
    <x v="12"/>
    <m/>
    <m/>
    <m/>
    <x v="11"/>
    <x v="12"/>
    <x v="11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n v="2010"/>
    <b v="1"/>
    <n v="104"/>
    <b v="1"/>
    <s v="theater/plays"/>
    <m/>
    <x v="1"/>
    <x v="12"/>
    <m/>
    <m/>
    <m/>
    <x v="11"/>
    <x v="12"/>
    <x v="11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n v="2014"/>
    <b v="1"/>
    <n v="34"/>
    <b v="1"/>
    <s v="theater/plays"/>
    <m/>
    <x v="1"/>
    <x v="12"/>
    <m/>
    <m/>
    <m/>
    <x v="11"/>
    <x v="12"/>
    <x v="11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n v="2013"/>
    <b v="1"/>
    <n v="67"/>
    <b v="1"/>
    <s v="theater/plays"/>
    <m/>
    <x v="1"/>
    <x v="12"/>
    <m/>
    <m/>
    <m/>
    <x v="11"/>
    <x v="12"/>
    <x v="11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n v="2011"/>
    <b v="1"/>
    <n v="241"/>
    <b v="1"/>
    <s v="theater/plays"/>
    <m/>
    <x v="1"/>
    <x v="12"/>
    <m/>
    <m/>
    <m/>
    <x v="11"/>
    <x v="12"/>
    <x v="11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n v="2012"/>
    <b v="1"/>
    <n v="123"/>
    <b v="1"/>
    <s v="theater/plays"/>
    <m/>
    <x v="1"/>
    <x v="12"/>
    <m/>
    <m/>
    <m/>
    <x v="11"/>
    <x v="12"/>
    <x v="11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n v="2012"/>
    <b v="1"/>
    <n v="302"/>
    <b v="1"/>
    <s v="theater/plays"/>
    <m/>
    <x v="1"/>
    <x v="12"/>
    <m/>
    <m/>
    <m/>
    <x v="11"/>
    <x v="12"/>
    <x v="11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n v="2012"/>
    <b v="1"/>
    <n v="89"/>
    <b v="1"/>
    <s v="theater/plays"/>
    <m/>
    <x v="1"/>
    <x v="12"/>
    <m/>
    <m/>
    <m/>
    <x v="11"/>
    <x v="12"/>
    <x v="11"/>
    <x v="11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n v="2014"/>
    <b v="1"/>
    <n v="41"/>
    <b v="1"/>
    <s v="theater/plays"/>
    <m/>
    <x v="1"/>
    <x v="12"/>
    <m/>
    <m/>
    <m/>
    <x v="11"/>
    <x v="12"/>
    <x v="11"/>
    <x v="11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n v="2013"/>
    <b v="1"/>
    <n v="69"/>
    <b v="1"/>
    <s v="theater/plays"/>
    <m/>
    <x v="1"/>
    <x v="12"/>
    <m/>
    <m/>
    <m/>
    <x v="11"/>
    <x v="12"/>
    <x v="11"/>
    <x v="1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n v="2011"/>
    <b v="1"/>
    <n v="52"/>
    <b v="1"/>
    <s v="theater/plays"/>
    <m/>
    <x v="1"/>
    <x v="12"/>
    <m/>
    <m/>
    <m/>
    <x v="11"/>
    <x v="12"/>
    <x v="11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n v="2014"/>
    <b v="1"/>
    <n v="57"/>
    <b v="1"/>
    <s v="theater/plays"/>
    <m/>
    <x v="1"/>
    <x v="12"/>
    <m/>
    <m/>
    <m/>
    <x v="11"/>
    <x v="12"/>
    <x v="11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n v="2014"/>
    <b v="1"/>
    <n v="74"/>
    <b v="1"/>
    <s v="theater/plays"/>
    <m/>
    <x v="1"/>
    <x v="12"/>
    <m/>
    <m/>
    <m/>
    <x v="11"/>
    <x v="12"/>
    <x v="11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n v="2014"/>
    <b v="1"/>
    <n v="63"/>
    <b v="1"/>
    <s v="theater/plays"/>
    <m/>
    <x v="1"/>
    <x v="12"/>
    <m/>
    <m/>
    <m/>
    <x v="11"/>
    <x v="12"/>
    <x v="11"/>
    <x v="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n v="2014"/>
    <b v="1"/>
    <n v="72"/>
    <b v="1"/>
    <s v="theater/plays"/>
    <m/>
    <x v="1"/>
    <x v="12"/>
    <m/>
    <m/>
    <m/>
    <x v="11"/>
    <x v="12"/>
    <x v="11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n v="2014"/>
    <b v="1"/>
    <n v="71"/>
    <b v="1"/>
    <s v="theater/plays"/>
    <m/>
    <x v="1"/>
    <x v="12"/>
    <m/>
    <m/>
    <m/>
    <x v="11"/>
    <x v="12"/>
    <x v="11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n v="2011"/>
    <b v="1"/>
    <n v="21"/>
    <b v="1"/>
    <s v="theater/plays"/>
    <m/>
    <x v="1"/>
    <x v="12"/>
    <m/>
    <m/>
    <m/>
    <x v="11"/>
    <x v="12"/>
    <x v="11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n v="2014"/>
    <b v="1"/>
    <n v="930"/>
    <b v="1"/>
    <s v="theater/plays"/>
    <m/>
    <x v="1"/>
    <x v="12"/>
    <m/>
    <m/>
    <m/>
    <x v="11"/>
    <x v="12"/>
    <x v="11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n v="2014"/>
    <b v="1"/>
    <n v="55"/>
    <b v="1"/>
    <s v="theater/plays"/>
    <m/>
    <x v="1"/>
    <x v="12"/>
    <m/>
    <m/>
    <m/>
    <x v="11"/>
    <x v="12"/>
    <x v="11"/>
    <x v="1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n v="2014"/>
    <b v="1"/>
    <n v="61"/>
    <b v="1"/>
    <s v="theater/plays"/>
    <m/>
    <x v="1"/>
    <x v="12"/>
    <m/>
    <m/>
    <m/>
    <x v="11"/>
    <x v="12"/>
    <x v="11"/>
    <x v="1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n v="2013"/>
    <b v="1"/>
    <n v="82"/>
    <b v="1"/>
    <s v="theater/plays"/>
    <m/>
    <x v="1"/>
    <x v="12"/>
    <m/>
    <m/>
    <m/>
    <x v="11"/>
    <x v="12"/>
    <x v="11"/>
    <x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n v="2014"/>
    <b v="1"/>
    <n v="71"/>
    <b v="1"/>
    <s v="theater/plays"/>
    <m/>
    <x v="1"/>
    <x v="12"/>
    <m/>
    <m/>
    <m/>
    <x v="11"/>
    <x v="12"/>
    <x v="11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n v="2016"/>
    <b v="1"/>
    <n v="117"/>
    <b v="1"/>
    <s v="theater/plays"/>
    <m/>
    <x v="1"/>
    <x v="12"/>
    <m/>
    <m/>
    <m/>
    <x v="11"/>
    <x v="12"/>
    <x v="11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n v="2012"/>
    <b v="1"/>
    <n v="29"/>
    <b v="1"/>
    <s v="theater/plays"/>
    <m/>
    <x v="1"/>
    <x v="12"/>
    <m/>
    <m/>
    <m/>
    <x v="11"/>
    <x v="12"/>
    <x v="11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n v="2014"/>
    <b v="1"/>
    <n v="74"/>
    <b v="1"/>
    <s v="theater/plays"/>
    <m/>
    <x v="1"/>
    <x v="12"/>
    <m/>
    <m/>
    <m/>
    <x v="11"/>
    <x v="12"/>
    <x v="11"/>
    <x v="1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n v="2014"/>
    <b v="1"/>
    <n v="23"/>
    <b v="1"/>
    <s v="theater/plays"/>
    <m/>
    <x v="1"/>
    <x v="12"/>
    <m/>
    <m/>
    <m/>
    <x v="11"/>
    <x v="12"/>
    <x v="11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n v="2010"/>
    <b v="1"/>
    <n v="60"/>
    <b v="1"/>
    <s v="theater/plays"/>
    <m/>
    <x v="1"/>
    <x v="12"/>
    <m/>
    <m/>
    <m/>
    <x v="11"/>
    <x v="12"/>
    <x v="1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n v="2013"/>
    <b v="1"/>
    <n v="55"/>
    <b v="1"/>
    <s v="theater/plays"/>
    <m/>
    <x v="1"/>
    <x v="12"/>
    <m/>
    <m/>
    <m/>
    <x v="11"/>
    <x v="12"/>
    <x v="11"/>
    <x v="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n v="2014"/>
    <b v="1"/>
    <n v="51"/>
    <b v="1"/>
    <s v="theater/plays"/>
    <m/>
    <x v="1"/>
    <x v="12"/>
    <m/>
    <m/>
    <m/>
    <x v="11"/>
    <x v="12"/>
    <x v="11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n v="2014"/>
    <b v="1"/>
    <n v="78"/>
    <b v="1"/>
    <s v="theater/plays"/>
    <m/>
    <x v="1"/>
    <x v="12"/>
    <m/>
    <m/>
    <m/>
    <x v="11"/>
    <x v="12"/>
    <x v="11"/>
    <x v="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n v="2013"/>
    <b v="1"/>
    <n v="62"/>
    <b v="1"/>
    <s v="theater/plays"/>
    <m/>
    <x v="1"/>
    <x v="12"/>
    <m/>
    <m/>
    <m/>
    <x v="11"/>
    <x v="12"/>
    <x v="11"/>
    <x v="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n v="2014"/>
    <b v="1"/>
    <n v="45"/>
    <b v="1"/>
    <s v="theater/plays"/>
    <m/>
    <x v="1"/>
    <x v="12"/>
    <m/>
    <m/>
    <m/>
    <x v="11"/>
    <x v="12"/>
    <x v="11"/>
    <x v="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n v="2014"/>
    <b v="1"/>
    <n v="15"/>
    <b v="1"/>
    <s v="theater/plays"/>
    <m/>
    <x v="1"/>
    <x v="12"/>
    <m/>
    <m/>
    <m/>
    <x v="11"/>
    <x v="12"/>
    <x v="11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n v="2011"/>
    <b v="1"/>
    <n v="151"/>
    <b v="1"/>
    <s v="theater/plays"/>
    <m/>
    <x v="1"/>
    <x v="12"/>
    <m/>
    <m/>
    <m/>
    <x v="11"/>
    <x v="12"/>
    <x v="11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n v="2013"/>
    <b v="1"/>
    <n v="68"/>
    <b v="1"/>
    <s v="theater/plays"/>
    <m/>
    <x v="1"/>
    <x v="12"/>
    <m/>
    <m/>
    <m/>
    <x v="11"/>
    <x v="12"/>
    <x v="11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n v="2014"/>
    <b v="1"/>
    <n v="46"/>
    <b v="1"/>
    <s v="theater/plays"/>
    <m/>
    <x v="1"/>
    <x v="12"/>
    <m/>
    <m/>
    <m/>
    <x v="11"/>
    <x v="12"/>
    <x v="11"/>
    <x v="1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n v="2014"/>
    <b v="1"/>
    <n v="24"/>
    <b v="1"/>
    <s v="theater/plays"/>
    <m/>
    <x v="1"/>
    <x v="12"/>
    <m/>
    <m/>
    <m/>
    <x v="11"/>
    <x v="12"/>
    <x v="11"/>
    <x v="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n v="2014"/>
    <b v="1"/>
    <n v="70"/>
    <b v="1"/>
    <s v="theater/plays"/>
    <m/>
    <x v="1"/>
    <x v="12"/>
    <m/>
    <m/>
    <m/>
    <x v="11"/>
    <x v="12"/>
    <x v="11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n v="2014"/>
    <b v="1"/>
    <n v="244"/>
    <b v="1"/>
    <s v="theater/plays"/>
    <m/>
    <x v="1"/>
    <x v="12"/>
    <m/>
    <m/>
    <m/>
    <x v="11"/>
    <x v="12"/>
    <x v="11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n v="2015"/>
    <b v="0"/>
    <n v="9"/>
    <b v="0"/>
    <s v="theater/musical"/>
    <m/>
    <x v="1"/>
    <x v="12"/>
    <m/>
    <m/>
    <m/>
    <x v="11"/>
    <x v="12"/>
    <x v="11"/>
    <x v="1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n v="2015"/>
    <b v="0"/>
    <n v="19"/>
    <b v="0"/>
    <s v="theater/musical"/>
    <m/>
    <x v="1"/>
    <x v="12"/>
    <m/>
    <m/>
    <m/>
    <x v="11"/>
    <x v="12"/>
    <x v="11"/>
    <x v="1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n v="2016"/>
    <b v="0"/>
    <n v="0"/>
    <b v="0"/>
    <s v="theater/musical"/>
    <m/>
    <x v="1"/>
    <x v="12"/>
    <m/>
    <m/>
    <m/>
    <x v="11"/>
    <x v="12"/>
    <x v="11"/>
    <x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n v="2016"/>
    <b v="0"/>
    <n v="4"/>
    <b v="0"/>
    <s v="theater/musical"/>
    <m/>
    <x v="1"/>
    <x v="12"/>
    <m/>
    <m/>
    <m/>
    <x v="11"/>
    <x v="12"/>
    <x v="11"/>
    <x v="1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n v="2015"/>
    <b v="0"/>
    <n v="8"/>
    <b v="0"/>
    <s v="theater/musical"/>
    <m/>
    <x v="1"/>
    <x v="12"/>
    <m/>
    <m/>
    <m/>
    <x v="11"/>
    <x v="12"/>
    <x v="11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n v="2015"/>
    <b v="0"/>
    <n v="24"/>
    <b v="0"/>
    <s v="theater/musical"/>
    <m/>
    <x v="1"/>
    <x v="12"/>
    <m/>
    <m/>
    <m/>
    <x v="11"/>
    <x v="12"/>
    <x v="11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n v="2015"/>
    <b v="0"/>
    <n v="0"/>
    <b v="0"/>
    <s v="theater/musical"/>
    <m/>
    <x v="1"/>
    <x v="12"/>
    <m/>
    <m/>
    <m/>
    <x v="11"/>
    <x v="12"/>
    <x v="11"/>
    <x v="1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n v="2015"/>
    <b v="0"/>
    <n v="39"/>
    <b v="0"/>
    <s v="theater/musical"/>
    <m/>
    <x v="1"/>
    <x v="12"/>
    <m/>
    <m/>
    <m/>
    <x v="11"/>
    <x v="12"/>
    <x v="11"/>
    <x v="1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n v="2015"/>
    <b v="0"/>
    <n v="6"/>
    <b v="0"/>
    <s v="theater/musical"/>
    <m/>
    <x v="1"/>
    <x v="12"/>
    <m/>
    <m/>
    <m/>
    <x v="11"/>
    <x v="12"/>
    <x v="11"/>
    <x v="1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n v="2015"/>
    <b v="0"/>
    <n v="4"/>
    <b v="0"/>
    <s v="theater/musical"/>
    <m/>
    <x v="1"/>
    <x v="12"/>
    <m/>
    <m/>
    <m/>
    <x v="11"/>
    <x v="12"/>
    <x v="11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n v="2015"/>
    <b v="0"/>
    <n v="3"/>
    <b v="0"/>
    <s v="theater/musical"/>
    <m/>
    <x v="1"/>
    <x v="12"/>
    <m/>
    <m/>
    <m/>
    <x v="11"/>
    <x v="12"/>
    <x v="11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n v="2014"/>
    <b v="0"/>
    <n v="53"/>
    <b v="0"/>
    <s v="theater/musical"/>
    <m/>
    <x v="1"/>
    <x v="12"/>
    <m/>
    <m/>
    <m/>
    <x v="11"/>
    <x v="12"/>
    <x v="11"/>
    <x v="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n v="2016"/>
    <b v="0"/>
    <n v="1"/>
    <b v="0"/>
    <s v="theater/musical"/>
    <m/>
    <x v="1"/>
    <x v="12"/>
    <m/>
    <m/>
    <m/>
    <x v="11"/>
    <x v="12"/>
    <x v="11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n v="2014"/>
    <b v="0"/>
    <n v="2"/>
    <b v="0"/>
    <s v="theater/musical"/>
    <m/>
    <x v="1"/>
    <x v="12"/>
    <m/>
    <m/>
    <m/>
    <x v="11"/>
    <x v="12"/>
    <x v="11"/>
    <x v="1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n v="2015"/>
    <b v="0"/>
    <n v="25"/>
    <b v="0"/>
    <s v="theater/musical"/>
    <m/>
    <x v="1"/>
    <x v="12"/>
    <m/>
    <m/>
    <m/>
    <x v="11"/>
    <x v="12"/>
    <x v="11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n v="2015"/>
    <b v="0"/>
    <n v="6"/>
    <b v="0"/>
    <s v="theater/musical"/>
    <m/>
    <x v="1"/>
    <x v="12"/>
    <m/>
    <m/>
    <m/>
    <x v="11"/>
    <x v="12"/>
    <x v="11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n v="2015"/>
    <b v="0"/>
    <n v="0"/>
    <b v="0"/>
    <s v="theater/musical"/>
    <m/>
    <x v="1"/>
    <x v="12"/>
    <m/>
    <m/>
    <m/>
    <x v="11"/>
    <x v="12"/>
    <x v="11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n v="2015"/>
    <b v="0"/>
    <n v="12"/>
    <b v="0"/>
    <s v="theater/musical"/>
    <m/>
    <x v="1"/>
    <x v="12"/>
    <m/>
    <m/>
    <m/>
    <x v="11"/>
    <x v="12"/>
    <x v="11"/>
    <x v="1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n v="2015"/>
    <b v="0"/>
    <n v="0"/>
    <b v="0"/>
    <s v="theater/musical"/>
    <m/>
    <x v="1"/>
    <x v="12"/>
    <m/>
    <m/>
    <m/>
    <x v="11"/>
    <x v="12"/>
    <x v="11"/>
    <x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n v="2015"/>
    <b v="0"/>
    <n v="36"/>
    <b v="0"/>
    <s v="theater/musical"/>
    <m/>
    <x v="1"/>
    <x v="12"/>
    <m/>
    <m/>
    <m/>
    <x v="11"/>
    <x v="12"/>
    <x v="11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n v="2014"/>
    <b v="1"/>
    <n v="82"/>
    <b v="1"/>
    <s v="theater/plays"/>
    <m/>
    <x v="1"/>
    <x v="12"/>
    <m/>
    <m/>
    <m/>
    <x v="11"/>
    <x v="12"/>
    <x v="11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n v="2014"/>
    <b v="1"/>
    <n v="226"/>
    <b v="1"/>
    <s v="theater/plays"/>
    <m/>
    <x v="1"/>
    <x v="12"/>
    <m/>
    <m/>
    <m/>
    <x v="11"/>
    <x v="12"/>
    <x v="11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n v="2012"/>
    <b v="1"/>
    <n v="60"/>
    <b v="1"/>
    <s v="theater/plays"/>
    <m/>
    <x v="1"/>
    <x v="12"/>
    <m/>
    <m/>
    <m/>
    <x v="11"/>
    <x v="12"/>
    <x v="1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n v="2014"/>
    <b v="1"/>
    <n v="322"/>
    <b v="1"/>
    <s v="theater/plays"/>
    <m/>
    <x v="1"/>
    <x v="12"/>
    <m/>
    <m/>
    <m/>
    <x v="11"/>
    <x v="12"/>
    <x v="11"/>
    <x v="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n v="2014"/>
    <b v="1"/>
    <n v="94"/>
    <b v="1"/>
    <s v="theater/plays"/>
    <m/>
    <x v="1"/>
    <x v="12"/>
    <m/>
    <m/>
    <m/>
    <x v="11"/>
    <x v="12"/>
    <x v="11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n v="2015"/>
    <b v="1"/>
    <n v="47"/>
    <b v="1"/>
    <s v="theater/plays"/>
    <m/>
    <x v="1"/>
    <x v="12"/>
    <m/>
    <m/>
    <m/>
    <x v="11"/>
    <x v="12"/>
    <x v="11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n v="2015"/>
    <b v="1"/>
    <n v="115"/>
    <b v="1"/>
    <s v="theater/plays"/>
    <m/>
    <x v="1"/>
    <x v="12"/>
    <m/>
    <m/>
    <m/>
    <x v="11"/>
    <x v="12"/>
    <x v="11"/>
    <x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n v="2015"/>
    <b v="1"/>
    <n v="134"/>
    <b v="1"/>
    <s v="theater/plays"/>
    <m/>
    <x v="1"/>
    <x v="12"/>
    <m/>
    <m/>
    <m/>
    <x v="11"/>
    <x v="12"/>
    <x v="11"/>
    <x v="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n v="2015"/>
    <b v="1"/>
    <n v="35"/>
    <b v="1"/>
    <s v="theater/plays"/>
    <m/>
    <x v="1"/>
    <x v="12"/>
    <m/>
    <m/>
    <m/>
    <x v="11"/>
    <x v="12"/>
    <x v="11"/>
    <x v="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n v="2016"/>
    <b v="1"/>
    <n v="104"/>
    <b v="1"/>
    <s v="theater/plays"/>
    <m/>
    <x v="1"/>
    <x v="12"/>
    <m/>
    <m/>
    <m/>
    <x v="11"/>
    <x v="12"/>
    <x v="11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n v="2014"/>
    <b v="1"/>
    <n v="184"/>
    <b v="1"/>
    <s v="theater/plays"/>
    <m/>
    <x v="1"/>
    <x v="12"/>
    <m/>
    <m/>
    <m/>
    <x v="11"/>
    <x v="12"/>
    <x v="11"/>
    <x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n v="2015"/>
    <b v="1"/>
    <n v="119"/>
    <b v="1"/>
    <s v="theater/plays"/>
    <m/>
    <x v="1"/>
    <x v="12"/>
    <m/>
    <m/>
    <m/>
    <x v="11"/>
    <x v="12"/>
    <x v="11"/>
    <x v="11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n v="2017"/>
    <b v="1"/>
    <n v="59"/>
    <b v="1"/>
    <s v="theater/plays"/>
    <m/>
    <x v="1"/>
    <x v="12"/>
    <m/>
    <m/>
    <m/>
    <x v="11"/>
    <x v="12"/>
    <x v="11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n v="2015"/>
    <b v="1"/>
    <n v="113"/>
    <b v="1"/>
    <s v="theater/plays"/>
    <m/>
    <x v="1"/>
    <x v="12"/>
    <m/>
    <m/>
    <m/>
    <x v="11"/>
    <x v="12"/>
    <x v="1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n v="2015"/>
    <b v="1"/>
    <n v="84"/>
    <b v="1"/>
    <s v="theater/plays"/>
    <m/>
    <x v="1"/>
    <x v="12"/>
    <m/>
    <m/>
    <m/>
    <x v="11"/>
    <x v="12"/>
    <x v="11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n v="2015"/>
    <b v="1"/>
    <n v="74"/>
    <b v="1"/>
    <s v="theater/plays"/>
    <m/>
    <x v="1"/>
    <x v="12"/>
    <m/>
    <m/>
    <m/>
    <x v="11"/>
    <x v="12"/>
    <x v="11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n v="2016"/>
    <b v="1"/>
    <n v="216"/>
    <b v="1"/>
    <s v="theater/plays"/>
    <m/>
    <x v="1"/>
    <x v="12"/>
    <m/>
    <m/>
    <m/>
    <x v="11"/>
    <x v="12"/>
    <x v="11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n v="2016"/>
    <b v="1"/>
    <n v="39"/>
    <b v="1"/>
    <s v="theater/plays"/>
    <m/>
    <x v="1"/>
    <x v="12"/>
    <m/>
    <m/>
    <m/>
    <x v="11"/>
    <x v="12"/>
    <x v="11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n v="2015"/>
    <b v="1"/>
    <n v="21"/>
    <b v="1"/>
    <s v="theater/plays"/>
    <m/>
    <x v="1"/>
    <x v="12"/>
    <m/>
    <m/>
    <m/>
    <x v="11"/>
    <x v="12"/>
    <x v="11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n v="2016"/>
    <b v="0"/>
    <n v="30"/>
    <b v="1"/>
    <s v="theater/plays"/>
    <m/>
    <x v="1"/>
    <x v="12"/>
    <m/>
    <m/>
    <m/>
    <x v="11"/>
    <x v="12"/>
    <x v="1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n v="2015"/>
    <b v="1"/>
    <n v="37"/>
    <b v="1"/>
    <s v="theater/plays"/>
    <m/>
    <x v="1"/>
    <x v="12"/>
    <m/>
    <m/>
    <m/>
    <x v="11"/>
    <x v="12"/>
    <x v="11"/>
    <x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n v="2014"/>
    <b v="1"/>
    <n v="202"/>
    <b v="1"/>
    <s v="theater/plays"/>
    <m/>
    <x v="1"/>
    <x v="12"/>
    <m/>
    <m/>
    <m/>
    <x v="11"/>
    <x v="12"/>
    <x v="11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n v="2014"/>
    <b v="1"/>
    <n v="37"/>
    <b v="1"/>
    <s v="theater/plays"/>
    <m/>
    <x v="1"/>
    <x v="12"/>
    <m/>
    <m/>
    <m/>
    <x v="11"/>
    <x v="12"/>
    <x v="11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n v="2016"/>
    <b v="0"/>
    <n v="28"/>
    <b v="1"/>
    <s v="theater/plays"/>
    <m/>
    <x v="1"/>
    <x v="12"/>
    <m/>
    <m/>
    <m/>
    <x v="11"/>
    <x v="12"/>
    <x v="11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n v="2016"/>
    <b v="1"/>
    <n v="26"/>
    <b v="1"/>
    <s v="theater/plays"/>
    <m/>
    <x v="1"/>
    <x v="12"/>
    <m/>
    <m/>
    <m/>
    <x v="11"/>
    <x v="12"/>
    <x v="11"/>
    <x v="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n v="2017"/>
    <b v="0"/>
    <n v="61"/>
    <b v="1"/>
    <s v="theater/plays"/>
    <m/>
    <x v="1"/>
    <x v="12"/>
    <m/>
    <m/>
    <m/>
    <x v="11"/>
    <x v="12"/>
    <x v="11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n v="2016"/>
    <b v="0"/>
    <n v="115"/>
    <b v="1"/>
    <s v="theater/plays"/>
    <m/>
    <x v="1"/>
    <x v="12"/>
    <m/>
    <m/>
    <m/>
    <x v="11"/>
    <x v="12"/>
    <x v="1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n v="2016"/>
    <b v="1"/>
    <n v="181"/>
    <b v="1"/>
    <s v="theater/plays"/>
    <m/>
    <x v="1"/>
    <x v="12"/>
    <m/>
    <m/>
    <m/>
    <x v="11"/>
    <x v="12"/>
    <x v="11"/>
    <x v="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n v="2016"/>
    <b v="0"/>
    <n v="110"/>
    <b v="1"/>
    <s v="theater/plays"/>
    <m/>
    <x v="1"/>
    <x v="12"/>
    <m/>
    <m/>
    <m/>
    <x v="11"/>
    <x v="12"/>
    <x v="11"/>
    <x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n v="2015"/>
    <b v="1"/>
    <n v="269"/>
    <b v="1"/>
    <s v="theater/plays"/>
    <m/>
    <x v="1"/>
    <x v="12"/>
    <m/>
    <m/>
    <m/>
    <x v="11"/>
    <x v="12"/>
    <x v="11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n v="2015"/>
    <b v="1"/>
    <n v="79"/>
    <b v="1"/>
    <s v="theater/plays"/>
    <m/>
    <x v="1"/>
    <x v="12"/>
    <m/>
    <m/>
    <m/>
    <x v="11"/>
    <x v="12"/>
    <x v="11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n v="2015"/>
    <b v="1"/>
    <n v="104"/>
    <b v="1"/>
    <s v="theater/plays"/>
    <m/>
    <x v="1"/>
    <x v="12"/>
    <m/>
    <m/>
    <m/>
    <x v="11"/>
    <x v="12"/>
    <x v="11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n v="2017"/>
    <b v="0"/>
    <n v="34"/>
    <b v="1"/>
    <s v="theater/plays"/>
    <m/>
    <x v="1"/>
    <x v="12"/>
    <m/>
    <m/>
    <m/>
    <x v="11"/>
    <x v="12"/>
    <x v="11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n v="2014"/>
    <b v="1"/>
    <n v="167"/>
    <b v="1"/>
    <s v="theater/plays"/>
    <m/>
    <x v="1"/>
    <x v="12"/>
    <m/>
    <m/>
    <m/>
    <x v="11"/>
    <x v="12"/>
    <x v="11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n v="2014"/>
    <b v="1"/>
    <n v="183"/>
    <b v="1"/>
    <s v="theater/plays"/>
    <m/>
    <x v="1"/>
    <x v="12"/>
    <m/>
    <m/>
    <m/>
    <x v="11"/>
    <x v="12"/>
    <x v="11"/>
    <x v="1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n v="2015"/>
    <b v="1"/>
    <n v="71"/>
    <b v="1"/>
    <s v="theater/plays"/>
    <m/>
    <x v="1"/>
    <x v="12"/>
    <m/>
    <m/>
    <m/>
    <x v="11"/>
    <x v="12"/>
    <x v="11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n v="2016"/>
    <b v="0"/>
    <n v="69"/>
    <b v="1"/>
    <s v="theater/plays"/>
    <m/>
    <x v="1"/>
    <x v="12"/>
    <m/>
    <m/>
    <m/>
    <x v="11"/>
    <x v="12"/>
    <x v="11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n v="2015"/>
    <b v="0"/>
    <n v="270"/>
    <b v="1"/>
    <s v="theater/plays"/>
    <m/>
    <x v="1"/>
    <x v="12"/>
    <m/>
    <m/>
    <m/>
    <x v="11"/>
    <x v="12"/>
    <x v="11"/>
    <x v="1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n v="2015"/>
    <b v="1"/>
    <n v="193"/>
    <b v="1"/>
    <s v="theater/plays"/>
    <m/>
    <x v="1"/>
    <x v="12"/>
    <m/>
    <m/>
    <m/>
    <x v="11"/>
    <x v="12"/>
    <x v="11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n v="2015"/>
    <b v="1"/>
    <n v="57"/>
    <b v="1"/>
    <s v="theater/plays"/>
    <m/>
    <x v="1"/>
    <x v="12"/>
    <m/>
    <m/>
    <m/>
    <x v="11"/>
    <x v="12"/>
    <x v="11"/>
    <x v="1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n v="2015"/>
    <b v="1"/>
    <n v="200"/>
    <b v="1"/>
    <s v="theater/plays"/>
    <m/>
    <x v="1"/>
    <x v="12"/>
    <m/>
    <m/>
    <m/>
    <x v="11"/>
    <x v="12"/>
    <x v="11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n v="2015"/>
    <b v="1"/>
    <n v="88"/>
    <b v="1"/>
    <s v="theater/plays"/>
    <m/>
    <x v="1"/>
    <x v="12"/>
    <m/>
    <m/>
    <m/>
    <x v="11"/>
    <x v="12"/>
    <x v="11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n v="2014"/>
    <b v="1"/>
    <n v="213"/>
    <b v="1"/>
    <s v="theater/plays"/>
    <m/>
    <x v="1"/>
    <x v="12"/>
    <m/>
    <m/>
    <m/>
    <x v="11"/>
    <x v="12"/>
    <x v="11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n v="2015"/>
    <b v="1"/>
    <n v="20"/>
    <b v="1"/>
    <s v="theater/plays"/>
    <m/>
    <x v="1"/>
    <x v="12"/>
    <m/>
    <m/>
    <m/>
    <x v="11"/>
    <x v="12"/>
    <x v="11"/>
    <x v="1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n v="2016"/>
    <b v="1"/>
    <n v="50"/>
    <b v="1"/>
    <s v="theater/plays"/>
    <m/>
    <x v="1"/>
    <x v="12"/>
    <m/>
    <m/>
    <m/>
    <x v="11"/>
    <x v="12"/>
    <x v="11"/>
    <x v="1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n v="2016"/>
    <b v="1"/>
    <n v="115"/>
    <b v="1"/>
    <s v="theater/plays"/>
    <m/>
    <x v="1"/>
    <x v="12"/>
    <m/>
    <m/>
    <m/>
    <x v="11"/>
    <x v="12"/>
    <x v="11"/>
    <x v="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n v="2015"/>
    <b v="1"/>
    <n v="186"/>
    <b v="1"/>
    <s v="theater/plays"/>
    <m/>
    <x v="1"/>
    <x v="12"/>
    <m/>
    <m/>
    <m/>
    <x v="11"/>
    <x v="12"/>
    <x v="11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n v="2014"/>
    <b v="1"/>
    <n v="18"/>
    <b v="1"/>
    <s v="theater/plays"/>
    <m/>
    <x v="1"/>
    <x v="12"/>
    <m/>
    <m/>
    <m/>
    <x v="11"/>
    <x v="12"/>
    <x v="11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n v="2015"/>
    <b v="1"/>
    <n v="176"/>
    <b v="1"/>
    <s v="theater/plays"/>
    <m/>
    <x v="1"/>
    <x v="12"/>
    <m/>
    <m/>
    <m/>
    <x v="11"/>
    <x v="12"/>
    <x v="11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n v="2017"/>
    <b v="0"/>
    <n v="41"/>
    <b v="1"/>
    <s v="theater/plays"/>
    <m/>
    <x v="1"/>
    <x v="12"/>
    <m/>
    <m/>
    <m/>
    <x v="11"/>
    <x v="12"/>
    <x v="11"/>
    <x v="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n v="2014"/>
    <b v="1"/>
    <n v="75"/>
    <b v="1"/>
    <s v="theater/plays"/>
    <m/>
    <x v="1"/>
    <x v="12"/>
    <m/>
    <m/>
    <m/>
    <x v="11"/>
    <x v="12"/>
    <x v="1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n v="2016"/>
    <b v="1"/>
    <n v="97"/>
    <b v="1"/>
    <s v="theater/plays"/>
    <m/>
    <x v="1"/>
    <x v="12"/>
    <m/>
    <m/>
    <m/>
    <x v="11"/>
    <x v="12"/>
    <x v="11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n v="2015"/>
    <b v="1"/>
    <n v="73"/>
    <b v="1"/>
    <s v="theater/plays"/>
    <m/>
    <x v="1"/>
    <x v="12"/>
    <m/>
    <m/>
    <m/>
    <x v="11"/>
    <x v="12"/>
    <x v="11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n v="2015"/>
    <b v="1"/>
    <n v="49"/>
    <b v="1"/>
    <s v="theater/plays"/>
    <m/>
    <x v="1"/>
    <x v="12"/>
    <m/>
    <m/>
    <m/>
    <x v="11"/>
    <x v="12"/>
    <x v="11"/>
    <x v="1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n v="2014"/>
    <b v="1"/>
    <n v="134"/>
    <b v="1"/>
    <s v="theater/plays"/>
    <m/>
    <x v="1"/>
    <x v="12"/>
    <m/>
    <m/>
    <m/>
    <x v="11"/>
    <x v="12"/>
    <x v="11"/>
    <x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n v="2015"/>
    <b v="1"/>
    <n v="68"/>
    <b v="1"/>
    <s v="theater/plays"/>
    <m/>
    <x v="1"/>
    <x v="12"/>
    <m/>
    <m/>
    <m/>
    <x v="11"/>
    <x v="12"/>
    <x v="11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n v="2015"/>
    <b v="1"/>
    <n v="49"/>
    <b v="1"/>
    <s v="theater/plays"/>
    <m/>
    <x v="1"/>
    <x v="12"/>
    <m/>
    <m/>
    <m/>
    <x v="11"/>
    <x v="12"/>
    <x v="11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n v="2015"/>
    <b v="1"/>
    <n v="63"/>
    <b v="1"/>
    <s v="theater/plays"/>
    <m/>
    <x v="1"/>
    <x v="12"/>
    <m/>
    <m/>
    <m/>
    <x v="11"/>
    <x v="12"/>
    <x v="11"/>
    <x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n v="2015"/>
    <b v="1"/>
    <n v="163"/>
    <b v="1"/>
    <s v="theater/plays"/>
    <m/>
    <x v="1"/>
    <x v="12"/>
    <m/>
    <m/>
    <m/>
    <x v="11"/>
    <x v="12"/>
    <x v="11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n v="2015"/>
    <b v="1"/>
    <n v="288"/>
    <b v="1"/>
    <s v="theater/plays"/>
    <m/>
    <x v="1"/>
    <x v="12"/>
    <m/>
    <m/>
    <m/>
    <x v="11"/>
    <x v="12"/>
    <x v="11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n v="2016"/>
    <b v="1"/>
    <n v="42"/>
    <b v="1"/>
    <s v="theater/plays"/>
    <m/>
    <x v="1"/>
    <x v="12"/>
    <m/>
    <m/>
    <m/>
    <x v="11"/>
    <x v="12"/>
    <x v="11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n v="2015"/>
    <b v="1"/>
    <n v="70"/>
    <b v="1"/>
    <s v="theater/plays"/>
    <m/>
    <x v="1"/>
    <x v="12"/>
    <m/>
    <m/>
    <m/>
    <x v="11"/>
    <x v="12"/>
    <x v="11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n v="2015"/>
    <b v="1"/>
    <n v="30"/>
    <b v="1"/>
    <s v="theater/plays"/>
    <m/>
    <x v="1"/>
    <x v="12"/>
    <m/>
    <m/>
    <m/>
    <x v="11"/>
    <x v="12"/>
    <x v="11"/>
    <x v="1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n v="2014"/>
    <b v="1"/>
    <n v="51"/>
    <b v="1"/>
    <s v="theater/plays"/>
    <m/>
    <x v="1"/>
    <x v="12"/>
    <m/>
    <m/>
    <m/>
    <x v="11"/>
    <x v="12"/>
    <x v="11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n v="2015"/>
    <b v="1"/>
    <n v="145"/>
    <b v="1"/>
    <s v="theater/plays"/>
    <m/>
    <x v="1"/>
    <x v="12"/>
    <m/>
    <m/>
    <m/>
    <x v="11"/>
    <x v="12"/>
    <x v="11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n v="2016"/>
    <b v="1"/>
    <n v="21"/>
    <b v="1"/>
    <s v="theater/plays"/>
    <m/>
    <x v="1"/>
    <x v="12"/>
    <m/>
    <m/>
    <m/>
    <x v="11"/>
    <x v="12"/>
    <x v="11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n v="2016"/>
    <b v="1"/>
    <n v="286"/>
    <b v="1"/>
    <s v="theater/plays"/>
    <m/>
    <x v="1"/>
    <x v="12"/>
    <m/>
    <m/>
    <m/>
    <x v="11"/>
    <x v="12"/>
    <x v="11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n v="2015"/>
    <b v="1"/>
    <n v="12"/>
    <b v="1"/>
    <s v="theater/plays"/>
    <m/>
    <x v="1"/>
    <x v="12"/>
    <m/>
    <m/>
    <m/>
    <x v="11"/>
    <x v="12"/>
    <x v="11"/>
    <x v="1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n v="2016"/>
    <b v="1"/>
    <n v="100"/>
    <b v="1"/>
    <s v="theater/plays"/>
    <m/>
    <x v="1"/>
    <x v="12"/>
    <m/>
    <m/>
    <m/>
    <x v="11"/>
    <x v="12"/>
    <x v="11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n v="2014"/>
    <b v="1"/>
    <n v="100"/>
    <b v="1"/>
    <s v="theater/plays"/>
    <m/>
    <x v="1"/>
    <x v="12"/>
    <m/>
    <m/>
    <m/>
    <x v="11"/>
    <x v="12"/>
    <x v="11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n v="2015"/>
    <b v="1"/>
    <n v="34"/>
    <b v="1"/>
    <s v="theater/plays"/>
    <m/>
    <x v="1"/>
    <x v="12"/>
    <m/>
    <m/>
    <m/>
    <x v="11"/>
    <x v="12"/>
    <x v="1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n v="2016"/>
    <b v="0"/>
    <n v="63"/>
    <b v="1"/>
    <s v="theater/plays"/>
    <m/>
    <x v="1"/>
    <x v="12"/>
    <m/>
    <m/>
    <m/>
    <x v="11"/>
    <x v="12"/>
    <x v="11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n v="2015"/>
    <b v="0"/>
    <n v="30"/>
    <b v="1"/>
    <s v="theater/plays"/>
    <m/>
    <x v="1"/>
    <x v="12"/>
    <m/>
    <m/>
    <m/>
    <x v="11"/>
    <x v="12"/>
    <x v="11"/>
    <x v="1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n v="2015"/>
    <b v="0"/>
    <n v="47"/>
    <b v="1"/>
    <s v="theater/plays"/>
    <m/>
    <x v="1"/>
    <x v="12"/>
    <m/>
    <m/>
    <m/>
    <x v="11"/>
    <x v="12"/>
    <x v="11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n v="2016"/>
    <b v="0"/>
    <n v="237"/>
    <b v="1"/>
    <s v="theater/plays"/>
    <m/>
    <x v="1"/>
    <x v="12"/>
    <m/>
    <m/>
    <m/>
    <x v="11"/>
    <x v="12"/>
    <x v="11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n v="2016"/>
    <b v="0"/>
    <n v="47"/>
    <b v="1"/>
    <s v="theater/plays"/>
    <m/>
    <x v="1"/>
    <x v="12"/>
    <m/>
    <m/>
    <m/>
    <x v="11"/>
    <x v="12"/>
    <x v="11"/>
    <x v="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n v="2016"/>
    <b v="0"/>
    <n v="15"/>
    <b v="1"/>
    <s v="theater/plays"/>
    <m/>
    <x v="1"/>
    <x v="12"/>
    <m/>
    <m/>
    <m/>
    <x v="11"/>
    <x v="12"/>
    <x v="11"/>
    <x v="11"/>
  </r>
  <r>
    <n v="3285"/>
    <s v="By Morning"/>
    <s v="A new play by Matthew Gasda"/>
    <n v="4999"/>
    <n v="5604"/>
    <x v="0"/>
    <s v="US"/>
    <s v="USD"/>
    <n v="1488258000"/>
    <n v="1485556626"/>
    <d v="2017-01-27T22:37:06"/>
    <n v="2017"/>
    <b v="0"/>
    <n v="81"/>
    <b v="1"/>
    <s v="theater/plays"/>
    <m/>
    <x v="1"/>
    <x v="12"/>
    <m/>
    <m/>
    <m/>
    <x v="11"/>
    <x v="12"/>
    <x v="11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n v="2016"/>
    <b v="0"/>
    <n v="122"/>
    <b v="1"/>
    <s v="theater/plays"/>
    <m/>
    <x v="1"/>
    <x v="12"/>
    <m/>
    <m/>
    <m/>
    <x v="11"/>
    <x v="12"/>
    <x v="11"/>
    <x v="1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n v="2015"/>
    <b v="0"/>
    <n v="34"/>
    <b v="1"/>
    <s v="theater/plays"/>
    <m/>
    <x v="1"/>
    <x v="12"/>
    <m/>
    <m/>
    <m/>
    <x v="11"/>
    <x v="12"/>
    <x v="11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n v="2016"/>
    <b v="0"/>
    <n v="207"/>
    <b v="1"/>
    <s v="theater/plays"/>
    <m/>
    <x v="1"/>
    <x v="12"/>
    <m/>
    <m/>
    <m/>
    <x v="11"/>
    <x v="12"/>
    <x v="11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n v="2017"/>
    <b v="0"/>
    <n v="25"/>
    <b v="1"/>
    <s v="theater/plays"/>
    <m/>
    <x v="1"/>
    <x v="12"/>
    <m/>
    <m/>
    <m/>
    <x v="11"/>
    <x v="12"/>
    <x v="11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n v="2017"/>
    <b v="0"/>
    <n v="72"/>
    <b v="1"/>
    <s v="theater/plays"/>
    <m/>
    <x v="1"/>
    <x v="12"/>
    <m/>
    <m/>
    <m/>
    <x v="11"/>
    <x v="12"/>
    <x v="11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n v="2015"/>
    <b v="0"/>
    <n v="14"/>
    <b v="1"/>
    <s v="theater/plays"/>
    <m/>
    <x v="1"/>
    <x v="12"/>
    <m/>
    <m/>
    <m/>
    <x v="11"/>
    <x v="12"/>
    <x v="11"/>
    <x v="1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n v="2015"/>
    <b v="0"/>
    <n v="15"/>
    <b v="1"/>
    <s v="theater/plays"/>
    <m/>
    <x v="1"/>
    <x v="12"/>
    <m/>
    <m/>
    <m/>
    <x v="11"/>
    <x v="12"/>
    <x v="11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n v="2017"/>
    <b v="0"/>
    <n v="91"/>
    <b v="1"/>
    <s v="theater/plays"/>
    <m/>
    <x v="1"/>
    <x v="12"/>
    <m/>
    <m/>
    <m/>
    <x v="11"/>
    <x v="12"/>
    <x v="11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n v="2015"/>
    <b v="0"/>
    <n v="24"/>
    <b v="1"/>
    <s v="theater/plays"/>
    <m/>
    <x v="1"/>
    <x v="12"/>
    <m/>
    <m/>
    <m/>
    <x v="11"/>
    <x v="12"/>
    <x v="11"/>
    <x v="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n v="2016"/>
    <b v="0"/>
    <n v="27"/>
    <b v="1"/>
    <s v="theater/plays"/>
    <m/>
    <x v="1"/>
    <x v="12"/>
    <m/>
    <m/>
    <m/>
    <x v="11"/>
    <x v="12"/>
    <x v="11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n v="2015"/>
    <b v="0"/>
    <n v="47"/>
    <b v="1"/>
    <s v="theater/plays"/>
    <m/>
    <x v="1"/>
    <x v="12"/>
    <m/>
    <m/>
    <m/>
    <x v="11"/>
    <x v="12"/>
    <x v="11"/>
    <x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n v="2015"/>
    <b v="0"/>
    <n v="44"/>
    <b v="1"/>
    <s v="theater/plays"/>
    <m/>
    <x v="1"/>
    <x v="12"/>
    <m/>
    <m/>
    <m/>
    <x v="11"/>
    <x v="12"/>
    <x v="11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n v="2015"/>
    <b v="0"/>
    <n v="72"/>
    <b v="1"/>
    <s v="theater/plays"/>
    <m/>
    <x v="1"/>
    <x v="12"/>
    <m/>
    <m/>
    <m/>
    <x v="11"/>
    <x v="12"/>
    <x v="11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n v="2015"/>
    <b v="0"/>
    <n v="63"/>
    <b v="1"/>
    <s v="theater/plays"/>
    <m/>
    <x v="1"/>
    <x v="12"/>
    <m/>
    <m/>
    <m/>
    <x v="11"/>
    <x v="12"/>
    <x v="11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n v="2015"/>
    <b v="0"/>
    <n v="88"/>
    <b v="1"/>
    <s v="theater/plays"/>
    <m/>
    <x v="1"/>
    <x v="12"/>
    <m/>
    <m/>
    <m/>
    <x v="11"/>
    <x v="12"/>
    <x v="11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n v="2016"/>
    <b v="0"/>
    <n v="70"/>
    <b v="1"/>
    <s v="theater/plays"/>
    <m/>
    <x v="1"/>
    <x v="12"/>
    <m/>
    <m/>
    <m/>
    <x v="11"/>
    <x v="12"/>
    <x v="11"/>
    <x v="11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n v="2016"/>
    <b v="0"/>
    <n v="50"/>
    <b v="1"/>
    <s v="theater/plays"/>
    <m/>
    <x v="1"/>
    <x v="12"/>
    <m/>
    <m/>
    <m/>
    <x v="11"/>
    <x v="12"/>
    <x v="11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n v="2015"/>
    <b v="0"/>
    <n v="35"/>
    <b v="1"/>
    <s v="theater/plays"/>
    <m/>
    <x v="1"/>
    <x v="12"/>
    <m/>
    <m/>
    <m/>
    <x v="11"/>
    <x v="12"/>
    <x v="11"/>
    <x v="1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n v="2016"/>
    <b v="0"/>
    <n v="175"/>
    <b v="1"/>
    <s v="theater/plays"/>
    <m/>
    <x v="1"/>
    <x v="12"/>
    <m/>
    <m/>
    <m/>
    <x v="11"/>
    <x v="12"/>
    <x v="11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n v="2015"/>
    <b v="0"/>
    <n v="20"/>
    <b v="1"/>
    <s v="theater/plays"/>
    <m/>
    <x v="1"/>
    <x v="12"/>
    <m/>
    <m/>
    <m/>
    <x v="11"/>
    <x v="12"/>
    <x v="11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n v="2016"/>
    <b v="0"/>
    <n v="54"/>
    <b v="1"/>
    <s v="theater/plays"/>
    <m/>
    <x v="1"/>
    <x v="12"/>
    <m/>
    <m/>
    <m/>
    <x v="11"/>
    <x v="12"/>
    <x v="11"/>
    <x v="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n v="2016"/>
    <b v="0"/>
    <n v="20"/>
    <b v="1"/>
    <s v="theater/plays"/>
    <m/>
    <x v="1"/>
    <x v="12"/>
    <m/>
    <m/>
    <m/>
    <x v="11"/>
    <x v="12"/>
    <x v="11"/>
    <x v="1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n v="2016"/>
    <b v="0"/>
    <n v="57"/>
    <b v="1"/>
    <s v="theater/plays"/>
    <m/>
    <x v="1"/>
    <x v="12"/>
    <m/>
    <m/>
    <m/>
    <x v="11"/>
    <x v="12"/>
    <x v="11"/>
    <x v="1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n v="2016"/>
    <b v="0"/>
    <n v="31"/>
    <b v="1"/>
    <s v="theater/plays"/>
    <m/>
    <x v="1"/>
    <x v="12"/>
    <m/>
    <m/>
    <m/>
    <x v="11"/>
    <x v="12"/>
    <x v="11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n v="2015"/>
    <b v="0"/>
    <n v="31"/>
    <b v="1"/>
    <s v="theater/plays"/>
    <m/>
    <x v="1"/>
    <x v="12"/>
    <m/>
    <m/>
    <m/>
    <x v="11"/>
    <x v="12"/>
    <x v="11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n v="2015"/>
    <b v="0"/>
    <n v="45"/>
    <b v="1"/>
    <s v="theater/plays"/>
    <m/>
    <x v="1"/>
    <x v="12"/>
    <m/>
    <m/>
    <m/>
    <x v="11"/>
    <x v="12"/>
    <x v="11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n v="2016"/>
    <b v="0"/>
    <n v="41"/>
    <b v="1"/>
    <s v="theater/plays"/>
    <m/>
    <x v="1"/>
    <x v="12"/>
    <m/>
    <m/>
    <m/>
    <x v="11"/>
    <x v="12"/>
    <x v="11"/>
    <x v="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n v="2016"/>
    <b v="0"/>
    <n v="29"/>
    <b v="1"/>
    <s v="theater/plays"/>
    <m/>
    <x v="1"/>
    <x v="12"/>
    <m/>
    <m/>
    <m/>
    <x v="11"/>
    <x v="12"/>
    <x v="11"/>
    <x v="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n v="2015"/>
    <b v="0"/>
    <n v="58"/>
    <b v="1"/>
    <s v="theater/plays"/>
    <m/>
    <x v="1"/>
    <x v="12"/>
    <m/>
    <m/>
    <m/>
    <x v="11"/>
    <x v="12"/>
    <x v="11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n v="2016"/>
    <b v="0"/>
    <n v="89"/>
    <b v="1"/>
    <s v="theater/plays"/>
    <m/>
    <x v="1"/>
    <x v="12"/>
    <m/>
    <m/>
    <m/>
    <x v="11"/>
    <x v="12"/>
    <x v="11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n v="2014"/>
    <b v="0"/>
    <n v="125"/>
    <b v="1"/>
    <s v="theater/plays"/>
    <m/>
    <x v="1"/>
    <x v="12"/>
    <m/>
    <m/>
    <m/>
    <x v="11"/>
    <x v="12"/>
    <x v="11"/>
    <x v="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n v="2016"/>
    <b v="0"/>
    <n v="18"/>
    <b v="1"/>
    <s v="theater/plays"/>
    <m/>
    <x v="1"/>
    <x v="12"/>
    <m/>
    <m/>
    <m/>
    <x v="11"/>
    <x v="12"/>
    <x v="11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n v="2016"/>
    <b v="0"/>
    <n v="32"/>
    <b v="1"/>
    <s v="theater/plays"/>
    <m/>
    <x v="1"/>
    <x v="12"/>
    <m/>
    <m/>
    <m/>
    <x v="11"/>
    <x v="12"/>
    <x v="11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n v="2014"/>
    <b v="0"/>
    <n v="16"/>
    <b v="1"/>
    <s v="theater/plays"/>
    <m/>
    <x v="1"/>
    <x v="12"/>
    <m/>
    <m/>
    <m/>
    <x v="11"/>
    <x v="12"/>
    <x v="11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n v="2016"/>
    <b v="0"/>
    <n v="38"/>
    <b v="1"/>
    <s v="theater/plays"/>
    <m/>
    <x v="1"/>
    <x v="12"/>
    <m/>
    <m/>
    <m/>
    <x v="11"/>
    <x v="12"/>
    <x v="11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n v="2014"/>
    <b v="0"/>
    <n v="15"/>
    <b v="1"/>
    <s v="theater/plays"/>
    <m/>
    <x v="1"/>
    <x v="12"/>
    <m/>
    <m/>
    <m/>
    <x v="11"/>
    <x v="12"/>
    <x v="11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n v="2016"/>
    <b v="0"/>
    <n v="23"/>
    <b v="1"/>
    <s v="theater/plays"/>
    <m/>
    <x v="1"/>
    <x v="12"/>
    <m/>
    <m/>
    <m/>
    <x v="11"/>
    <x v="12"/>
    <x v="11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n v="2016"/>
    <b v="0"/>
    <n v="49"/>
    <b v="1"/>
    <s v="theater/plays"/>
    <m/>
    <x v="1"/>
    <x v="12"/>
    <m/>
    <m/>
    <m/>
    <x v="11"/>
    <x v="12"/>
    <x v="11"/>
    <x v="1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n v="2016"/>
    <b v="0"/>
    <n v="10"/>
    <b v="1"/>
    <s v="theater/plays"/>
    <m/>
    <x v="1"/>
    <x v="12"/>
    <m/>
    <m/>
    <m/>
    <x v="11"/>
    <x v="12"/>
    <x v="11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n v="2015"/>
    <b v="0"/>
    <n v="15"/>
    <b v="1"/>
    <s v="theater/plays"/>
    <m/>
    <x v="1"/>
    <x v="12"/>
    <m/>
    <m/>
    <m/>
    <x v="11"/>
    <x v="12"/>
    <x v="11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n v="2015"/>
    <b v="0"/>
    <n v="57"/>
    <b v="1"/>
    <s v="theater/plays"/>
    <m/>
    <x v="1"/>
    <x v="12"/>
    <m/>
    <m/>
    <m/>
    <x v="11"/>
    <x v="12"/>
    <x v="11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n v="2016"/>
    <b v="0"/>
    <n v="33"/>
    <b v="1"/>
    <s v="theater/plays"/>
    <m/>
    <x v="1"/>
    <x v="12"/>
    <m/>
    <m/>
    <m/>
    <x v="11"/>
    <x v="12"/>
    <x v="11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n v="2014"/>
    <b v="0"/>
    <n v="9"/>
    <b v="1"/>
    <s v="theater/plays"/>
    <m/>
    <x v="1"/>
    <x v="12"/>
    <m/>
    <m/>
    <m/>
    <x v="11"/>
    <x v="12"/>
    <x v="11"/>
    <x v="1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n v="2014"/>
    <b v="0"/>
    <n v="26"/>
    <b v="1"/>
    <s v="theater/plays"/>
    <m/>
    <x v="1"/>
    <x v="12"/>
    <m/>
    <m/>
    <m/>
    <x v="11"/>
    <x v="12"/>
    <x v="11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n v="2015"/>
    <b v="0"/>
    <n v="69"/>
    <b v="1"/>
    <s v="theater/plays"/>
    <m/>
    <x v="1"/>
    <x v="12"/>
    <m/>
    <m/>
    <m/>
    <x v="11"/>
    <x v="12"/>
    <x v="11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n v="2015"/>
    <b v="0"/>
    <n v="65"/>
    <b v="1"/>
    <s v="theater/plays"/>
    <m/>
    <x v="1"/>
    <x v="12"/>
    <m/>
    <m/>
    <m/>
    <x v="11"/>
    <x v="12"/>
    <x v="11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n v="2014"/>
    <b v="0"/>
    <n v="83"/>
    <b v="1"/>
    <s v="theater/plays"/>
    <m/>
    <x v="1"/>
    <x v="12"/>
    <m/>
    <m/>
    <m/>
    <x v="11"/>
    <x v="12"/>
    <x v="11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n v="2015"/>
    <b v="0"/>
    <n v="111"/>
    <b v="1"/>
    <s v="theater/plays"/>
    <m/>
    <x v="1"/>
    <x v="12"/>
    <m/>
    <m/>
    <m/>
    <x v="11"/>
    <x v="12"/>
    <x v="11"/>
    <x v="1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n v="2015"/>
    <b v="0"/>
    <n v="46"/>
    <b v="1"/>
    <s v="theater/plays"/>
    <m/>
    <x v="1"/>
    <x v="12"/>
    <m/>
    <m/>
    <m/>
    <x v="11"/>
    <x v="12"/>
    <x v="11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n v="2014"/>
    <b v="0"/>
    <n v="63"/>
    <b v="1"/>
    <s v="theater/plays"/>
    <m/>
    <x v="1"/>
    <x v="12"/>
    <m/>
    <m/>
    <m/>
    <x v="11"/>
    <x v="12"/>
    <x v="11"/>
    <x v="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n v="2016"/>
    <b v="0"/>
    <n v="9"/>
    <b v="1"/>
    <s v="theater/plays"/>
    <m/>
    <x v="1"/>
    <x v="12"/>
    <m/>
    <m/>
    <m/>
    <x v="11"/>
    <x v="12"/>
    <x v="11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n v="2014"/>
    <b v="0"/>
    <n v="34"/>
    <b v="1"/>
    <s v="theater/plays"/>
    <m/>
    <x v="1"/>
    <x v="12"/>
    <m/>
    <m/>
    <m/>
    <x v="11"/>
    <x v="12"/>
    <x v="11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n v="2017"/>
    <b v="0"/>
    <n v="112"/>
    <b v="1"/>
    <s v="theater/plays"/>
    <m/>
    <x v="1"/>
    <x v="12"/>
    <m/>
    <m/>
    <m/>
    <x v="11"/>
    <x v="12"/>
    <x v="11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n v="2016"/>
    <b v="0"/>
    <n v="47"/>
    <b v="1"/>
    <s v="theater/plays"/>
    <m/>
    <x v="1"/>
    <x v="12"/>
    <m/>
    <m/>
    <m/>
    <x v="11"/>
    <x v="12"/>
    <x v="11"/>
    <x v="1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n v="2016"/>
    <b v="0"/>
    <n v="38"/>
    <b v="1"/>
    <s v="theater/plays"/>
    <m/>
    <x v="1"/>
    <x v="12"/>
    <m/>
    <m/>
    <m/>
    <x v="11"/>
    <x v="12"/>
    <x v="11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n v="2016"/>
    <b v="0"/>
    <n v="28"/>
    <b v="1"/>
    <s v="theater/plays"/>
    <m/>
    <x v="1"/>
    <x v="12"/>
    <m/>
    <m/>
    <m/>
    <x v="11"/>
    <x v="12"/>
    <x v="11"/>
    <x v="1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n v="2015"/>
    <b v="0"/>
    <n v="78"/>
    <b v="1"/>
    <s v="theater/plays"/>
    <m/>
    <x v="1"/>
    <x v="12"/>
    <m/>
    <m/>
    <m/>
    <x v="11"/>
    <x v="12"/>
    <x v="11"/>
    <x v="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n v="2016"/>
    <b v="0"/>
    <n v="23"/>
    <b v="1"/>
    <s v="theater/plays"/>
    <m/>
    <x v="1"/>
    <x v="12"/>
    <m/>
    <m/>
    <m/>
    <x v="11"/>
    <x v="12"/>
    <x v="11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n v="2014"/>
    <b v="0"/>
    <n v="40"/>
    <b v="1"/>
    <s v="theater/plays"/>
    <m/>
    <x v="1"/>
    <x v="12"/>
    <m/>
    <m/>
    <m/>
    <x v="11"/>
    <x v="12"/>
    <x v="11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n v="2015"/>
    <b v="0"/>
    <n v="13"/>
    <b v="1"/>
    <s v="theater/plays"/>
    <m/>
    <x v="1"/>
    <x v="12"/>
    <m/>
    <m/>
    <m/>
    <x v="11"/>
    <x v="12"/>
    <x v="11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n v="2015"/>
    <b v="0"/>
    <n v="18"/>
    <b v="1"/>
    <s v="theater/plays"/>
    <m/>
    <x v="1"/>
    <x v="12"/>
    <m/>
    <m/>
    <m/>
    <x v="11"/>
    <x v="12"/>
    <x v="11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n v="2016"/>
    <b v="0"/>
    <n v="22"/>
    <b v="1"/>
    <s v="theater/plays"/>
    <m/>
    <x v="1"/>
    <x v="12"/>
    <m/>
    <m/>
    <m/>
    <x v="11"/>
    <x v="12"/>
    <x v="11"/>
    <x v="1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n v="2016"/>
    <b v="0"/>
    <n v="79"/>
    <b v="1"/>
    <s v="theater/plays"/>
    <m/>
    <x v="1"/>
    <x v="12"/>
    <m/>
    <m/>
    <m/>
    <x v="11"/>
    <x v="12"/>
    <x v="11"/>
    <x v="1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n v="2016"/>
    <b v="0"/>
    <n v="14"/>
    <b v="1"/>
    <s v="theater/plays"/>
    <m/>
    <x v="1"/>
    <x v="12"/>
    <m/>
    <m/>
    <m/>
    <x v="11"/>
    <x v="12"/>
    <x v="11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n v="2015"/>
    <b v="0"/>
    <n v="51"/>
    <b v="1"/>
    <s v="theater/plays"/>
    <m/>
    <x v="1"/>
    <x v="12"/>
    <m/>
    <m/>
    <m/>
    <x v="11"/>
    <x v="12"/>
    <x v="11"/>
    <x v="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n v="2014"/>
    <b v="0"/>
    <n v="54"/>
    <b v="1"/>
    <s v="theater/plays"/>
    <m/>
    <x v="1"/>
    <x v="12"/>
    <m/>
    <m/>
    <m/>
    <x v="11"/>
    <x v="12"/>
    <x v="11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n v="2016"/>
    <b v="0"/>
    <n v="70"/>
    <b v="1"/>
    <s v="theater/plays"/>
    <m/>
    <x v="1"/>
    <x v="12"/>
    <m/>
    <m/>
    <m/>
    <x v="11"/>
    <x v="12"/>
    <x v="11"/>
    <x v="1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n v="2016"/>
    <b v="0"/>
    <n v="44"/>
    <b v="1"/>
    <s v="theater/plays"/>
    <m/>
    <x v="1"/>
    <x v="12"/>
    <m/>
    <m/>
    <m/>
    <x v="11"/>
    <x v="12"/>
    <x v="11"/>
    <x v="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n v="2015"/>
    <b v="0"/>
    <n v="55"/>
    <b v="1"/>
    <s v="theater/plays"/>
    <m/>
    <x v="1"/>
    <x v="12"/>
    <m/>
    <m/>
    <m/>
    <x v="11"/>
    <x v="12"/>
    <x v="11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n v="2016"/>
    <b v="0"/>
    <n v="15"/>
    <b v="1"/>
    <s v="theater/plays"/>
    <m/>
    <x v="1"/>
    <x v="12"/>
    <m/>
    <m/>
    <m/>
    <x v="11"/>
    <x v="12"/>
    <x v="11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n v="2016"/>
    <b v="0"/>
    <n v="27"/>
    <b v="1"/>
    <s v="theater/plays"/>
    <m/>
    <x v="1"/>
    <x v="12"/>
    <m/>
    <m/>
    <m/>
    <x v="11"/>
    <x v="12"/>
    <x v="11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n v="2014"/>
    <b v="0"/>
    <n v="21"/>
    <b v="1"/>
    <s v="theater/plays"/>
    <m/>
    <x v="1"/>
    <x v="12"/>
    <m/>
    <m/>
    <m/>
    <x v="11"/>
    <x v="12"/>
    <x v="11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n v="2014"/>
    <b v="0"/>
    <n v="162"/>
    <b v="1"/>
    <s v="theater/plays"/>
    <m/>
    <x v="1"/>
    <x v="12"/>
    <m/>
    <m/>
    <m/>
    <x v="11"/>
    <x v="12"/>
    <x v="11"/>
    <x v="1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n v="2017"/>
    <b v="0"/>
    <n v="23"/>
    <b v="1"/>
    <s v="theater/plays"/>
    <m/>
    <x v="1"/>
    <x v="12"/>
    <m/>
    <m/>
    <m/>
    <x v="11"/>
    <x v="12"/>
    <x v="11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n v="2016"/>
    <b v="0"/>
    <n v="72"/>
    <b v="1"/>
    <s v="theater/plays"/>
    <m/>
    <x v="1"/>
    <x v="12"/>
    <m/>
    <m/>
    <m/>
    <x v="11"/>
    <x v="12"/>
    <x v="11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n v="2014"/>
    <b v="0"/>
    <n v="68"/>
    <b v="1"/>
    <s v="theater/plays"/>
    <m/>
    <x v="1"/>
    <x v="12"/>
    <m/>
    <m/>
    <m/>
    <x v="11"/>
    <x v="12"/>
    <x v="11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n v="2015"/>
    <b v="0"/>
    <n v="20"/>
    <b v="1"/>
    <s v="theater/plays"/>
    <m/>
    <x v="1"/>
    <x v="12"/>
    <m/>
    <m/>
    <m/>
    <x v="11"/>
    <x v="12"/>
    <x v="11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n v="2014"/>
    <b v="0"/>
    <n v="26"/>
    <b v="1"/>
    <s v="theater/plays"/>
    <m/>
    <x v="1"/>
    <x v="12"/>
    <m/>
    <m/>
    <m/>
    <x v="11"/>
    <x v="12"/>
    <x v="11"/>
    <x v="1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n v="2016"/>
    <b v="0"/>
    <n v="72"/>
    <b v="1"/>
    <s v="theater/plays"/>
    <m/>
    <x v="1"/>
    <x v="12"/>
    <m/>
    <m/>
    <m/>
    <x v="11"/>
    <x v="12"/>
    <x v="11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n v="2015"/>
    <b v="0"/>
    <n v="3"/>
    <b v="1"/>
    <s v="theater/plays"/>
    <m/>
    <x v="1"/>
    <x v="12"/>
    <m/>
    <m/>
    <m/>
    <x v="11"/>
    <x v="12"/>
    <x v="11"/>
    <x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n v="2015"/>
    <b v="0"/>
    <n v="18"/>
    <b v="1"/>
    <s v="theater/plays"/>
    <m/>
    <x v="1"/>
    <x v="12"/>
    <m/>
    <m/>
    <m/>
    <x v="11"/>
    <x v="12"/>
    <x v="11"/>
    <x v="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n v="2015"/>
    <b v="0"/>
    <n v="30"/>
    <b v="1"/>
    <s v="theater/plays"/>
    <m/>
    <x v="1"/>
    <x v="12"/>
    <m/>
    <m/>
    <m/>
    <x v="11"/>
    <x v="12"/>
    <x v="11"/>
    <x v="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n v="2014"/>
    <b v="0"/>
    <n v="23"/>
    <b v="1"/>
    <s v="theater/plays"/>
    <m/>
    <x v="1"/>
    <x v="12"/>
    <m/>
    <m/>
    <m/>
    <x v="11"/>
    <x v="12"/>
    <x v="11"/>
    <x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n v="2016"/>
    <b v="0"/>
    <n v="54"/>
    <b v="1"/>
    <s v="theater/plays"/>
    <m/>
    <x v="1"/>
    <x v="12"/>
    <m/>
    <m/>
    <m/>
    <x v="11"/>
    <x v="12"/>
    <x v="11"/>
    <x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n v="2016"/>
    <b v="0"/>
    <n v="26"/>
    <b v="1"/>
    <s v="theater/plays"/>
    <m/>
    <x v="1"/>
    <x v="12"/>
    <m/>
    <m/>
    <m/>
    <x v="11"/>
    <x v="12"/>
    <x v="11"/>
    <x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n v="2015"/>
    <b v="0"/>
    <n v="9"/>
    <b v="1"/>
    <s v="theater/plays"/>
    <m/>
    <x v="1"/>
    <x v="12"/>
    <m/>
    <m/>
    <m/>
    <x v="11"/>
    <x v="12"/>
    <x v="11"/>
    <x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n v="2014"/>
    <b v="0"/>
    <n v="27"/>
    <b v="1"/>
    <s v="theater/plays"/>
    <m/>
    <x v="1"/>
    <x v="12"/>
    <m/>
    <m/>
    <m/>
    <x v="11"/>
    <x v="12"/>
    <x v="11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n v="2015"/>
    <b v="0"/>
    <n v="30"/>
    <b v="1"/>
    <s v="theater/plays"/>
    <m/>
    <x v="1"/>
    <x v="12"/>
    <m/>
    <m/>
    <m/>
    <x v="11"/>
    <x v="12"/>
    <x v="11"/>
    <x v="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n v="2015"/>
    <b v="0"/>
    <n v="52"/>
    <b v="1"/>
    <s v="theater/plays"/>
    <m/>
    <x v="1"/>
    <x v="12"/>
    <m/>
    <m/>
    <m/>
    <x v="11"/>
    <x v="12"/>
    <x v="11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n v="2014"/>
    <b v="0"/>
    <n v="17"/>
    <b v="1"/>
    <s v="theater/plays"/>
    <m/>
    <x v="1"/>
    <x v="12"/>
    <m/>
    <m/>
    <m/>
    <x v="11"/>
    <x v="12"/>
    <x v="11"/>
    <x v="1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n v="2015"/>
    <b v="0"/>
    <n v="19"/>
    <b v="1"/>
    <s v="theater/plays"/>
    <m/>
    <x v="1"/>
    <x v="12"/>
    <m/>
    <m/>
    <m/>
    <x v="11"/>
    <x v="12"/>
    <x v="11"/>
    <x v="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n v="2015"/>
    <b v="0"/>
    <n v="77"/>
    <b v="1"/>
    <s v="theater/plays"/>
    <m/>
    <x v="1"/>
    <x v="12"/>
    <m/>
    <m/>
    <m/>
    <x v="11"/>
    <x v="12"/>
    <x v="11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n v="2014"/>
    <b v="0"/>
    <n v="21"/>
    <b v="1"/>
    <s v="theater/plays"/>
    <m/>
    <x v="1"/>
    <x v="12"/>
    <m/>
    <m/>
    <m/>
    <x v="11"/>
    <x v="12"/>
    <x v="11"/>
    <x v="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n v="2015"/>
    <b v="0"/>
    <n v="38"/>
    <b v="1"/>
    <s v="theater/plays"/>
    <m/>
    <x v="1"/>
    <x v="12"/>
    <m/>
    <m/>
    <m/>
    <x v="11"/>
    <x v="12"/>
    <x v="1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n v="2014"/>
    <b v="0"/>
    <n v="28"/>
    <b v="1"/>
    <s v="theater/plays"/>
    <m/>
    <x v="1"/>
    <x v="12"/>
    <m/>
    <m/>
    <m/>
    <x v="11"/>
    <x v="12"/>
    <x v="11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n v="2015"/>
    <b v="0"/>
    <n v="48"/>
    <b v="1"/>
    <s v="theater/plays"/>
    <m/>
    <x v="1"/>
    <x v="12"/>
    <m/>
    <m/>
    <m/>
    <x v="11"/>
    <x v="12"/>
    <x v="11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n v="2016"/>
    <b v="0"/>
    <n v="46"/>
    <b v="1"/>
    <s v="theater/plays"/>
    <m/>
    <x v="1"/>
    <x v="12"/>
    <m/>
    <m/>
    <m/>
    <x v="11"/>
    <x v="12"/>
    <x v="11"/>
    <x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n v="2016"/>
    <b v="0"/>
    <n v="30"/>
    <b v="1"/>
    <s v="theater/plays"/>
    <m/>
    <x v="1"/>
    <x v="12"/>
    <m/>
    <m/>
    <m/>
    <x v="11"/>
    <x v="12"/>
    <x v="11"/>
    <x v="1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n v="2015"/>
    <b v="0"/>
    <n v="64"/>
    <b v="1"/>
    <s v="theater/plays"/>
    <m/>
    <x v="1"/>
    <x v="12"/>
    <m/>
    <m/>
    <m/>
    <x v="11"/>
    <x v="12"/>
    <x v="1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n v="2014"/>
    <b v="0"/>
    <n v="15"/>
    <b v="1"/>
    <s v="theater/plays"/>
    <m/>
    <x v="1"/>
    <x v="12"/>
    <m/>
    <m/>
    <m/>
    <x v="11"/>
    <x v="12"/>
    <x v="11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n v="2014"/>
    <b v="0"/>
    <n v="41"/>
    <b v="1"/>
    <s v="theater/plays"/>
    <m/>
    <x v="1"/>
    <x v="12"/>
    <m/>
    <m/>
    <m/>
    <x v="11"/>
    <x v="12"/>
    <x v="11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n v="2014"/>
    <b v="0"/>
    <n v="35"/>
    <b v="1"/>
    <s v="theater/plays"/>
    <m/>
    <x v="1"/>
    <x v="12"/>
    <m/>
    <m/>
    <m/>
    <x v="11"/>
    <x v="12"/>
    <x v="11"/>
    <x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n v="2015"/>
    <b v="0"/>
    <n v="45"/>
    <b v="1"/>
    <s v="theater/plays"/>
    <m/>
    <x v="1"/>
    <x v="12"/>
    <m/>
    <m/>
    <m/>
    <x v="11"/>
    <x v="12"/>
    <x v="11"/>
    <x v="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n v="2016"/>
    <b v="0"/>
    <n v="62"/>
    <b v="1"/>
    <s v="theater/plays"/>
    <m/>
    <x v="1"/>
    <x v="12"/>
    <m/>
    <m/>
    <m/>
    <x v="11"/>
    <x v="12"/>
    <x v="11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n v="2014"/>
    <b v="0"/>
    <n v="22"/>
    <b v="1"/>
    <s v="theater/plays"/>
    <m/>
    <x v="1"/>
    <x v="12"/>
    <m/>
    <m/>
    <m/>
    <x v="11"/>
    <x v="12"/>
    <x v="11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n v="2014"/>
    <b v="0"/>
    <n v="18"/>
    <b v="1"/>
    <s v="theater/plays"/>
    <m/>
    <x v="1"/>
    <x v="12"/>
    <m/>
    <m/>
    <m/>
    <x v="11"/>
    <x v="12"/>
    <x v="11"/>
    <x v="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n v="2016"/>
    <b v="0"/>
    <n v="12"/>
    <b v="1"/>
    <s v="theater/plays"/>
    <m/>
    <x v="1"/>
    <x v="12"/>
    <m/>
    <m/>
    <m/>
    <x v="11"/>
    <x v="12"/>
    <x v="11"/>
    <x v="1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n v="2014"/>
    <b v="0"/>
    <n v="44"/>
    <b v="1"/>
    <s v="theater/plays"/>
    <m/>
    <x v="1"/>
    <x v="12"/>
    <m/>
    <m/>
    <m/>
    <x v="11"/>
    <x v="12"/>
    <x v="11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n v="2014"/>
    <b v="0"/>
    <n v="27"/>
    <b v="1"/>
    <s v="theater/plays"/>
    <m/>
    <x v="1"/>
    <x v="12"/>
    <m/>
    <m/>
    <m/>
    <x v="11"/>
    <x v="12"/>
    <x v="11"/>
    <x v="1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n v="2015"/>
    <b v="0"/>
    <n v="38"/>
    <b v="1"/>
    <s v="theater/plays"/>
    <m/>
    <x v="1"/>
    <x v="12"/>
    <m/>
    <m/>
    <m/>
    <x v="11"/>
    <x v="12"/>
    <x v="11"/>
    <x v="1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n v="2014"/>
    <b v="0"/>
    <n v="28"/>
    <b v="1"/>
    <s v="theater/plays"/>
    <m/>
    <x v="1"/>
    <x v="12"/>
    <m/>
    <m/>
    <m/>
    <x v="11"/>
    <x v="12"/>
    <x v="11"/>
    <x v="1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n v="2016"/>
    <b v="0"/>
    <n v="24"/>
    <b v="1"/>
    <s v="theater/plays"/>
    <m/>
    <x v="1"/>
    <x v="12"/>
    <m/>
    <m/>
    <m/>
    <x v="11"/>
    <x v="12"/>
    <x v="11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n v="2014"/>
    <b v="0"/>
    <n v="65"/>
    <b v="1"/>
    <s v="theater/plays"/>
    <m/>
    <x v="1"/>
    <x v="12"/>
    <m/>
    <m/>
    <m/>
    <x v="11"/>
    <x v="12"/>
    <x v="11"/>
    <x v="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n v="2015"/>
    <b v="0"/>
    <n v="46"/>
    <b v="1"/>
    <s v="theater/plays"/>
    <m/>
    <x v="1"/>
    <x v="12"/>
    <m/>
    <m/>
    <m/>
    <x v="11"/>
    <x v="12"/>
    <x v="11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n v="2014"/>
    <b v="0"/>
    <n v="85"/>
    <b v="1"/>
    <s v="theater/plays"/>
    <m/>
    <x v="1"/>
    <x v="12"/>
    <m/>
    <m/>
    <m/>
    <x v="11"/>
    <x v="12"/>
    <x v="11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n v="2015"/>
    <b v="0"/>
    <n v="66"/>
    <b v="1"/>
    <s v="theater/plays"/>
    <m/>
    <x v="1"/>
    <x v="12"/>
    <m/>
    <m/>
    <m/>
    <x v="11"/>
    <x v="12"/>
    <x v="11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n v="2015"/>
    <b v="0"/>
    <n v="165"/>
    <b v="1"/>
    <s v="theater/plays"/>
    <m/>
    <x v="1"/>
    <x v="12"/>
    <m/>
    <m/>
    <m/>
    <x v="11"/>
    <x v="12"/>
    <x v="11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n v="2015"/>
    <b v="0"/>
    <n v="17"/>
    <b v="1"/>
    <s v="theater/plays"/>
    <m/>
    <x v="1"/>
    <x v="12"/>
    <m/>
    <m/>
    <m/>
    <x v="11"/>
    <x v="12"/>
    <x v="11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n v="2015"/>
    <b v="0"/>
    <n v="3"/>
    <b v="1"/>
    <s v="theater/plays"/>
    <m/>
    <x v="1"/>
    <x v="12"/>
    <m/>
    <m/>
    <m/>
    <x v="11"/>
    <x v="12"/>
    <x v="11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n v="2016"/>
    <b v="0"/>
    <n v="17"/>
    <b v="1"/>
    <s v="theater/plays"/>
    <m/>
    <x v="1"/>
    <x v="12"/>
    <m/>
    <m/>
    <m/>
    <x v="11"/>
    <x v="12"/>
    <x v="11"/>
    <x v="1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n v="2014"/>
    <b v="0"/>
    <n v="91"/>
    <b v="1"/>
    <s v="theater/plays"/>
    <m/>
    <x v="1"/>
    <x v="12"/>
    <m/>
    <m/>
    <m/>
    <x v="11"/>
    <x v="12"/>
    <x v="11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n v="2014"/>
    <b v="0"/>
    <n v="67"/>
    <b v="1"/>
    <s v="theater/plays"/>
    <m/>
    <x v="1"/>
    <x v="12"/>
    <m/>
    <m/>
    <m/>
    <x v="11"/>
    <x v="12"/>
    <x v="11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n v="2014"/>
    <b v="0"/>
    <n v="18"/>
    <b v="1"/>
    <s v="theater/plays"/>
    <m/>
    <x v="1"/>
    <x v="12"/>
    <m/>
    <m/>
    <m/>
    <x v="11"/>
    <x v="12"/>
    <x v="11"/>
    <x v="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n v="2016"/>
    <b v="0"/>
    <n v="21"/>
    <b v="1"/>
    <s v="theater/plays"/>
    <m/>
    <x v="1"/>
    <x v="12"/>
    <m/>
    <m/>
    <m/>
    <x v="11"/>
    <x v="12"/>
    <x v="11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n v="2016"/>
    <b v="0"/>
    <n v="40"/>
    <b v="1"/>
    <s v="theater/plays"/>
    <m/>
    <x v="1"/>
    <x v="12"/>
    <m/>
    <m/>
    <m/>
    <x v="11"/>
    <x v="12"/>
    <x v="11"/>
    <x v="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n v="2015"/>
    <b v="0"/>
    <n v="78"/>
    <b v="1"/>
    <s v="theater/plays"/>
    <m/>
    <x v="1"/>
    <x v="12"/>
    <m/>
    <m/>
    <m/>
    <x v="11"/>
    <x v="12"/>
    <x v="11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n v="2014"/>
    <b v="0"/>
    <n v="26"/>
    <b v="1"/>
    <s v="theater/plays"/>
    <m/>
    <x v="1"/>
    <x v="12"/>
    <m/>
    <m/>
    <m/>
    <x v="11"/>
    <x v="12"/>
    <x v="11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n v="2015"/>
    <b v="0"/>
    <n v="14"/>
    <b v="1"/>
    <s v="theater/plays"/>
    <m/>
    <x v="1"/>
    <x v="12"/>
    <m/>
    <m/>
    <m/>
    <x v="11"/>
    <x v="12"/>
    <x v="11"/>
    <x v="1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n v="2016"/>
    <b v="0"/>
    <n v="44"/>
    <b v="1"/>
    <s v="theater/plays"/>
    <m/>
    <x v="1"/>
    <x v="12"/>
    <m/>
    <m/>
    <m/>
    <x v="11"/>
    <x v="12"/>
    <x v="11"/>
    <x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n v="2016"/>
    <b v="0"/>
    <n v="9"/>
    <b v="1"/>
    <s v="theater/plays"/>
    <m/>
    <x v="1"/>
    <x v="12"/>
    <m/>
    <m/>
    <m/>
    <x v="11"/>
    <x v="12"/>
    <x v="1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n v="2015"/>
    <b v="0"/>
    <n v="30"/>
    <b v="1"/>
    <s v="theater/plays"/>
    <m/>
    <x v="1"/>
    <x v="12"/>
    <m/>
    <m/>
    <m/>
    <x v="11"/>
    <x v="12"/>
    <x v="11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n v="2014"/>
    <b v="0"/>
    <n v="45"/>
    <b v="1"/>
    <s v="theater/plays"/>
    <m/>
    <x v="1"/>
    <x v="12"/>
    <m/>
    <m/>
    <m/>
    <x v="11"/>
    <x v="12"/>
    <x v="11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n v="2014"/>
    <b v="0"/>
    <n v="56"/>
    <b v="1"/>
    <s v="theater/plays"/>
    <m/>
    <x v="1"/>
    <x v="12"/>
    <m/>
    <m/>
    <m/>
    <x v="11"/>
    <x v="12"/>
    <x v="11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n v="2016"/>
    <b v="0"/>
    <n v="46"/>
    <b v="1"/>
    <s v="theater/plays"/>
    <m/>
    <x v="1"/>
    <x v="12"/>
    <m/>
    <m/>
    <m/>
    <x v="11"/>
    <x v="12"/>
    <x v="11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n v="2016"/>
    <b v="0"/>
    <n v="34"/>
    <b v="1"/>
    <s v="theater/plays"/>
    <m/>
    <x v="1"/>
    <x v="12"/>
    <m/>
    <m/>
    <m/>
    <x v="11"/>
    <x v="12"/>
    <x v="11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n v="2015"/>
    <b v="0"/>
    <n v="98"/>
    <b v="1"/>
    <s v="theater/plays"/>
    <m/>
    <x v="1"/>
    <x v="12"/>
    <m/>
    <m/>
    <m/>
    <x v="11"/>
    <x v="12"/>
    <x v="11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n v="2015"/>
    <b v="0"/>
    <n v="46"/>
    <b v="1"/>
    <s v="theater/plays"/>
    <m/>
    <x v="1"/>
    <x v="12"/>
    <m/>
    <m/>
    <m/>
    <x v="11"/>
    <x v="12"/>
    <x v="11"/>
    <x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n v="2015"/>
    <b v="0"/>
    <n v="10"/>
    <b v="1"/>
    <s v="theater/plays"/>
    <m/>
    <x v="1"/>
    <x v="12"/>
    <m/>
    <m/>
    <m/>
    <x v="11"/>
    <x v="12"/>
    <x v="11"/>
    <x v="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n v="2015"/>
    <b v="0"/>
    <n v="76"/>
    <b v="1"/>
    <s v="theater/plays"/>
    <m/>
    <x v="1"/>
    <x v="12"/>
    <m/>
    <m/>
    <m/>
    <x v="11"/>
    <x v="12"/>
    <x v="11"/>
    <x v="1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n v="2014"/>
    <b v="0"/>
    <n v="104"/>
    <b v="1"/>
    <s v="theater/plays"/>
    <m/>
    <x v="1"/>
    <x v="12"/>
    <m/>
    <m/>
    <m/>
    <x v="11"/>
    <x v="12"/>
    <x v="11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n v="2014"/>
    <b v="0"/>
    <n v="87"/>
    <b v="1"/>
    <s v="theater/plays"/>
    <m/>
    <x v="1"/>
    <x v="12"/>
    <m/>
    <m/>
    <m/>
    <x v="11"/>
    <x v="12"/>
    <x v="11"/>
    <x v="1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n v="2014"/>
    <b v="0"/>
    <n v="29"/>
    <b v="1"/>
    <s v="theater/plays"/>
    <m/>
    <x v="1"/>
    <x v="12"/>
    <m/>
    <m/>
    <m/>
    <x v="11"/>
    <x v="12"/>
    <x v="11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n v="2015"/>
    <b v="0"/>
    <n v="51"/>
    <b v="1"/>
    <s v="theater/plays"/>
    <m/>
    <x v="1"/>
    <x v="12"/>
    <m/>
    <m/>
    <m/>
    <x v="11"/>
    <x v="12"/>
    <x v="11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n v="2016"/>
    <b v="0"/>
    <n v="12"/>
    <b v="1"/>
    <s v="theater/plays"/>
    <m/>
    <x v="1"/>
    <x v="12"/>
    <m/>
    <m/>
    <m/>
    <x v="11"/>
    <x v="12"/>
    <x v="11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n v="2014"/>
    <b v="0"/>
    <n v="72"/>
    <b v="1"/>
    <s v="theater/plays"/>
    <m/>
    <x v="1"/>
    <x v="12"/>
    <m/>
    <m/>
    <m/>
    <x v="11"/>
    <x v="12"/>
    <x v="11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n v="2014"/>
    <b v="0"/>
    <n v="21"/>
    <b v="1"/>
    <s v="theater/plays"/>
    <m/>
    <x v="1"/>
    <x v="12"/>
    <m/>
    <m/>
    <m/>
    <x v="11"/>
    <x v="12"/>
    <x v="11"/>
    <x v="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n v="2016"/>
    <b v="0"/>
    <n v="42"/>
    <b v="1"/>
    <s v="theater/plays"/>
    <m/>
    <x v="1"/>
    <x v="12"/>
    <m/>
    <m/>
    <m/>
    <x v="11"/>
    <x v="12"/>
    <x v="11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n v="2014"/>
    <b v="0"/>
    <n v="71"/>
    <b v="1"/>
    <s v="theater/plays"/>
    <m/>
    <x v="1"/>
    <x v="12"/>
    <m/>
    <m/>
    <m/>
    <x v="11"/>
    <x v="12"/>
    <x v="11"/>
    <x v="1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n v="2014"/>
    <b v="0"/>
    <n v="168"/>
    <b v="1"/>
    <s v="theater/plays"/>
    <m/>
    <x v="1"/>
    <x v="12"/>
    <m/>
    <m/>
    <m/>
    <x v="11"/>
    <x v="12"/>
    <x v="11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n v="2016"/>
    <b v="0"/>
    <n v="19"/>
    <b v="1"/>
    <s v="theater/plays"/>
    <m/>
    <x v="1"/>
    <x v="12"/>
    <m/>
    <m/>
    <m/>
    <x v="11"/>
    <x v="12"/>
    <x v="11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n v="2014"/>
    <b v="0"/>
    <n v="37"/>
    <b v="1"/>
    <s v="theater/plays"/>
    <m/>
    <x v="1"/>
    <x v="12"/>
    <m/>
    <m/>
    <m/>
    <x v="11"/>
    <x v="12"/>
    <x v="11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n v="2015"/>
    <b v="0"/>
    <n v="36"/>
    <b v="1"/>
    <s v="theater/plays"/>
    <m/>
    <x v="1"/>
    <x v="12"/>
    <m/>
    <m/>
    <m/>
    <x v="11"/>
    <x v="12"/>
    <x v="11"/>
    <x v="1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n v="2015"/>
    <b v="0"/>
    <n v="14"/>
    <b v="1"/>
    <s v="theater/plays"/>
    <m/>
    <x v="1"/>
    <x v="12"/>
    <m/>
    <m/>
    <m/>
    <x v="11"/>
    <x v="12"/>
    <x v="11"/>
    <x v="1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n v="2016"/>
    <b v="0"/>
    <n v="18"/>
    <b v="1"/>
    <s v="theater/plays"/>
    <m/>
    <x v="1"/>
    <x v="12"/>
    <m/>
    <m/>
    <m/>
    <x v="11"/>
    <x v="12"/>
    <x v="11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n v="2014"/>
    <b v="0"/>
    <n v="82"/>
    <b v="1"/>
    <s v="theater/plays"/>
    <m/>
    <x v="1"/>
    <x v="12"/>
    <m/>
    <m/>
    <m/>
    <x v="11"/>
    <x v="12"/>
    <x v="11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n v="2015"/>
    <b v="0"/>
    <n v="43"/>
    <b v="1"/>
    <s v="theater/plays"/>
    <m/>
    <x v="1"/>
    <x v="12"/>
    <m/>
    <m/>
    <m/>
    <x v="11"/>
    <x v="12"/>
    <x v="11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n v="2015"/>
    <b v="0"/>
    <n v="8"/>
    <b v="1"/>
    <s v="theater/plays"/>
    <m/>
    <x v="1"/>
    <x v="12"/>
    <m/>
    <m/>
    <m/>
    <x v="11"/>
    <x v="12"/>
    <x v="11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n v="2014"/>
    <b v="0"/>
    <n v="45"/>
    <b v="1"/>
    <s v="theater/plays"/>
    <m/>
    <x v="1"/>
    <x v="12"/>
    <m/>
    <m/>
    <m/>
    <x v="11"/>
    <x v="12"/>
    <x v="11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n v="2016"/>
    <b v="0"/>
    <n v="20"/>
    <b v="1"/>
    <s v="theater/plays"/>
    <m/>
    <x v="1"/>
    <x v="12"/>
    <m/>
    <m/>
    <m/>
    <x v="11"/>
    <x v="12"/>
    <x v="11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n v="2015"/>
    <b v="0"/>
    <n v="31"/>
    <b v="1"/>
    <s v="theater/plays"/>
    <m/>
    <x v="1"/>
    <x v="12"/>
    <m/>
    <m/>
    <m/>
    <x v="11"/>
    <x v="12"/>
    <x v="11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n v="2015"/>
    <b v="0"/>
    <n v="25"/>
    <b v="1"/>
    <s v="theater/plays"/>
    <m/>
    <x v="1"/>
    <x v="12"/>
    <m/>
    <m/>
    <m/>
    <x v="11"/>
    <x v="12"/>
    <x v="11"/>
    <x v="1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n v="2016"/>
    <b v="0"/>
    <n v="14"/>
    <b v="1"/>
    <s v="theater/plays"/>
    <m/>
    <x v="1"/>
    <x v="12"/>
    <m/>
    <m/>
    <m/>
    <x v="11"/>
    <x v="12"/>
    <x v="11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n v="2014"/>
    <b v="0"/>
    <n v="45"/>
    <b v="1"/>
    <s v="theater/plays"/>
    <m/>
    <x v="1"/>
    <x v="12"/>
    <m/>
    <m/>
    <m/>
    <x v="11"/>
    <x v="12"/>
    <x v="11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n v="2016"/>
    <b v="0"/>
    <n v="20"/>
    <b v="1"/>
    <s v="theater/plays"/>
    <m/>
    <x v="1"/>
    <x v="12"/>
    <m/>
    <m/>
    <m/>
    <x v="11"/>
    <x v="12"/>
    <x v="11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n v="2015"/>
    <b v="0"/>
    <n v="39"/>
    <b v="1"/>
    <s v="theater/plays"/>
    <m/>
    <x v="1"/>
    <x v="12"/>
    <m/>
    <m/>
    <m/>
    <x v="11"/>
    <x v="12"/>
    <x v="11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n v="2015"/>
    <b v="0"/>
    <n v="16"/>
    <b v="1"/>
    <s v="theater/plays"/>
    <m/>
    <x v="1"/>
    <x v="12"/>
    <m/>
    <m/>
    <m/>
    <x v="11"/>
    <x v="12"/>
    <x v="11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n v="2014"/>
    <b v="0"/>
    <n v="37"/>
    <b v="1"/>
    <s v="theater/plays"/>
    <m/>
    <x v="1"/>
    <x v="12"/>
    <m/>
    <m/>
    <m/>
    <x v="11"/>
    <x v="12"/>
    <x v="11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n v="2016"/>
    <b v="0"/>
    <n v="14"/>
    <b v="1"/>
    <s v="theater/plays"/>
    <m/>
    <x v="1"/>
    <x v="12"/>
    <m/>
    <m/>
    <m/>
    <x v="11"/>
    <x v="12"/>
    <x v="11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n v="2014"/>
    <b v="0"/>
    <n v="21"/>
    <b v="1"/>
    <s v="theater/plays"/>
    <m/>
    <x v="1"/>
    <x v="12"/>
    <m/>
    <m/>
    <m/>
    <x v="11"/>
    <x v="12"/>
    <x v="11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n v="2016"/>
    <b v="0"/>
    <n v="69"/>
    <b v="1"/>
    <s v="theater/plays"/>
    <m/>
    <x v="1"/>
    <x v="12"/>
    <m/>
    <m/>
    <m/>
    <x v="11"/>
    <x v="12"/>
    <x v="11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n v="2014"/>
    <b v="0"/>
    <n v="16"/>
    <b v="1"/>
    <s v="theater/plays"/>
    <m/>
    <x v="1"/>
    <x v="12"/>
    <m/>
    <m/>
    <m/>
    <x v="11"/>
    <x v="12"/>
    <x v="11"/>
    <x v="1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n v="2015"/>
    <b v="0"/>
    <n v="55"/>
    <b v="1"/>
    <s v="theater/plays"/>
    <m/>
    <x v="1"/>
    <x v="12"/>
    <m/>
    <m/>
    <m/>
    <x v="11"/>
    <x v="12"/>
    <x v="11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n v="2015"/>
    <b v="0"/>
    <n v="27"/>
    <b v="1"/>
    <s v="theater/plays"/>
    <m/>
    <x v="1"/>
    <x v="12"/>
    <m/>
    <m/>
    <m/>
    <x v="11"/>
    <x v="12"/>
    <x v="11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n v="2016"/>
    <b v="0"/>
    <n v="36"/>
    <b v="1"/>
    <s v="theater/plays"/>
    <m/>
    <x v="1"/>
    <x v="12"/>
    <m/>
    <m/>
    <m/>
    <x v="11"/>
    <x v="12"/>
    <x v="11"/>
    <x v="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n v="2014"/>
    <b v="0"/>
    <n v="19"/>
    <b v="1"/>
    <s v="theater/plays"/>
    <m/>
    <x v="1"/>
    <x v="12"/>
    <m/>
    <m/>
    <m/>
    <x v="11"/>
    <x v="12"/>
    <x v="11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n v="2016"/>
    <b v="0"/>
    <n v="12"/>
    <b v="1"/>
    <s v="theater/plays"/>
    <m/>
    <x v="1"/>
    <x v="12"/>
    <m/>
    <m/>
    <m/>
    <x v="11"/>
    <x v="12"/>
    <x v="11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n v="2015"/>
    <b v="0"/>
    <n v="17"/>
    <b v="1"/>
    <s v="theater/plays"/>
    <m/>
    <x v="1"/>
    <x v="12"/>
    <m/>
    <m/>
    <m/>
    <x v="11"/>
    <x v="12"/>
    <x v="11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n v="2016"/>
    <b v="0"/>
    <n v="114"/>
    <b v="1"/>
    <s v="theater/plays"/>
    <m/>
    <x v="1"/>
    <x v="12"/>
    <m/>
    <m/>
    <m/>
    <x v="11"/>
    <x v="12"/>
    <x v="11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n v="2016"/>
    <b v="0"/>
    <n v="93"/>
    <b v="1"/>
    <s v="theater/plays"/>
    <m/>
    <x v="1"/>
    <x v="12"/>
    <m/>
    <m/>
    <m/>
    <x v="11"/>
    <x v="12"/>
    <x v="11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n v="2015"/>
    <b v="0"/>
    <n v="36"/>
    <b v="1"/>
    <s v="theater/plays"/>
    <m/>
    <x v="1"/>
    <x v="12"/>
    <m/>
    <m/>
    <m/>
    <x v="11"/>
    <x v="12"/>
    <x v="11"/>
    <x v="1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n v="2016"/>
    <b v="0"/>
    <n v="61"/>
    <b v="1"/>
    <s v="theater/plays"/>
    <m/>
    <x v="1"/>
    <x v="12"/>
    <m/>
    <m/>
    <m/>
    <x v="11"/>
    <x v="12"/>
    <x v="11"/>
    <x v="11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n v="2015"/>
    <b v="0"/>
    <n v="47"/>
    <b v="1"/>
    <s v="theater/plays"/>
    <m/>
    <x v="1"/>
    <x v="12"/>
    <m/>
    <m/>
    <m/>
    <x v="11"/>
    <x v="12"/>
    <x v="1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n v="2016"/>
    <b v="0"/>
    <n v="17"/>
    <b v="1"/>
    <s v="theater/plays"/>
    <m/>
    <x v="1"/>
    <x v="12"/>
    <m/>
    <m/>
    <m/>
    <x v="11"/>
    <x v="12"/>
    <x v="11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n v="2016"/>
    <b v="0"/>
    <n v="63"/>
    <b v="1"/>
    <s v="theater/plays"/>
    <m/>
    <x v="1"/>
    <x v="12"/>
    <m/>
    <m/>
    <m/>
    <x v="11"/>
    <x v="12"/>
    <x v="11"/>
    <x v="1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n v="2016"/>
    <b v="0"/>
    <n v="9"/>
    <b v="1"/>
    <s v="theater/plays"/>
    <m/>
    <x v="1"/>
    <x v="12"/>
    <m/>
    <m/>
    <m/>
    <x v="11"/>
    <x v="12"/>
    <x v="11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n v="2014"/>
    <b v="0"/>
    <n v="30"/>
    <b v="1"/>
    <s v="theater/plays"/>
    <m/>
    <x v="1"/>
    <x v="12"/>
    <m/>
    <m/>
    <m/>
    <x v="11"/>
    <x v="12"/>
    <x v="11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n v="2014"/>
    <b v="0"/>
    <n v="23"/>
    <b v="1"/>
    <s v="theater/plays"/>
    <m/>
    <x v="1"/>
    <x v="12"/>
    <m/>
    <m/>
    <m/>
    <x v="11"/>
    <x v="12"/>
    <x v="11"/>
    <x v="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n v="2015"/>
    <b v="0"/>
    <n v="33"/>
    <b v="1"/>
    <s v="theater/plays"/>
    <m/>
    <x v="1"/>
    <x v="12"/>
    <m/>
    <m/>
    <m/>
    <x v="11"/>
    <x v="12"/>
    <x v="11"/>
    <x v="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n v="2016"/>
    <b v="0"/>
    <n v="39"/>
    <b v="1"/>
    <s v="theater/plays"/>
    <m/>
    <x v="1"/>
    <x v="12"/>
    <m/>
    <m/>
    <m/>
    <x v="11"/>
    <x v="12"/>
    <x v="11"/>
    <x v="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n v="2014"/>
    <b v="0"/>
    <n v="17"/>
    <b v="1"/>
    <s v="theater/plays"/>
    <m/>
    <x v="1"/>
    <x v="12"/>
    <m/>
    <m/>
    <m/>
    <x v="11"/>
    <x v="12"/>
    <x v="11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n v="2014"/>
    <b v="0"/>
    <n v="6"/>
    <b v="1"/>
    <s v="theater/plays"/>
    <m/>
    <x v="1"/>
    <x v="12"/>
    <m/>
    <m/>
    <m/>
    <x v="11"/>
    <x v="12"/>
    <x v="11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n v="2015"/>
    <b v="0"/>
    <n v="39"/>
    <b v="1"/>
    <s v="theater/plays"/>
    <m/>
    <x v="1"/>
    <x v="12"/>
    <m/>
    <m/>
    <m/>
    <x v="11"/>
    <x v="12"/>
    <x v="11"/>
    <x v="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n v="2015"/>
    <b v="0"/>
    <n v="57"/>
    <b v="1"/>
    <s v="theater/plays"/>
    <m/>
    <x v="1"/>
    <x v="12"/>
    <m/>
    <m/>
    <m/>
    <x v="11"/>
    <x v="12"/>
    <x v="11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n v="2014"/>
    <b v="0"/>
    <n v="56"/>
    <b v="1"/>
    <s v="theater/plays"/>
    <m/>
    <x v="1"/>
    <x v="12"/>
    <m/>
    <m/>
    <m/>
    <x v="11"/>
    <x v="12"/>
    <x v="11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n v="2015"/>
    <b v="0"/>
    <n v="13"/>
    <b v="1"/>
    <s v="theater/plays"/>
    <m/>
    <x v="1"/>
    <x v="12"/>
    <m/>
    <m/>
    <m/>
    <x v="11"/>
    <x v="12"/>
    <x v="11"/>
    <x v="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n v="2014"/>
    <b v="0"/>
    <n v="95"/>
    <b v="1"/>
    <s v="theater/plays"/>
    <m/>
    <x v="1"/>
    <x v="12"/>
    <m/>
    <m/>
    <m/>
    <x v="11"/>
    <x v="12"/>
    <x v="1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n v="2014"/>
    <b v="0"/>
    <n v="80"/>
    <b v="1"/>
    <s v="theater/plays"/>
    <m/>
    <x v="1"/>
    <x v="12"/>
    <m/>
    <m/>
    <m/>
    <x v="11"/>
    <x v="12"/>
    <x v="11"/>
    <x v="1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n v="2014"/>
    <b v="0"/>
    <n v="133"/>
    <b v="1"/>
    <s v="theater/plays"/>
    <m/>
    <x v="1"/>
    <x v="12"/>
    <m/>
    <m/>
    <m/>
    <x v="11"/>
    <x v="12"/>
    <x v="11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n v="2016"/>
    <b v="0"/>
    <n v="44"/>
    <b v="1"/>
    <s v="theater/plays"/>
    <m/>
    <x v="1"/>
    <x v="12"/>
    <m/>
    <m/>
    <m/>
    <x v="11"/>
    <x v="12"/>
    <x v="11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n v="2016"/>
    <b v="0"/>
    <n v="30"/>
    <b v="1"/>
    <s v="theater/plays"/>
    <m/>
    <x v="1"/>
    <x v="12"/>
    <m/>
    <m/>
    <m/>
    <x v="11"/>
    <x v="12"/>
    <x v="11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n v="2015"/>
    <b v="0"/>
    <n v="56"/>
    <b v="1"/>
    <s v="theater/plays"/>
    <m/>
    <x v="1"/>
    <x v="12"/>
    <m/>
    <m/>
    <m/>
    <x v="11"/>
    <x v="12"/>
    <x v="11"/>
    <x v="1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n v="2015"/>
    <b v="0"/>
    <n v="66"/>
    <b v="1"/>
    <s v="theater/plays"/>
    <m/>
    <x v="1"/>
    <x v="12"/>
    <m/>
    <m/>
    <m/>
    <x v="11"/>
    <x v="12"/>
    <x v="11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n v="2015"/>
    <b v="0"/>
    <n v="29"/>
    <b v="1"/>
    <s v="theater/plays"/>
    <m/>
    <x v="1"/>
    <x v="12"/>
    <m/>
    <m/>
    <m/>
    <x v="11"/>
    <x v="12"/>
    <x v="11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n v="2014"/>
    <b v="0"/>
    <n v="72"/>
    <b v="1"/>
    <s v="theater/plays"/>
    <m/>
    <x v="1"/>
    <x v="12"/>
    <m/>
    <m/>
    <m/>
    <x v="11"/>
    <x v="12"/>
    <x v="11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n v="2016"/>
    <b v="0"/>
    <n v="27"/>
    <b v="1"/>
    <s v="theater/plays"/>
    <m/>
    <x v="1"/>
    <x v="12"/>
    <m/>
    <m/>
    <m/>
    <x v="11"/>
    <x v="12"/>
    <x v="11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n v="2015"/>
    <b v="0"/>
    <n v="10"/>
    <b v="1"/>
    <s v="theater/plays"/>
    <m/>
    <x v="1"/>
    <x v="12"/>
    <m/>
    <m/>
    <m/>
    <x v="11"/>
    <x v="12"/>
    <x v="11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n v="2015"/>
    <b v="0"/>
    <n v="35"/>
    <b v="1"/>
    <s v="theater/plays"/>
    <m/>
    <x v="1"/>
    <x v="12"/>
    <m/>
    <m/>
    <m/>
    <x v="11"/>
    <x v="12"/>
    <x v="11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n v="2014"/>
    <b v="0"/>
    <n v="29"/>
    <b v="1"/>
    <s v="theater/plays"/>
    <m/>
    <x v="1"/>
    <x v="12"/>
    <m/>
    <m/>
    <m/>
    <x v="11"/>
    <x v="12"/>
    <x v="11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n v="2016"/>
    <b v="0"/>
    <n v="13"/>
    <b v="1"/>
    <s v="theater/plays"/>
    <m/>
    <x v="1"/>
    <x v="12"/>
    <m/>
    <m/>
    <m/>
    <x v="11"/>
    <x v="12"/>
    <x v="11"/>
    <x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n v="2014"/>
    <b v="0"/>
    <n v="72"/>
    <b v="1"/>
    <s v="theater/plays"/>
    <m/>
    <x v="1"/>
    <x v="12"/>
    <m/>
    <m/>
    <m/>
    <x v="11"/>
    <x v="12"/>
    <x v="11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n v="2016"/>
    <b v="0"/>
    <n v="78"/>
    <b v="1"/>
    <s v="theater/plays"/>
    <m/>
    <x v="1"/>
    <x v="12"/>
    <m/>
    <m/>
    <m/>
    <x v="11"/>
    <x v="12"/>
    <x v="11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n v="2016"/>
    <b v="0"/>
    <n v="49"/>
    <b v="1"/>
    <s v="theater/plays"/>
    <m/>
    <x v="1"/>
    <x v="12"/>
    <m/>
    <m/>
    <m/>
    <x v="11"/>
    <x v="12"/>
    <x v="11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n v="2016"/>
    <b v="0"/>
    <n v="42"/>
    <b v="1"/>
    <s v="theater/plays"/>
    <m/>
    <x v="1"/>
    <x v="12"/>
    <m/>
    <m/>
    <m/>
    <x v="11"/>
    <x v="12"/>
    <x v="11"/>
    <x v="1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n v="2015"/>
    <b v="0"/>
    <n v="35"/>
    <b v="1"/>
    <s v="theater/plays"/>
    <m/>
    <x v="1"/>
    <x v="12"/>
    <m/>
    <m/>
    <m/>
    <x v="11"/>
    <x v="12"/>
    <x v="11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n v="2016"/>
    <b v="0"/>
    <n v="42"/>
    <b v="1"/>
    <s v="theater/plays"/>
    <m/>
    <x v="1"/>
    <x v="12"/>
    <m/>
    <m/>
    <m/>
    <x v="11"/>
    <x v="12"/>
    <x v="11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n v="2015"/>
    <b v="0"/>
    <n v="42"/>
    <b v="1"/>
    <s v="theater/plays"/>
    <m/>
    <x v="1"/>
    <x v="12"/>
    <m/>
    <m/>
    <m/>
    <x v="11"/>
    <x v="12"/>
    <x v="11"/>
    <x v="1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n v="2016"/>
    <b v="0"/>
    <n v="31"/>
    <b v="1"/>
    <s v="theater/plays"/>
    <m/>
    <x v="1"/>
    <x v="12"/>
    <m/>
    <m/>
    <m/>
    <x v="11"/>
    <x v="12"/>
    <x v="11"/>
    <x v="1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n v="2016"/>
    <b v="0"/>
    <n v="38"/>
    <b v="1"/>
    <s v="theater/plays"/>
    <m/>
    <x v="1"/>
    <x v="12"/>
    <m/>
    <m/>
    <m/>
    <x v="11"/>
    <x v="12"/>
    <x v="11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n v="2015"/>
    <b v="0"/>
    <n v="8"/>
    <b v="1"/>
    <s v="theater/plays"/>
    <m/>
    <x v="1"/>
    <x v="12"/>
    <m/>
    <m/>
    <m/>
    <x v="11"/>
    <x v="12"/>
    <x v="11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n v="2014"/>
    <b v="0"/>
    <n v="39"/>
    <b v="1"/>
    <s v="theater/plays"/>
    <m/>
    <x v="1"/>
    <x v="12"/>
    <m/>
    <m/>
    <m/>
    <x v="11"/>
    <x v="12"/>
    <x v="11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n v="2014"/>
    <b v="0"/>
    <n v="29"/>
    <b v="1"/>
    <s v="theater/plays"/>
    <m/>
    <x v="1"/>
    <x v="12"/>
    <m/>
    <m/>
    <m/>
    <x v="11"/>
    <x v="12"/>
    <x v="11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n v="2016"/>
    <b v="0"/>
    <n v="72"/>
    <b v="1"/>
    <s v="theater/plays"/>
    <m/>
    <x v="1"/>
    <x v="12"/>
    <m/>
    <m/>
    <m/>
    <x v="11"/>
    <x v="12"/>
    <x v="11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n v="2016"/>
    <b v="0"/>
    <n v="15"/>
    <b v="1"/>
    <s v="theater/plays"/>
    <m/>
    <x v="1"/>
    <x v="12"/>
    <m/>
    <m/>
    <m/>
    <x v="11"/>
    <x v="12"/>
    <x v="11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n v="2014"/>
    <b v="0"/>
    <n v="33"/>
    <b v="1"/>
    <s v="theater/plays"/>
    <m/>
    <x v="1"/>
    <x v="12"/>
    <m/>
    <m/>
    <m/>
    <x v="11"/>
    <x v="12"/>
    <x v="11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n v="2014"/>
    <b v="0"/>
    <n v="15"/>
    <b v="1"/>
    <s v="theater/plays"/>
    <m/>
    <x v="1"/>
    <x v="12"/>
    <m/>
    <m/>
    <m/>
    <x v="11"/>
    <x v="12"/>
    <x v="11"/>
    <x v="1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n v="2014"/>
    <b v="0"/>
    <n v="19"/>
    <b v="1"/>
    <s v="theater/plays"/>
    <m/>
    <x v="1"/>
    <x v="12"/>
    <m/>
    <m/>
    <m/>
    <x v="11"/>
    <x v="12"/>
    <x v="11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n v="2015"/>
    <b v="0"/>
    <n v="17"/>
    <b v="1"/>
    <s v="theater/plays"/>
    <m/>
    <x v="1"/>
    <x v="12"/>
    <m/>
    <m/>
    <m/>
    <x v="11"/>
    <x v="12"/>
    <x v="11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n v="2014"/>
    <b v="0"/>
    <n v="44"/>
    <b v="1"/>
    <s v="theater/plays"/>
    <m/>
    <x v="1"/>
    <x v="12"/>
    <m/>
    <m/>
    <m/>
    <x v="11"/>
    <x v="12"/>
    <x v="11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n v="2015"/>
    <b v="0"/>
    <n v="10"/>
    <b v="1"/>
    <s v="theater/plays"/>
    <m/>
    <x v="1"/>
    <x v="12"/>
    <m/>
    <m/>
    <m/>
    <x v="11"/>
    <x v="12"/>
    <x v="11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n v="2015"/>
    <b v="0"/>
    <n v="46"/>
    <b v="1"/>
    <s v="theater/plays"/>
    <m/>
    <x v="1"/>
    <x v="12"/>
    <m/>
    <m/>
    <m/>
    <x v="11"/>
    <x v="12"/>
    <x v="11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n v="2014"/>
    <b v="0"/>
    <n v="11"/>
    <b v="1"/>
    <s v="theater/plays"/>
    <m/>
    <x v="1"/>
    <x v="12"/>
    <m/>
    <m/>
    <m/>
    <x v="11"/>
    <x v="12"/>
    <x v="11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n v="2014"/>
    <b v="0"/>
    <n v="13"/>
    <b v="1"/>
    <s v="theater/plays"/>
    <m/>
    <x v="1"/>
    <x v="12"/>
    <m/>
    <m/>
    <m/>
    <x v="11"/>
    <x v="12"/>
    <x v="11"/>
    <x v="1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n v="2014"/>
    <b v="0"/>
    <n v="33"/>
    <b v="1"/>
    <s v="theater/plays"/>
    <m/>
    <x v="1"/>
    <x v="12"/>
    <m/>
    <m/>
    <m/>
    <x v="11"/>
    <x v="12"/>
    <x v="11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n v="2015"/>
    <b v="0"/>
    <n v="28"/>
    <b v="1"/>
    <s v="theater/plays"/>
    <m/>
    <x v="1"/>
    <x v="12"/>
    <m/>
    <m/>
    <m/>
    <x v="11"/>
    <x v="12"/>
    <x v="11"/>
    <x v="1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n v="2015"/>
    <b v="0"/>
    <n v="21"/>
    <b v="1"/>
    <s v="theater/plays"/>
    <m/>
    <x v="1"/>
    <x v="12"/>
    <m/>
    <m/>
    <m/>
    <x v="11"/>
    <x v="12"/>
    <x v="11"/>
    <x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n v="2014"/>
    <b v="0"/>
    <n v="13"/>
    <b v="1"/>
    <s v="theater/plays"/>
    <m/>
    <x v="1"/>
    <x v="12"/>
    <m/>
    <m/>
    <m/>
    <x v="11"/>
    <x v="12"/>
    <x v="11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n v="2015"/>
    <b v="0"/>
    <n v="34"/>
    <b v="1"/>
    <s v="theater/plays"/>
    <m/>
    <x v="1"/>
    <x v="12"/>
    <m/>
    <m/>
    <m/>
    <x v="11"/>
    <x v="12"/>
    <x v="11"/>
    <x v="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n v="2016"/>
    <b v="0"/>
    <n v="80"/>
    <b v="1"/>
    <s v="theater/plays"/>
    <m/>
    <x v="1"/>
    <x v="12"/>
    <m/>
    <m/>
    <m/>
    <x v="11"/>
    <x v="12"/>
    <x v="11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n v="2014"/>
    <b v="0"/>
    <n v="74"/>
    <b v="1"/>
    <s v="theater/plays"/>
    <m/>
    <x v="1"/>
    <x v="12"/>
    <m/>
    <m/>
    <m/>
    <x v="11"/>
    <x v="12"/>
    <x v="11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n v="2015"/>
    <b v="0"/>
    <n v="7"/>
    <b v="1"/>
    <s v="theater/plays"/>
    <m/>
    <x v="1"/>
    <x v="12"/>
    <m/>
    <m/>
    <m/>
    <x v="11"/>
    <x v="12"/>
    <x v="11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n v="2016"/>
    <b v="0"/>
    <n v="34"/>
    <b v="1"/>
    <s v="theater/plays"/>
    <m/>
    <x v="1"/>
    <x v="12"/>
    <m/>
    <m/>
    <m/>
    <x v="11"/>
    <x v="12"/>
    <x v="11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n v="2015"/>
    <b v="0"/>
    <n v="86"/>
    <b v="1"/>
    <s v="theater/plays"/>
    <m/>
    <x v="1"/>
    <x v="12"/>
    <m/>
    <m/>
    <m/>
    <x v="11"/>
    <x v="12"/>
    <x v="11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n v="2016"/>
    <b v="0"/>
    <n v="37"/>
    <b v="1"/>
    <s v="theater/plays"/>
    <m/>
    <x v="1"/>
    <x v="12"/>
    <m/>
    <m/>
    <m/>
    <x v="11"/>
    <x v="12"/>
    <x v="1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n v="2015"/>
    <b v="0"/>
    <n v="18"/>
    <b v="1"/>
    <s v="theater/plays"/>
    <m/>
    <x v="1"/>
    <x v="12"/>
    <m/>
    <m/>
    <m/>
    <x v="11"/>
    <x v="12"/>
    <x v="11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n v="2016"/>
    <b v="0"/>
    <n v="22"/>
    <b v="1"/>
    <s v="theater/plays"/>
    <m/>
    <x v="1"/>
    <x v="12"/>
    <m/>
    <m/>
    <m/>
    <x v="11"/>
    <x v="12"/>
    <x v="11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n v="2016"/>
    <b v="0"/>
    <n v="26"/>
    <b v="1"/>
    <s v="theater/plays"/>
    <m/>
    <x v="1"/>
    <x v="12"/>
    <m/>
    <m/>
    <m/>
    <x v="11"/>
    <x v="12"/>
    <x v="11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n v="2014"/>
    <b v="0"/>
    <n v="27"/>
    <b v="1"/>
    <s v="theater/plays"/>
    <m/>
    <x v="1"/>
    <x v="12"/>
    <m/>
    <m/>
    <m/>
    <x v="11"/>
    <x v="12"/>
    <x v="11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n v="2015"/>
    <b v="0"/>
    <n v="8"/>
    <b v="1"/>
    <s v="theater/plays"/>
    <m/>
    <x v="1"/>
    <x v="12"/>
    <m/>
    <m/>
    <m/>
    <x v="11"/>
    <x v="12"/>
    <x v="11"/>
    <x v="1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n v="2015"/>
    <b v="0"/>
    <n v="204"/>
    <b v="1"/>
    <s v="theater/plays"/>
    <m/>
    <x v="1"/>
    <x v="12"/>
    <m/>
    <m/>
    <m/>
    <x v="11"/>
    <x v="12"/>
    <x v="11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n v="2015"/>
    <b v="0"/>
    <n v="46"/>
    <b v="1"/>
    <s v="theater/plays"/>
    <m/>
    <x v="1"/>
    <x v="12"/>
    <m/>
    <m/>
    <m/>
    <x v="11"/>
    <x v="12"/>
    <x v="11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n v="2015"/>
    <b v="0"/>
    <n v="17"/>
    <b v="1"/>
    <s v="theater/plays"/>
    <m/>
    <x v="1"/>
    <x v="12"/>
    <m/>
    <m/>
    <m/>
    <x v="11"/>
    <x v="12"/>
    <x v="11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n v="2014"/>
    <b v="0"/>
    <n v="28"/>
    <b v="1"/>
    <s v="theater/plays"/>
    <m/>
    <x v="1"/>
    <x v="12"/>
    <m/>
    <m/>
    <m/>
    <x v="11"/>
    <x v="12"/>
    <x v="11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n v="2016"/>
    <b v="0"/>
    <n v="83"/>
    <b v="1"/>
    <s v="theater/plays"/>
    <m/>
    <x v="1"/>
    <x v="12"/>
    <m/>
    <m/>
    <m/>
    <x v="11"/>
    <x v="12"/>
    <x v="11"/>
    <x v="1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n v="2016"/>
    <b v="0"/>
    <n v="13"/>
    <b v="1"/>
    <s v="theater/plays"/>
    <m/>
    <x v="1"/>
    <x v="12"/>
    <m/>
    <m/>
    <m/>
    <x v="11"/>
    <x v="12"/>
    <x v="11"/>
    <x v="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n v="2016"/>
    <b v="0"/>
    <n v="8"/>
    <b v="1"/>
    <s v="theater/plays"/>
    <m/>
    <x v="1"/>
    <x v="12"/>
    <m/>
    <m/>
    <m/>
    <x v="11"/>
    <x v="12"/>
    <x v="11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n v="2015"/>
    <b v="0"/>
    <n v="32"/>
    <b v="1"/>
    <s v="theater/plays"/>
    <m/>
    <x v="1"/>
    <x v="12"/>
    <m/>
    <m/>
    <m/>
    <x v="11"/>
    <x v="12"/>
    <x v="11"/>
    <x v="1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n v="2014"/>
    <b v="0"/>
    <n v="85"/>
    <b v="1"/>
    <s v="theater/plays"/>
    <m/>
    <x v="1"/>
    <x v="12"/>
    <m/>
    <m/>
    <m/>
    <x v="11"/>
    <x v="12"/>
    <x v="11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n v="2015"/>
    <b v="0"/>
    <n v="29"/>
    <b v="1"/>
    <s v="theater/plays"/>
    <m/>
    <x v="1"/>
    <x v="12"/>
    <m/>
    <m/>
    <m/>
    <x v="11"/>
    <x v="12"/>
    <x v="11"/>
    <x v="1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n v="2015"/>
    <b v="0"/>
    <n v="24"/>
    <b v="1"/>
    <s v="theater/plays"/>
    <m/>
    <x v="1"/>
    <x v="12"/>
    <m/>
    <m/>
    <m/>
    <x v="11"/>
    <x v="12"/>
    <x v="11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n v="2015"/>
    <b v="0"/>
    <n v="8"/>
    <b v="1"/>
    <s v="theater/plays"/>
    <m/>
    <x v="1"/>
    <x v="12"/>
    <m/>
    <m/>
    <m/>
    <x v="11"/>
    <x v="12"/>
    <x v="11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n v="2015"/>
    <b v="0"/>
    <n v="19"/>
    <b v="1"/>
    <s v="theater/plays"/>
    <m/>
    <x v="1"/>
    <x v="12"/>
    <m/>
    <m/>
    <m/>
    <x v="11"/>
    <x v="12"/>
    <x v="11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n v="2016"/>
    <b v="0"/>
    <n v="336"/>
    <b v="1"/>
    <s v="theater/plays"/>
    <m/>
    <x v="1"/>
    <x v="12"/>
    <m/>
    <m/>
    <m/>
    <x v="11"/>
    <x v="12"/>
    <x v="11"/>
    <x v="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n v="2016"/>
    <b v="0"/>
    <n v="13"/>
    <b v="1"/>
    <s v="theater/plays"/>
    <m/>
    <x v="1"/>
    <x v="12"/>
    <m/>
    <m/>
    <m/>
    <x v="11"/>
    <x v="12"/>
    <x v="11"/>
    <x v="1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n v="2015"/>
    <b v="0"/>
    <n v="42"/>
    <b v="1"/>
    <s v="theater/plays"/>
    <m/>
    <x v="1"/>
    <x v="12"/>
    <m/>
    <m/>
    <m/>
    <x v="11"/>
    <x v="12"/>
    <x v="11"/>
    <x v="1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n v="2016"/>
    <b v="0"/>
    <n v="64"/>
    <b v="1"/>
    <s v="theater/plays"/>
    <m/>
    <x v="1"/>
    <x v="12"/>
    <m/>
    <m/>
    <m/>
    <x v="11"/>
    <x v="12"/>
    <x v="11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n v="2014"/>
    <b v="0"/>
    <n v="25"/>
    <b v="1"/>
    <s v="theater/plays"/>
    <m/>
    <x v="1"/>
    <x v="12"/>
    <m/>
    <m/>
    <m/>
    <x v="11"/>
    <x v="12"/>
    <x v="11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n v="2014"/>
    <b v="0"/>
    <n v="20"/>
    <b v="1"/>
    <s v="theater/plays"/>
    <m/>
    <x v="1"/>
    <x v="12"/>
    <m/>
    <m/>
    <m/>
    <x v="11"/>
    <x v="12"/>
    <x v="11"/>
    <x v="1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n v="2015"/>
    <b v="0"/>
    <n v="104"/>
    <b v="1"/>
    <s v="theater/plays"/>
    <m/>
    <x v="1"/>
    <x v="12"/>
    <m/>
    <m/>
    <m/>
    <x v="11"/>
    <x v="12"/>
    <x v="11"/>
    <x v="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n v="2015"/>
    <b v="0"/>
    <n v="53"/>
    <b v="1"/>
    <s v="theater/plays"/>
    <m/>
    <x v="1"/>
    <x v="12"/>
    <m/>
    <m/>
    <m/>
    <x v="11"/>
    <x v="12"/>
    <x v="11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n v="2016"/>
    <b v="0"/>
    <n v="14"/>
    <b v="1"/>
    <s v="theater/plays"/>
    <m/>
    <x v="1"/>
    <x v="12"/>
    <m/>
    <m/>
    <m/>
    <x v="11"/>
    <x v="12"/>
    <x v="11"/>
    <x v="1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n v="2014"/>
    <b v="0"/>
    <n v="20"/>
    <b v="1"/>
    <s v="theater/plays"/>
    <m/>
    <x v="1"/>
    <x v="12"/>
    <m/>
    <m/>
    <m/>
    <x v="11"/>
    <x v="12"/>
    <x v="11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n v="2014"/>
    <b v="0"/>
    <n v="558"/>
    <b v="1"/>
    <s v="theater/plays"/>
    <m/>
    <x v="1"/>
    <x v="12"/>
    <m/>
    <m/>
    <m/>
    <x v="11"/>
    <x v="12"/>
    <x v="11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n v="2015"/>
    <b v="0"/>
    <n v="22"/>
    <b v="1"/>
    <s v="theater/plays"/>
    <m/>
    <x v="1"/>
    <x v="12"/>
    <m/>
    <m/>
    <m/>
    <x v="11"/>
    <x v="12"/>
    <x v="11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n v="2015"/>
    <b v="0"/>
    <n v="24"/>
    <b v="1"/>
    <s v="theater/plays"/>
    <m/>
    <x v="1"/>
    <x v="12"/>
    <m/>
    <m/>
    <m/>
    <x v="11"/>
    <x v="12"/>
    <x v="11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n v="2015"/>
    <b v="0"/>
    <n v="74"/>
    <b v="1"/>
    <s v="theater/plays"/>
    <m/>
    <x v="1"/>
    <x v="12"/>
    <m/>
    <m/>
    <m/>
    <x v="11"/>
    <x v="12"/>
    <x v="11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n v="2015"/>
    <b v="0"/>
    <n v="54"/>
    <b v="1"/>
    <s v="theater/plays"/>
    <m/>
    <x v="1"/>
    <x v="12"/>
    <m/>
    <m/>
    <m/>
    <x v="11"/>
    <x v="12"/>
    <x v="11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n v="2016"/>
    <b v="0"/>
    <n v="31"/>
    <b v="1"/>
    <s v="theater/plays"/>
    <m/>
    <x v="1"/>
    <x v="12"/>
    <m/>
    <m/>
    <m/>
    <x v="11"/>
    <x v="12"/>
    <x v="11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n v="2016"/>
    <b v="0"/>
    <n v="25"/>
    <b v="1"/>
    <s v="theater/plays"/>
    <m/>
    <x v="1"/>
    <x v="12"/>
    <m/>
    <m/>
    <m/>
    <x v="11"/>
    <x v="12"/>
    <x v="11"/>
    <x v="1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n v="2015"/>
    <b v="0"/>
    <n v="17"/>
    <b v="1"/>
    <s v="theater/plays"/>
    <m/>
    <x v="1"/>
    <x v="12"/>
    <m/>
    <m/>
    <m/>
    <x v="11"/>
    <x v="12"/>
    <x v="11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n v="2014"/>
    <b v="0"/>
    <n v="12"/>
    <b v="1"/>
    <s v="theater/plays"/>
    <m/>
    <x v="1"/>
    <x v="12"/>
    <m/>
    <m/>
    <m/>
    <x v="11"/>
    <x v="12"/>
    <x v="11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n v="2014"/>
    <b v="0"/>
    <n v="38"/>
    <b v="1"/>
    <s v="theater/plays"/>
    <m/>
    <x v="1"/>
    <x v="12"/>
    <m/>
    <m/>
    <m/>
    <x v="11"/>
    <x v="12"/>
    <x v="11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n v="2015"/>
    <b v="0"/>
    <n v="41"/>
    <b v="1"/>
    <s v="theater/plays"/>
    <m/>
    <x v="1"/>
    <x v="12"/>
    <m/>
    <m/>
    <m/>
    <x v="11"/>
    <x v="12"/>
    <x v="11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n v="2014"/>
    <b v="0"/>
    <n v="19"/>
    <b v="1"/>
    <s v="theater/plays"/>
    <m/>
    <x v="1"/>
    <x v="12"/>
    <m/>
    <m/>
    <m/>
    <x v="11"/>
    <x v="12"/>
    <x v="11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n v="2014"/>
    <b v="0"/>
    <n v="41"/>
    <b v="1"/>
    <s v="theater/plays"/>
    <m/>
    <x v="1"/>
    <x v="12"/>
    <m/>
    <m/>
    <m/>
    <x v="11"/>
    <x v="12"/>
    <x v="11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n v="2014"/>
    <b v="0"/>
    <n v="26"/>
    <b v="1"/>
    <s v="theater/plays"/>
    <m/>
    <x v="1"/>
    <x v="12"/>
    <m/>
    <m/>
    <m/>
    <x v="11"/>
    <x v="12"/>
    <x v="11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n v="2014"/>
    <b v="0"/>
    <n v="25"/>
    <b v="1"/>
    <s v="theater/plays"/>
    <m/>
    <x v="1"/>
    <x v="12"/>
    <m/>
    <m/>
    <m/>
    <x v="11"/>
    <x v="12"/>
    <x v="11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n v="2015"/>
    <b v="0"/>
    <n v="9"/>
    <b v="1"/>
    <s v="theater/plays"/>
    <m/>
    <x v="1"/>
    <x v="12"/>
    <m/>
    <m/>
    <m/>
    <x v="11"/>
    <x v="12"/>
    <x v="11"/>
    <x v="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n v="2014"/>
    <b v="0"/>
    <n v="78"/>
    <b v="1"/>
    <s v="theater/plays"/>
    <m/>
    <x v="1"/>
    <x v="12"/>
    <m/>
    <m/>
    <m/>
    <x v="11"/>
    <x v="12"/>
    <x v="11"/>
    <x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n v="2014"/>
    <b v="0"/>
    <n v="45"/>
    <b v="1"/>
    <s v="theater/plays"/>
    <m/>
    <x v="1"/>
    <x v="12"/>
    <m/>
    <m/>
    <m/>
    <x v="11"/>
    <x v="12"/>
    <x v="11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n v="2016"/>
    <b v="0"/>
    <n v="102"/>
    <b v="1"/>
    <s v="theater/plays"/>
    <m/>
    <x v="1"/>
    <x v="12"/>
    <m/>
    <m/>
    <m/>
    <x v="11"/>
    <x v="12"/>
    <x v="11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n v="2016"/>
    <b v="0"/>
    <n v="5"/>
    <b v="1"/>
    <s v="theater/plays"/>
    <m/>
    <x v="1"/>
    <x v="12"/>
    <m/>
    <m/>
    <m/>
    <x v="11"/>
    <x v="12"/>
    <x v="11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n v="2015"/>
    <b v="0"/>
    <n v="27"/>
    <b v="1"/>
    <s v="theater/plays"/>
    <m/>
    <x v="1"/>
    <x v="12"/>
    <m/>
    <m/>
    <m/>
    <x v="11"/>
    <x v="12"/>
    <x v="11"/>
    <x v="1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n v="2016"/>
    <b v="0"/>
    <n v="37"/>
    <b v="1"/>
    <s v="theater/plays"/>
    <m/>
    <x v="1"/>
    <x v="12"/>
    <m/>
    <m/>
    <m/>
    <x v="11"/>
    <x v="12"/>
    <x v="11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n v="2016"/>
    <b v="0"/>
    <n v="14"/>
    <b v="1"/>
    <s v="theater/plays"/>
    <m/>
    <x v="1"/>
    <x v="12"/>
    <m/>
    <m/>
    <m/>
    <x v="11"/>
    <x v="12"/>
    <x v="11"/>
    <x v="1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n v="2015"/>
    <b v="0"/>
    <n v="27"/>
    <b v="1"/>
    <s v="theater/plays"/>
    <m/>
    <x v="1"/>
    <x v="12"/>
    <m/>
    <m/>
    <m/>
    <x v="11"/>
    <x v="12"/>
    <x v="11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n v="2014"/>
    <b v="0"/>
    <n v="45"/>
    <b v="1"/>
    <s v="theater/plays"/>
    <m/>
    <x v="1"/>
    <x v="12"/>
    <m/>
    <m/>
    <m/>
    <x v="11"/>
    <x v="12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n v="2016"/>
    <b v="0"/>
    <n v="49"/>
    <b v="1"/>
    <s v="theater/plays"/>
    <m/>
    <x v="1"/>
    <x v="12"/>
    <m/>
    <m/>
    <m/>
    <x v="11"/>
    <x v="12"/>
    <x v="11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n v="2016"/>
    <b v="0"/>
    <n v="24"/>
    <b v="1"/>
    <s v="theater/plays"/>
    <m/>
    <x v="1"/>
    <x v="12"/>
    <m/>
    <m/>
    <m/>
    <x v="11"/>
    <x v="12"/>
    <x v="11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n v="2015"/>
    <b v="0"/>
    <n v="112"/>
    <b v="1"/>
    <s v="theater/plays"/>
    <m/>
    <x v="1"/>
    <x v="12"/>
    <m/>
    <m/>
    <m/>
    <x v="11"/>
    <x v="12"/>
    <x v="11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n v="2014"/>
    <b v="0"/>
    <n v="23"/>
    <b v="1"/>
    <s v="theater/plays"/>
    <m/>
    <x v="1"/>
    <x v="12"/>
    <m/>
    <m/>
    <m/>
    <x v="11"/>
    <x v="12"/>
    <x v="11"/>
    <x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n v="2016"/>
    <b v="0"/>
    <n v="54"/>
    <b v="1"/>
    <s v="theater/plays"/>
    <m/>
    <x v="1"/>
    <x v="12"/>
    <m/>
    <m/>
    <m/>
    <x v="11"/>
    <x v="12"/>
    <x v="11"/>
    <x v="1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n v="2016"/>
    <b v="0"/>
    <n v="28"/>
    <b v="1"/>
    <s v="theater/plays"/>
    <m/>
    <x v="1"/>
    <x v="12"/>
    <m/>
    <m/>
    <m/>
    <x v="11"/>
    <x v="12"/>
    <x v="11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n v="2015"/>
    <b v="0"/>
    <n v="11"/>
    <b v="1"/>
    <s v="theater/plays"/>
    <m/>
    <x v="1"/>
    <x v="12"/>
    <m/>
    <m/>
    <m/>
    <x v="11"/>
    <x v="12"/>
    <x v="11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n v="2015"/>
    <b v="0"/>
    <n v="62"/>
    <b v="1"/>
    <s v="theater/plays"/>
    <m/>
    <x v="1"/>
    <x v="12"/>
    <m/>
    <m/>
    <m/>
    <x v="11"/>
    <x v="12"/>
    <x v="1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n v="2014"/>
    <b v="0"/>
    <n v="73"/>
    <b v="1"/>
    <s v="theater/plays"/>
    <m/>
    <x v="1"/>
    <x v="12"/>
    <m/>
    <m/>
    <m/>
    <x v="11"/>
    <x v="12"/>
    <x v="11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n v="2014"/>
    <b v="0"/>
    <n v="18"/>
    <b v="1"/>
    <s v="theater/plays"/>
    <m/>
    <x v="1"/>
    <x v="12"/>
    <m/>
    <m/>
    <m/>
    <x v="11"/>
    <x v="12"/>
    <x v="1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n v="2014"/>
    <b v="0"/>
    <n v="35"/>
    <b v="1"/>
    <s v="theater/plays"/>
    <m/>
    <x v="1"/>
    <x v="12"/>
    <m/>
    <m/>
    <m/>
    <x v="11"/>
    <x v="12"/>
    <x v="11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n v="2014"/>
    <b v="0"/>
    <n v="43"/>
    <b v="1"/>
    <s v="theater/plays"/>
    <m/>
    <x v="1"/>
    <x v="12"/>
    <m/>
    <m/>
    <m/>
    <x v="11"/>
    <x v="12"/>
    <x v="1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n v="2016"/>
    <b v="0"/>
    <n v="36"/>
    <b v="1"/>
    <s v="theater/plays"/>
    <m/>
    <x v="1"/>
    <x v="12"/>
    <m/>
    <m/>
    <m/>
    <x v="11"/>
    <x v="12"/>
    <x v="11"/>
    <x v="1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n v="2015"/>
    <b v="0"/>
    <n v="62"/>
    <b v="1"/>
    <s v="theater/plays"/>
    <m/>
    <x v="1"/>
    <x v="12"/>
    <m/>
    <m/>
    <m/>
    <x v="11"/>
    <x v="12"/>
    <x v="11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n v="2014"/>
    <b v="0"/>
    <n v="15"/>
    <b v="1"/>
    <s v="theater/plays"/>
    <m/>
    <x v="1"/>
    <x v="12"/>
    <m/>
    <m/>
    <m/>
    <x v="11"/>
    <x v="12"/>
    <x v="11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n v="2016"/>
    <b v="0"/>
    <n v="33"/>
    <b v="1"/>
    <s v="theater/plays"/>
    <m/>
    <x v="1"/>
    <x v="12"/>
    <m/>
    <m/>
    <m/>
    <x v="11"/>
    <x v="12"/>
    <x v="11"/>
    <x v="1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n v="2014"/>
    <b v="0"/>
    <n v="27"/>
    <b v="1"/>
    <s v="theater/plays"/>
    <m/>
    <x v="1"/>
    <x v="12"/>
    <m/>
    <m/>
    <m/>
    <x v="11"/>
    <x v="12"/>
    <x v="11"/>
    <x v="1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n v="2015"/>
    <b v="0"/>
    <n v="17"/>
    <b v="1"/>
    <s v="theater/plays"/>
    <m/>
    <x v="1"/>
    <x v="12"/>
    <m/>
    <m/>
    <m/>
    <x v="11"/>
    <x v="12"/>
    <x v="11"/>
    <x v="11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n v="2016"/>
    <b v="0"/>
    <n v="4"/>
    <b v="1"/>
    <s v="theater/plays"/>
    <m/>
    <x v="1"/>
    <x v="12"/>
    <m/>
    <m/>
    <m/>
    <x v="11"/>
    <x v="12"/>
    <x v="11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n v="2014"/>
    <b v="0"/>
    <n v="53"/>
    <b v="1"/>
    <s v="theater/plays"/>
    <m/>
    <x v="1"/>
    <x v="12"/>
    <m/>
    <m/>
    <m/>
    <x v="11"/>
    <x v="12"/>
    <x v="1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n v="2016"/>
    <b v="0"/>
    <n v="49"/>
    <b v="1"/>
    <s v="theater/plays"/>
    <m/>
    <x v="1"/>
    <x v="12"/>
    <m/>
    <m/>
    <m/>
    <x v="11"/>
    <x v="12"/>
    <x v="11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n v="2015"/>
    <b v="0"/>
    <n v="57"/>
    <b v="1"/>
    <s v="theater/plays"/>
    <m/>
    <x v="1"/>
    <x v="12"/>
    <m/>
    <m/>
    <m/>
    <x v="11"/>
    <x v="12"/>
    <x v="11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n v="2016"/>
    <b v="0"/>
    <n v="69"/>
    <b v="1"/>
    <s v="theater/plays"/>
    <m/>
    <x v="1"/>
    <x v="12"/>
    <m/>
    <m/>
    <m/>
    <x v="11"/>
    <x v="12"/>
    <x v="11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n v="2016"/>
    <b v="0"/>
    <n v="15"/>
    <b v="1"/>
    <s v="theater/plays"/>
    <m/>
    <x v="1"/>
    <x v="12"/>
    <m/>
    <m/>
    <m/>
    <x v="11"/>
    <x v="12"/>
    <x v="11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n v="2016"/>
    <b v="0"/>
    <n v="64"/>
    <b v="1"/>
    <s v="theater/plays"/>
    <m/>
    <x v="1"/>
    <x v="12"/>
    <m/>
    <m/>
    <m/>
    <x v="11"/>
    <x v="12"/>
    <x v="11"/>
    <x v="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n v="2015"/>
    <b v="0"/>
    <n v="20"/>
    <b v="1"/>
    <s v="theater/plays"/>
    <m/>
    <x v="1"/>
    <x v="12"/>
    <m/>
    <m/>
    <m/>
    <x v="11"/>
    <x v="12"/>
    <x v="11"/>
    <x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n v="2016"/>
    <b v="0"/>
    <n v="27"/>
    <b v="1"/>
    <s v="theater/plays"/>
    <m/>
    <x v="1"/>
    <x v="12"/>
    <m/>
    <m/>
    <m/>
    <x v="11"/>
    <x v="12"/>
    <x v="11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n v="2016"/>
    <b v="0"/>
    <n v="21"/>
    <b v="1"/>
    <s v="theater/plays"/>
    <m/>
    <x v="1"/>
    <x v="12"/>
    <m/>
    <m/>
    <m/>
    <x v="11"/>
    <x v="12"/>
    <x v="11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n v="2015"/>
    <b v="0"/>
    <n v="31"/>
    <b v="1"/>
    <s v="theater/plays"/>
    <m/>
    <x v="1"/>
    <x v="12"/>
    <m/>
    <m/>
    <m/>
    <x v="11"/>
    <x v="12"/>
    <x v="11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n v="2015"/>
    <b v="0"/>
    <n v="51"/>
    <b v="1"/>
    <s v="theater/plays"/>
    <m/>
    <x v="1"/>
    <x v="12"/>
    <m/>
    <m/>
    <m/>
    <x v="11"/>
    <x v="12"/>
    <x v="1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n v="2014"/>
    <b v="0"/>
    <n v="57"/>
    <b v="1"/>
    <s v="theater/plays"/>
    <m/>
    <x v="1"/>
    <x v="12"/>
    <m/>
    <m/>
    <m/>
    <x v="11"/>
    <x v="12"/>
    <x v="11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n v="2014"/>
    <b v="0"/>
    <n v="20"/>
    <b v="1"/>
    <s v="theater/plays"/>
    <m/>
    <x v="1"/>
    <x v="12"/>
    <m/>
    <m/>
    <m/>
    <x v="11"/>
    <x v="12"/>
    <x v="11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n v="2015"/>
    <b v="0"/>
    <n v="71"/>
    <b v="1"/>
    <s v="theater/plays"/>
    <m/>
    <x v="1"/>
    <x v="12"/>
    <m/>
    <m/>
    <m/>
    <x v="11"/>
    <x v="12"/>
    <x v="11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n v="2015"/>
    <b v="0"/>
    <n v="72"/>
    <b v="1"/>
    <s v="theater/plays"/>
    <m/>
    <x v="1"/>
    <x v="12"/>
    <m/>
    <m/>
    <m/>
    <x v="11"/>
    <x v="12"/>
    <x v="11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n v="2015"/>
    <b v="0"/>
    <n v="45"/>
    <b v="1"/>
    <s v="theater/plays"/>
    <m/>
    <x v="1"/>
    <x v="12"/>
    <m/>
    <m/>
    <m/>
    <x v="11"/>
    <x v="12"/>
    <x v="11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n v="2017"/>
    <b v="0"/>
    <n v="51"/>
    <b v="1"/>
    <s v="theater/plays"/>
    <m/>
    <x v="1"/>
    <x v="12"/>
    <m/>
    <m/>
    <m/>
    <x v="11"/>
    <x v="12"/>
    <x v="11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n v="2015"/>
    <b v="0"/>
    <n v="56"/>
    <b v="1"/>
    <s v="theater/plays"/>
    <m/>
    <x v="1"/>
    <x v="12"/>
    <m/>
    <m/>
    <m/>
    <x v="11"/>
    <x v="12"/>
    <x v="11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n v="2016"/>
    <b v="0"/>
    <n v="17"/>
    <b v="1"/>
    <s v="theater/plays"/>
    <m/>
    <x v="1"/>
    <x v="12"/>
    <m/>
    <m/>
    <m/>
    <x v="11"/>
    <x v="12"/>
    <x v="1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n v="2015"/>
    <b v="0"/>
    <n v="197"/>
    <b v="1"/>
    <s v="theater/plays"/>
    <m/>
    <x v="1"/>
    <x v="12"/>
    <m/>
    <m/>
    <m/>
    <x v="11"/>
    <x v="12"/>
    <x v="11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n v="2016"/>
    <b v="0"/>
    <n v="70"/>
    <b v="1"/>
    <s v="theater/plays"/>
    <m/>
    <x v="1"/>
    <x v="12"/>
    <m/>
    <m/>
    <m/>
    <x v="11"/>
    <x v="12"/>
    <x v="11"/>
    <x v="1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n v="2014"/>
    <b v="0"/>
    <n v="21"/>
    <b v="1"/>
    <s v="theater/plays"/>
    <m/>
    <x v="1"/>
    <x v="12"/>
    <m/>
    <m/>
    <m/>
    <x v="11"/>
    <x v="12"/>
    <x v="11"/>
    <x v="1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n v="2014"/>
    <b v="0"/>
    <n v="34"/>
    <b v="1"/>
    <s v="theater/plays"/>
    <m/>
    <x v="1"/>
    <x v="12"/>
    <m/>
    <m/>
    <m/>
    <x v="11"/>
    <x v="12"/>
    <x v="11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n v="2016"/>
    <b v="0"/>
    <n v="39"/>
    <b v="1"/>
    <s v="theater/plays"/>
    <m/>
    <x v="1"/>
    <x v="12"/>
    <m/>
    <m/>
    <m/>
    <x v="11"/>
    <x v="12"/>
    <x v="11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n v="2015"/>
    <b v="0"/>
    <n v="78"/>
    <b v="1"/>
    <s v="theater/plays"/>
    <m/>
    <x v="1"/>
    <x v="12"/>
    <m/>
    <m/>
    <m/>
    <x v="11"/>
    <x v="12"/>
    <x v="11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n v="2014"/>
    <b v="0"/>
    <n v="48"/>
    <b v="1"/>
    <s v="theater/plays"/>
    <m/>
    <x v="1"/>
    <x v="12"/>
    <m/>
    <m/>
    <m/>
    <x v="11"/>
    <x v="12"/>
    <x v="11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n v="2016"/>
    <b v="0"/>
    <n v="29"/>
    <b v="1"/>
    <s v="theater/plays"/>
    <m/>
    <x v="1"/>
    <x v="12"/>
    <m/>
    <m/>
    <m/>
    <x v="11"/>
    <x v="12"/>
    <x v="11"/>
    <x v="1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n v="2015"/>
    <b v="0"/>
    <n v="0"/>
    <b v="0"/>
    <s v="theater/musical"/>
    <m/>
    <x v="1"/>
    <x v="12"/>
    <m/>
    <m/>
    <m/>
    <x v="11"/>
    <x v="12"/>
    <x v="11"/>
    <x v="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n v="2016"/>
    <b v="0"/>
    <n v="2"/>
    <b v="0"/>
    <s v="theater/musical"/>
    <m/>
    <x v="1"/>
    <x v="12"/>
    <m/>
    <m/>
    <m/>
    <x v="11"/>
    <x v="12"/>
    <x v="11"/>
    <x v="1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n v="2014"/>
    <b v="0"/>
    <n v="1"/>
    <b v="0"/>
    <s v="theater/musical"/>
    <m/>
    <x v="1"/>
    <x v="12"/>
    <m/>
    <m/>
    <m/>
    <x v="11"/>
    <x v="12"/>
    <x v="11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n v="2014"/>
    <b v="0"/>
    <n v="59"/>
    <b v="0"/>
    <s v="theater/musical"/>
    <m/>
    <x v="1"/>
    <x v="12"/>
    <m/>
    <m/>
    <m/>
    <x v="11"/>
    <x v="12"/>
    <x v="11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n v="2014"/>
    <b v="0"/>
    <n v="1"/>
    <b v="0"/>
    <s v="theater/musical"/>
    <m/>
    <x v="1"/>
    <x v="12"/>
    <m/>
    <m/>
    <m/>
    <x v="11"/>
    <x v="12"/>
    <x v="11"/>
    <x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0-06T14:57:47"/>
    <n v="2016"/>
    <b v="0"/>
    <n v="31"/>
    <b v="0"/>
    <s v="theater/musical"/>
    <m/>
    <x v="1"/>
    <x v="12"/>
    <m/>
    <m/>
    <m/>
    <x v="11"/>
    <x v="12"/>
    <x v="11"/>
    <x v="1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n v="2016"/>
    <b v="0"/>
    <n v="18"/>
    <b v="0"/>
    <s v="theater/musical"/>
    <m/>
    <x v="1"/>
    <x v="12"/>
    <m/>
    <m/>
    <m/>
    <x v="11"/>
    <x v="12"/>
    <x v="11"/>
    <x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n v="2016"/>
    <b v="0"/>
    <n v="10"/>
    <b v="0"/>
    <s v="theater/musical"/>
    <m/>
    <x v="1"/>
    <x v="12"/>
    <m/>
    <m/>
    <m/>
    <x v="11"/>
    <x v="12"/>
    <x v="11"/>
    <x v="1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8-10T16:40:29"/>
    <n v="2015"/>
    <b v="0"/>
    <n v="0"/>
    <b v="0"/>
    <s v="theater/musical"/>
    <m/>
    <x v="1"/>
    <x v="12"/>
    <m/>
    <m/>
    <m/>
    <x v="11"/>
    <x v="12"/>
    <x v="11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n v="2014"/>
    <b v="0"/>
    <n v="14"/>
    <b v="0"/>
    <s v="theater/musical"/>
    <m/>
    <x v="1"/>
    <x v="12"/>
    <m/>
    <m/>
    <m/>
    <x v="11"/>
    <x v="12"/>
    <x v="11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n v="2015"/>
    <b v="0"/>
    <n v="2"/>
    <b v="0"/>
    <s v="theater/musical"/>
    <m/>
    <x v="1"/>
    <x v="12"/>
    <m/>
    <m/>
    <m/>
    <x v="11"/>
    <x v="12"/>
    <x v="11"/>
    <x v="1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n v="2016"/>
    <b v="0"/>
    <n v="1"/>
    <b v="0"/>
    <s v="theater/musical"/>
    <m/>
    <x v="1"/>
    <x v="12"/>
    <m/>
    <m/>
    <m/>
    <x v="11"/>
    <x v="12"/>
    <x v="11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4-10T18:45:30"/>
    <n v="2015"/>
    <b v="0"/>
    <n v="3"/>
    <b v="0"/>
    <s v="theater/musical"/>
    <m/>
    <x v="1"/>
    <x v="12"/>
    <m/>
    <m/>
    <m/>
    <x v="11"/>
    <x v="12"/>
    <x v="11"/>
    <x v="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n v="2014"/>
    <b v="0"/>
    <n v="0"/>
    <b v="0"/>
    <s v="theater/musical"/>
    <m/>
    <x v="1"/>
    <x v="12"/>
    <m/>
    <m/>
    <m/>
    <x v="11"/>
    <x v="12"/>
    <x v="11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0-20T19:35:27"/>
    <n v="2015"/>
    <b v="0"/>
    <n v="2"/>
    <b v="0"/>
    <s v="theater/musical"/>
    <m/>
    <x v="1"/>
    <x v="12"/>
    <m/>
    <m/>
    <m/>
    <x v="11"/>
    <x v="12"/>
    <x v="11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n v="2015"/>
    <b v="0"/>
    <n v="0"/>
    <b v="0"/>
    <s v="theater/musical"/>
    <m/>
    <x v="1"/>
    <x v="12"/>
    <m/>
    <m/>
    <m/>
    <x v="11"/>
    <x v="12"/>
    <x v="11"/>
    <x v="1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n v="2016"/>
    <b v="0"/>
    <n v="12"/>
    <b v="0"/>
    <s v="theater/musical"/>
    <m/>
    <x v="1"/>
    <x v="12"/>
    <m/>
    <m/>
    <m/>
    <x v="11"/>
    <x v="12"/>
    <x v="11"/>
    <x v="1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n v="2016"/>
    <b v="0"/>
    <n v="1"/>
    <b v="0"/>
    <s v="theater/musical"/>
    <m/>
    <x v="1"/>
    <x v="12"/>
    <m/>
    <m/>
    <m/>
    <x v="11"/>
    <x v="12"/>
    <x v="11"/>
    <x v="1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n v="2015"/>
    <b v="0"/>
    <n v="8"/>
    <b v="0"/>
    <s v="theater/musical"/>
    <m/>
    <x v="1"/>
    <x v="12"/>
    <m/>
    <m/>
    <m/>
    <x v="11"/>
    <x v="12"/>
    <x v="11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n v="2016"/>
    <b v="0"/>
    <n v="2"/>
    <b v="0"/>
    <s v="theater/musical"/>
    <m/>
    <x v="1"/>
    <x v="12"/>
    <m/>
    <m/>
    <m/>
    <x v="11"/>
    <x v="12"/>
    <x v="11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n v="2014"/>
    <b v="0"/>
    <n v="73"/>
    <b v="1"/>
    <s v="theater/plays"/>
    <m/>
    <x v="1"/>
    <x v="12"/>
    <m/>
    <m/>
    <m/>
    <x v="11"/>
    <x v="12"/>
    <x v="11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n v="2014"/>
    <b v="0"/>
    <n v="8"/>
    <b v="1"/>
    <s v="theater/plays"/>
    <m/>
    <x v="1"/>
    <x v="12"/>
    <m/>
    <m/>
    <m/>
    <x v="11"/>
    <x v="12"/>
    <x v="11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n v="2016"/>
    <b v="0"/>
    <n v="17"/>
    <b v="1"/>
    <s v="theater/plays"/>
    <m/>
    <x v="1"/>
    <x v="12"/>
    <m/>
    <m/>
    <m/>
    <x v="11"/>
    <x v="12"/>
    <x v="11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n v="2014"/>
    <b v="0"/>
    <n v="9"/>
    <b v="1"/>
    <s v="theater/plays"/>
    <m/>
    <x v="1"/>
    <x v="12"/>
    <m/>
    <m/>
    <m/>
    <x v="11"/>
    <x v="12"/>
    <x v="11"/>
    <x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n v="2016"/>
    <b v="0"/>
    <n v="17"/>
    <b v="1"/>
    <s v="theater/plays"/>
    <m/>
    <x v="1"/>
    <x v="12"/>
    <m/>
    <m/>
    <m/>
    <x v="11"/>
    <x v="12"/>
    <x v="11"/>
    <x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n v="2015"/>
    <b v="0"/>
    <n v="33"/>
    <b v="1"/>
    <s v="theater/plays"/>
    <m/>
    <x v="1"/>
    <x v="12"/>
    <m/>
    <m/>
    <m/>
    <x v="11"/>
    <x v="12"/>
    <x v="11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n v="2016"/>
    <b v="0"/>
    <n v="38"/>
    <b v="1"/>
    <s v="theater/plays"/>
    <m/>
    <x v="1"/>
    <x v="12"/>
    <m/>
    <m/>
    <m/>
    <x v="11"/>
    <x v="12"/>
    <x v="11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n v="2015"/>
    <b v="0"/>
    <n v="79"/>
    <b v="1"/>
    <s v="theater/plays"/>
    <m/>
    <x v="1"/>
    <x v="12"/>
    <m/>
    <m/>
    <m/>
    <x v="11"/>
    <x v="12"/>
    <x v="11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n v="2017"/>
    <b v="0"/>
    <n v="46"/>
    <b v="1"/>
    <s v="theater/plays"/>
    <m/>
    <x v="1"/>
    <x v="12"/>
    <m/>
    <m/>
    <m/>
    <x v="11"/>
    <x v="12"/>
    <x v="11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n v="2016"/>
    <b v="0"/>
    <n v="20"/>
    <b v="1"/>
    <s v="theater/plays"/>
    <m/>
    <x v="1"/>
    <x v="12"/>
    <m/>
    <m/>
    <m/>
    <x v="11"/>
    <x v="12"/>
    <x v="11"/>
    <x v="1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n v="2014"/>
    <b v="0"/>
    <n v="20"/>
    <b v="1"/>
    <s v="theater/plays"/>
    <m/>
    <x v="1"/>
    <x v="12"/>
    <m/>
    <m/>
    <m/>
    <x v="11"/>
    <x v="12"/>
    <x v="11"/>
    <x v="1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n v="2015"/>
    <b v="0"/>
    <n v="13"/>
    <b v="1"/>
    <s v="theater/plays"/>
    <m/>
    <x v="1"/>
    <x v="12"/>
    <m/>
    <m/>
    <m/>
    <x v="11"/>
    <x v="12"/>
    <x v="11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n v="2014"/>
    <b v="0"/>
    <n v="22"/>
    <b v="1"/>
    <s v="theater/plays"/>
    <m/>
    <x v="1"/>
    <x v="12"/>
    <m/>
    <m/>
    <m/>
    <x v="11"/>
    <x v="12"/>
    <x v="11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n v="2016"/>
    <b v="0"/>
    <n v="36"/>
    <b v="1"/>
    <s v="theater/plays"/>
    <m/>
    <x v="1"/>
    <x v="12"/>
    <m/>
    <m/>
    <m/>
    <x v="11"/>
    <x v="12"/>
    <x v="11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n v="2015"/>
    <b v="0"/>
    <n v="40"/>
    <b v="1"/>
    <s v="theater/plays"/>
    <m/>
    <x v="1"/>
    <x v="12"/>
    <m/>
    <m/>
    <m/>
    <x v="11"/>
    <x v="12"/>
    <x v="1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n v="2016"/>
    <b v="0"/>
    <n v="9"/>
    <b v="1"/>
    <s v="theater/plays"/>
    <m/>
    <x v="1"/>
    <x v="12"/>
    <m/>
    <m/>
    <m/>
    <x v="11"/>
    <x v="12"/>
    <x v="11"/>
    <x v="1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n v="2016"/>
    <b v="0"/>
    <n v="19"/>
    <b v="1"/>
    <s v="theater/plays"/>
    <m/>
    <x v="1"/>
    <x v="12"/>
    <m/>
    <m/>
    <m/>
    <x v="11"/>
    <x v="12"/>
    <x v="11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n v="2015"/>
    <b v="0"/>
    <n v="14"/>
    <b v="1"/>
    <s v="theater/plays"/>
    <m/>
    <x v="1"/>
    <x v="12"/>
    <m/>
    <m/>
    <m/>
    <x v="11"/>
    <x v="12"/>
    <x v="11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n v="2014"/>
    <b v="0"/>
    <n v="38"/>
    <b v="1"/>
    <s v="theater/plays"/>
    <m/>
    <x v="1"/>
    <x v="12"/>
    <m/>
    <m/>
    <m/>
    <x v="11"/>
    <x v="12"/>
    <x v="11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n v="2015"/>
    <b v="0"/>
    <n v="58"/>
    <b v="1"/>
    <s v="theater/plays"/>
    <m/>
    <x v="1"/>
    <x v="12"/>
    <m/>
    <m/>
    <m/>
    <x v="11"/>
    <x v="12"/>
    <x v="11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n v="2015"/>
    <b v="0"/>
    <n v="28"/>
    <b v="1"/>
    <s v="theater/plays"/>
    <m/>
    <x v="1"/>
    <x v="12"/>
    <m/>
    <m/>
    <m/>
    <x v="11"/>
    <x v="12"/>
    <x v="11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n v="2015"/>
    <b v="0"/>
    <n v="17"/>
    <b v="1"/>
    <s v="theater/plays"/>
    <m/>
    <x v="1"/>
    <x v="12"/>
    <m/>
    <m/>
    <m/>
    <x v="11"/>
    <x v="12"/>
    <x v="11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n v="2015"/>
    <b v="0"/>
    <n v="12"/>
    <b v="1"/>
    <s v="theater/plays"/>
    <m/>
    <x v="1"/>
    <x v="12"/>
    <m/>
    <m/>
    <m/>
    <x v="11"/>
    <x v="12"/>
    <x v="11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n v="2014"/>
    <b v="0"/>
    <n v="40"/>
    <b v="1"/>
    <s v="theater/plays"/>
    <m/>
    <x v="1"/>
    <x v="12"/>
    <m/>
    <m/>
    <m/>
    <x v="11"/>
    <x v="12"/>
    <x v="11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n v="2014"/>
    <b v="0"/>
    <n v="57"/>
    <b v="1"/>
    <s v="theater/plays"/>
    <m/>
    <x v="1"/>
    <x v="12"/>
    <m/>
    <m/>
    <m/>
    <x v="11"/>
    <x v="12"/>
    <x v="11"/>
    <x v="1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n v="2014"/>
    <b v="0"/>
    <n v="114"/>
    <b v="1"/>
    <s v="theater/plays"/>
    <m/>
    <x v="1"/>
    <x v="12"/>
    <m/>
    <m/>
    <m/>
    <x v="11"/>
    <x v="12"/>
    <x v="11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n v="2016"/>
    <b v="0"/>
    <n v="31"/>
    <b v="1"/>
    <s v="theater/plays"/>
    <m/>
    <x v="1"/>
    <x v="12"/>
    <m/>
    <m/>
    <m/>
    <x v="11"/>
    <x v="12"/>
    <x v="11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n v="2016"/>
    <b v="0"/>
    <n v="3"/>
    <b v="1"/>
    <s v="theater/plays"/>
    <m/>
    <x v="1"/>
    <x v="12"/>
    <m/>
    <m/>
    <m/>
    <x v="11"/>
    <x v="12"/>
    <x v="11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n v="2014"/>
    <b v="0"/>
    <n v="16"/>
    <b v="1"/>
    <s v="theater/plays"/>
    <m/>
    <x v="1"/>
    <x v="12"/>
    <m/>
    <m/>
    <m/>
    <x v="11"/>
    <x v="12"/>
    <x v="11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n v="2014"/>
    <b v="0"/>
    <n v="199"/>
    <b v="1"/>
    <s v="theater/plays"/>
    <m/>
    <x v="1"/>
    <x v="12"/>
    <m/>
    <m/>
    <m/>
    <x v="11"/>
    <x v="12"/>
    <x v="11"/>
    <x v="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n v="2015"/>
    <b v="0"/>
    <n v="31"/>
    <b v="1"/>
    <s v="theater/plays"/>
    <m/>
    <x v="1"/>
    <x v="12"/>
    <m/>
    <m/>
    <m/>
    <x v="11"/>
    <x v="12"/>
    <x v="11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n v="2014"/>
    <b v="0"/>
    <n v="30"/>
    <b v="1"/>
    <s v="theater/plays"/>
    <m/>
    <x v="1"/>
    <x v="12"/>
    <m/>
    <m/>
    <m/>
    <x v="11"/>
    <x v="12"/>
    <x v="11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n v="2016"/>
    <b v="0"/>
    <n v="34"/>
    <b v="1"/>
    <s v="theater/plays"/>
    <m/>
    <x v="1"/>
    <x v="12"/>
    <m/>
    <m/>
    <m/>
    <x v="11"/>
    <x v="12"/>
    <x v="11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n v="2016"/>
    <b v="0"/>
    <n v="18"/>
    <b v="1"/>
    <s v="theater/plays"/>
    <m/>
    <x v="1"/>
    <x v="12"/>
    <m/>
    <m/>
    <m/>
    <x v="11"/>
    <x v="12"/>
    <x v="11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n v="2014"/>
    <b v="0"/>
    <n v="67"/>
    <b v="1"/>
    <s v="theater/plays"/>
    <m/>
    <x v="1"/>
    <x v="12"/>
    <m/>
    <m/>
    <m/>
    <x v="11"/>
    <x v="12"/>
    <x v="11"/>
    <x v="1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n v="2016"/>
    <b v="0"/>
    <n v="66"/>
    <b v="1"/>
    <s v="theater/plays"/>
    <m/>
    <x v="1"/>
    <x v="12"/>
    <m/>
    <m/>
    <m/>
    <x v="11"/>
    <x v="12"/>
    <x v="11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n v="2015"/>
    <b v="0"/>
    <n v="23"/>
    <b v="1"/>
    <s v="theater/plays"/>
    <m/>
    <x v="1"/>
    <x v="12"/>
    <m/>
    <m/>
    <m/>
    <x v="11"/>
    <x v="12"/>
    <x v="1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n v="2014"/>
    <b v="0"/>
    <n v="126"/>
    <b v="1"/>
    <s v="theater/plays"/>
    <m/>
    <x v="1"/>
    <x v="12"/>
    <m/>
    <m/>
    <m/>
    <x v="11"/>
    <x v="12"/>
    <x v="11"/>
    <x v="1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n v="2015"/>
    <b v="0"/>
    <n v="6"/>
    <b v="1"/>
    <s v="theater/plays"/>
    <m/>
    <x v="1"/>
    <x v="12"/>
    <m/>
    <m/>
    <m/>
    <x v="11"/>
    <x v="12"/>
    <x v="11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n v="2014"/>
    <b v="0"/>
    <n v="25"/>
    <b v="1"/>
    <s v="theater/plays"/>
    <m/>
    <x v="1"/>
    <x v="12"/>
    <m/>
    <m/>
    <m/>
    <x v="11"/>
    <x v="12"/>
    <x v="11"/>
    <x v="1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n v="2014"/>
    <b v="0"/>
    <n v="39"/>
    <b v="1"/>
    <s v="theater/plays"/>
    <m/>
    <x v="1"/>
    <x v="12"/>
    <m/>
    <m/>
    <m/>
    <x v="11"/>
    <x v="12"/>
    <x v="11"/>
    <x v="1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n v="2015"/>
    <b v="0"/>
    <n v="62"/>
    <b v="1"/>
    <s v="theater/plays"/>
    <m/>
    <x v="1"/>
    <x v="12"/>
    <m/>
    <m/>
    <m/>
    <x v="11"/>
    <x v="12"/>
    <x v="11"/>
    <x v="1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n v="2014"/>
    <b v="0"/>
    <n v="31"/>
    <b v="1"/>
    <s v="theater/plays"/>
    <m/>
    <x v="1"/>
    <x v="12"/>
    <m/>
    <m/>
    <m/>
    <x v="11"/>
    <x v="12"/>
    <x v="11"/>
    <x v="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n v="2015"/>
    <b v="0"/>
    <n v="274"/>
    <b v="1"/>
    <s v="theater/plays"/>
    <m/>
    <x v="1"/>
    <x v="12"/>
    <m/>
    <m/>
    <m/>
    <x v="11"/>
    <x v="12"/>
    <x v="11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n v="2014"/>
    <b v="0"/>
    <n v="17"/>
    <b v="1"/>
    <s v="theater/plays"/>
    <m/>
    <x v="1"/>
    <x v="12"/>
    <m/>
    <m/>
    <m/>
    <x v="11"/>
    <x v="12"/>
    <x v="11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n v="2015"/>
    <b v="0"/>
    <n v="14"/>
    <b v="1"/>
    <s v="theater/plays"/>
    <m/>
    <x v="1"/>
    <x v="12"/>
    <m/>
    <m/>
    <m/>
    <x v="11"/>
    <x v="12"/>
    <x v="11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n v="2016"/>
    <b v="0"/>
    <n v="60"/>
    <b v="1"/>
    <s v="theater/plays"/>
    <m/>
    <x v="1"/>
    <x v="12"/>
    <m/>
    <m/>
    <m/>
    <x v="11"/>
    <x v="12"/>
    <x v="11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n v="2014"/>
    <b v="0"/>
    <n v="33"/>
    <b v="1"/>
    <s v="theater/plays"/>
    <m/>
    <x v="1"/>
    <x v="12"/>
    <m/>
    <m/>
    <m/>
    <x v="11"/>
    <x v="12"/>
    <x v="11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n v="2014"/>
    <b v="0"/>
    <n v="78"/>
    <b v="1"/>
    <s v="theater/plays"/>
    <m/>
    <x v="1"/>
    <x v="12"/>
    <m/>
    <m/>
    <m/>
    <x v="11"/>
    <x v="12"/>
    <x v="11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n v="2016"/>
    <b v="0"/>
    <n v="30"/>
    <b v="1"/>
    <s v="theater/plays"/>
    <m/>
    <x v="1"/>
    <x v="12"/>
    <m/>
    <m/>
    <m/>
    <x v="11"/>
    <x v="12"/>
    <x v="11"/>
    <x v="1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n v="2016"/>
    <b v="0"/>
    <n v="136"/>
    <b v="1"/>
    <s v="theater/plays"/>
    <m/>
    <x v="1"/>
    <x v="12"/>
    <m/>
    <m/>
    <m/>
    <x v="11"/>
    <x v="12"/>
    <x v="11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n v="2014"/>
    <b v="0"/>
    <n v="40"/>
    <b v="1"/>
    <s v="theater/plays"/>
    <m/>
    <x v="1"/>
    <x v="12"/>
    <m/>
    <m/>
    <m/>
    <x v="11"/>
    <x v="12"/>
    <x v="11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n v="2014"/>
    <b v="0"/>
    <n v="18"/>
    <b v="1"/>
    <s v="theater/plays"/>
    <m/>
    <x v="1"/>
    <x v="12"/>
    <m/>
    <m/>
    <m/>
    <x v="11"/>
    <x v="12"/>
    <x v="11"/>
    <x v="1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n v="2015"/>
    <b v="0"/>
    <n v="39"/>
    <b v="1"/>
    <s v="theater/plays"/>
    <m/>
    <x v="1"/>
    <x v="12"/>
    <m/>
    <m/>
    <m/>
    <x v="11"/>
    <x v="12"/>
    <x v="11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n v="2016"/>
    <b v="0"/>
    <n v="21"/>
    <b v="1"/>
    <s v="theater/plays"/>
    <m/>
    <x v="1"/>
    <x v="12"/>
    <m/>
    <m/>
    <m/>
    <x v="11"/>
    <x v="12"/>
    <x v="11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n v="2016"/>
    <b v="0"/>
    <n v="30"/>
    <b v="1"/>
    <s v="theater/plays"/>
    <m/>
    <x v="1"/>
    <x v="12"/>
    <m/>
    <m/>
    <m/>
    <x v="11"/>
    <x v="12"/>
    <x v="11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n v="2016"/>
    <b v="0"/>
    <n v="27"/>
    <b v="1"/>
    <s v="theater/plays"/>
    <m/>
    <x v="1"/>
    <x v="12"/>
    <m/>
    <m/>
    <m/>
    <x v="11"/>
    <x v="12"/>
    <x v="11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n v="2014"/>
    <b v="0"/>
    <n v="35"/>
    <b v="1"/>
    <s v="theater/plays"/>
    <m/>
    <x v="1"/>
    <x v="12"/>
    <m/>
    <m/>
    <m/>
    <x v="11"/>
    <x v="12"/>
    <x v="11"/>
    <x v="1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n v="2014"/>
    <b v="0"/>
    <n v="13"/>
    <b v="1"/>
    <s v="theater/plays"/>
    <m/>
    <x v="1"/>
    <x v="12"/>
    <m/>
    <m/>
    <m/>
    <x v="11"/>
    <x v="12"/>
    <x v="11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n v="2016"/>
    <b v="0"/>
    <n v="23"/>
    <b v="1"/>
    <s v="theater/plays"/>
    <m/>
    <x v="1"/>
    <x v="12"/>
    <m/>
    <m/>
    <m/>
    <x v="11"/>
    <x v="12"/>
    <x v="11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n v="2014"/>
    <b v="0"/>
    <n v="39"/>
    <b v="1"/>
    <s v="theater/plays"/>
    <m/>
    <x v="1"/>
    <x v="12"/>
    <m/>
    <m/>
    <m/>
    <x v="11"/>
    <x v="12"/>
    <x v="11"/>
    <x v="1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n v="2014"/>
    <b v="0"/>
    <n v="35"/>
    <b v="1"/>
    <s v="theater/plays"/>
    <m/>
    <x v="1"/>
    <x v="12"/>
    <m/>
    <m/>
    <m/>
    <x v="11"/>
    <x v="12"/>
    <x v="11"/>
    <x v="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n v="2015"/>
    <b v="0"/>
    <n v="27"/>
    <b v="1"/>
    <s v="theater/plays"/>
    <m/>
    <x v="1"/>
    <x v="12"/>
    <m/>
    <m/>
    <m/>
    <x v="11"/>
    <x v="12"/>
    <x v="11"/>
    <x v="1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n v="2014"/>
    <b v="0"/>
    <n v="21"/>
    <b v="1"/>
    <s v="theater/plays"/>
    <m/>
    <x v="1"/>
    <x v="12"/>
    <m/>
    <m/>
    <m/>
    <x v="11"/>
    <x v="12"/>
    <x v="11"/>
    <x v="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n v="2015"/>
    <b v="0"/>
    <n v="104"/>
    <b v="1"/>
    <s v="theater/plays"/>
    <m/>
    <x v="1"/>
    <x v="12"/>
    <m/>
    <m/>
    <m/>
    <x v="11"/>
    <x v="12"/>
    <x v="11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n v="2016"/>
    <b v="0"/>
    <n v="19"/>
    <b v="1"/>
    <s v="theater/plays"/>
    <m/>
    <x v="1"/>
    <x v="12"/>
    <m/>
    <m/>
    <m/>
    <x v="11"/>
    <x v="12"/>
    <x v="11"/>
    <x v="1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n v="2015"/>
    <b v="0"/>
    <n v="97"/>
    <b v="1"/>
    <s v="theater/plays"/>
    <m/>
    <x v="1"/>
    <x v="12"/>
    <m/>
    <m/>
    <m/>
    <x v="11"/>
    <x v="12"/>
    <x v="11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n v="2015"/>
    <b v="0"/>
    <n v="27"/>
    <b v="1"/>
    <s v="theater/plays"/>
    <m/>
    <x v="1"/>
    <x v="12"/>
    <m/>
    <m/>
    <m/>
    <x v="11"/>
    <x v="12"/>
    <x v="11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n v="2015"/>
    <b v="0"/>
    <n v="24"/>
    <b v="1"/>
    <s v="theater/plays"/>
    <m/>
    <x v="1"/>
    <x v="12"/>
    <m/>
    <m/>
    <m/>
    <x v="11"/>
    <x v="12"/>
    <x v="11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n v="2015"/>
    <b v="0"/>
    <n v="13"/>
    <b v="1"/>
    <s v="theater/plays"/>
    <m/>
    <x v="1"/>
    <x v="12"/>
    <m/>
    <m/>
    <m/>
    <x v="11"/>
    <x v="12"/>
    <x v="11"/>
    <x v="1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n v="2015"/>
    <b v="0"/>
    <n v="46"/>
    <b v="1"/>
    <s v="theater/plays"/>
    <m/>
    <x v="1"/>
    <x v="12"/>
    <m/>
    <m/>
    <m/>
    <x v="11"/>
    <x v="12"/>
    <x v="11"/>
    <x v="11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n v="2015"/>
    <b v="0"/>
    <n v="4"/>
    <b v="1"/>
    <s v="theater/plays"/>
    <m/>
    <x v="1"/>
    <x v="12"/>
    <m/>
    <m/>
    <m/>
    <x v="11"/>
    <x v="12"/>
    <x v="11"/>
    <x v="1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n v="2015"/>
    <b v="0"/>
    <n v="40"/>
    <b v="1"/>
    <s v="theater/plays"/>
    <m/>
    <x v="1"/>
    <x v="12"/>
    <m/>
    <m/>
    <m/>
    <x v="11"/>
    <x v="12"/>
    <x v="11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n v="2014"/>
    <b v="0"/>
    <n v="44"/>
    <b v="1"/>
    <s v="theater/plays"/>
    <m/>
    <x v="1"/>
    <x v="12"/>
    <m/>
    <m/>
    <m/>
    <x v="11"/>
    <x v="12"/>
    <x v="11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n v="2016"/>
    <b v="0"/>
    <n v="35"/>
    <b v="1"/>
    <s v="theater/plays"/>
    <m/>
    <x v="1"/>
    <x v="12"/>
    <m/>
    <m/>
    <m/>
    <x v="11"/>
    <x v="12"/>
    <x v="11"/>
    <x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n v="2014"/>
    <b v="0"/>
    <n v="63"/>
    <b v="1"/>
    <s v="theater/plays"/>
    <m/>
    <x v="1"/>
    <x v="12"/>
    <m/>
    <m/>
    <m/>
    <x v="11"/>
    <x v="12"/>
    <x v="11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n v="2016"/>
    <b v="0"/>
    <n v="89"/>
    <b v="1"/>
    <s v="theater/plays"/>
    <m/>
    <x v="1"/>
    <x v="12"/>
    <m/>
    <m/>
    <m/>
    <x v="11"/>
    <x v="12"/>
    <x v="11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n v="2016"/>
    <b v="0"/>
    <n v="15"/>
    <b v="1"/>
    <s v="theater/plays"/>
    <m/>
    <x v="1"/>
    <x v="12"/>
    <m/>
    <m/>
    <m/>
    <x v="11"/>
    <x v="12"/>
    <x v="11"/>
    <x v="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n v="2016"/>
    <b v="0"/>
    <n v="46"/>
    <b v="1"/>
    <s v="theater/plays"/>
    <m/>
    <x v="1"/>
    <x v="12"/>
    <m/>
    <m/>
    <m/>
    <x v="11"/>
    <x v="12"/>
    <x v="11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n v="2016"/>
    <b v="0"/>
    <n v="33"/>
    <b v="1"/>
    <s v="theater/plays"/>
    <m/>
    <x v="1"/>
    <x v="12"/>
    <m/>
    <m/>
    <m/>
    <x v="11"/>
    <x v="12"/>
    <x v="11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n v="2015"/>
    <b v="0"/>
    <n v="31"/>
    <b v="0"/>
    <s v="theater/plays"/>
    <m/>
    <x v="1"/>
    <x v="12"/>
    <m/>
    <m/>
    <m/>
    <x v="11"/>
    <x v="12"/>
    <x v="11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n v="2015"/>
    <b v="0"/>
    <n v="5"/>
    <b v="0"/>
    <s v="theater/plays"/>
    <m/>
    <x v="1"/>
    <x v="12"/>
    <m/>
    <m/>
    <m/>
    <x v="11"/>
    <x v="12"/>
    <x v="11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n v="2015"/>
    <b v="0"/>
    <n v="1"/>
    <b v="0"/>
    <s v="theater/plays"/>
    <m/>
    <x v="1"/>
    <x v="12"/>
    <m/>
    <m/>
    <m/>
    <x v="11"/>
    <x v="12"/>
    <x v="11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n v="2014"/>
    <b v="0"/>
    <n v="12"/>
    <b v="0"/>
    <s v="theater/plays"/>
    <m/>
    <x v="1"/>
    <x v="12"/>
    <m/>
    <m/>
    <m/>
    <x v="11"/>
    <x v="12"/>
    <x v="1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n v="2014"/>
    <b v="0"/>
    <n v="4"/>
    <b v="0"/>
    <s v="theater/plays"/>
    <m/>
    <x v="1"/>
    <x v="12"/>
    <m/>
    <m/>
    <m/>
    <x v="11"/>
    <x v="12"/>
    <x v="11"/>
    <x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n v="2015"/>
    <b v="0"/>
    <n v="0"/>
    <b v="0"/>
    <s v="theater/plays"/>
    <m/>
    <x v="1"/>
    <x v="12"/>
    <m/>
    <m/>
    <m/>
    <x v="11"/>
    <x v="12"/>
    <x v="11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n v="2015"/>
    <b v="0"/>
    <n v="7"/>
    <b v="0"/>
    <s v="theater/plays"/>
    <m/>
    <x v="1"/>
    <x v="12"/>
    <m/>
    <m/>
    <m/>
    <x v="11"/>
    <x v="12"/>
    <x v="11"/>
    <x v="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n v="2015"/>
    <b v="0"/>
    <n v="2"/>
    <b v="0"/>
    <s v="theater/plays"/>
    <m/>
    <x v="1"/>
    <x v="12"/>
    <m/>
    <m/>
    <m/>
    <x v="11"/>
    <x v="12"/>
    <x v="11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n v="2015"/>
    <b v="0"/>
    <n v="1"/>
    <b v="0"/>
    <s v="theater/plays"/>
    <m/>
    <x v="1"/>
    <x v="12"/>
    <m/>
    <m/>
    <m/>
    <x v="11"/>
    <x v="12"/>
    <x v="11"/>
    <x v="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n v="2015"/>
    <b v="0"/>
    <n v="4"/>
    <b v="0"/>
    <s v="theater/plays"/>
    <m/>
    <x v="1"/>
    <x v="12"/>
    <m/>
    <m/>
    <m/>
    <x v="11"/>
    <x v="12"/>
    <x v="11"/>
    <x v="1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n v="2014"/>
    <b v="0"/>
    <n v="6"/>
    <b v="0"/>
    <s v="theater/plays"/>
    <m/>
    <x v="1"/>
    <x v="12"/>
    <m/>
    <m/>
    <m/>
    <x v="11"/>
    <x v="12"/>
    <x v="11"/>
    <x v="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n v="2016"/>
    <b v="0"/>
    <n v="8"/>
    <b v="0"/>
    <s v="theater/plays"/>
    <m/>
    <x v="1"/>
    <x v="12"/>
    <m/>
    <m/>
    <m/>
    <x v="11"/>
    <x v="12"/>
    <x v="11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n v="2014"/>
    <b v="0"/>
    <n v="14"/>
    <b v="0"/>
    <s v="theater/plays"/>
    <m/>
    <x v="1"/>
    <x v="12"/>
    <m/>
    <m/>
    <m/>
    <x v="11"/>
    <x v="12"/>
    <x v="11"/>
    <x v="1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n v="2015"/>
    <b v="0"/>
    <n v="0"/>
    <b v="0"/>
    <s v="theater/plays"/>
    <m/>
    <x v="1"/>
    <x v="12"/>
    <m/>
    <m/>
    <m/>
    <x v="11"/>
    <x v="12"/>
    <x v="11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n v="2014"/>
    <b v="0"/>
    <n v="4"/>
    <b v="0"/>
    <s v="theater/plays"/>
    <m/>
    <x v="1"/>
    <x v="12"/>
    <m/>
    <m/>
    <m/>
    <x v="11"/>
    <x v="12"/>
    <x v="11"/>
    <x v="1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n v="2014"/>
    <b v="0"/>
    <n v="0"/>
    <b v="0"/>
    <s v="theater/plays"/>
    <m/>
    <x v="1"/>
    <x v="12"/>
    <m/>
    <m/>
    <m/>
    <x v="11"/>
    <x v="12"/>
    <x v="11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n v="2014"/>
    <b v="0"/>
    <n v="0"/>
    <b v="0"/>
    <s v="theater/plays"/>
    <m/>
    <x v="1"/>
    <x v="12"/>
    <m/>
    <m/>
    <m/>
    <x v="11"/>
    <x v="12"/>
    <x v="11"/>
    <x v="1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n v="2014"/>
    <b v="0"/>
    <n v="1"/>
    <b v="0"/>
    <s v="theater/plays"/>
    <m/>
    <x v="1"/>
    <x v="12"/>
    <m/>
    <m/>
    <m/>
    <x v="11"/>
    <x v="12"/>
    <x v="11"/>
    <x v="1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n v="2016"/>
    <b v="0"/>
    <n v="1"/>
    <b v="0"/>
    <s v="theater/plays"/>
    <m/>
    <x v="1"/>
    <x v="12"/>
    <m/>
    <m/>
    <m/>
    <x v="11"/>
    <x v="12"/>
    <x v="11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n v="2015"/>
    <b v="0"/>
    <n v="1"/>
    <b v="0"/>
    <s v="theater/plays"/>
    <m/>
    <x v="1"/>
    <x v="12"/>
    <m/>
    <m/>
    <m/>
    <x v="11"/>
    <x v="12"/>
    <x v="11"/>
    <x v="1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n v="2016"/>
    <b v="0"/>
    <n v="52"/>
    <b v="1"/>
    <s v="theater/musical"/>
    <m/>
    <x v="1"/>
    <x v="12"/>
    <m/>
    <m/>
    <m/>
    <x v="11"/>
    <x v="12"/>
    <x v="11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n v="2016"/>
    <b v="0"/>
    <n v="7"/>
    <b v="1"/>
    <s v="theater/musical"/>
    <m/>
    <x v="1"/>
    <x v="12"/>
    <m/>
    <m/>
    <m/>
    <x v="11"/>
    <x v="12"/>
    <x v="11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n v="2015"/>
    <b v="0"/>
    <n v="28"/>
    <b v="1"/>
    <s v="theater/musical"/>
    <m/>
    <x v="1"/>
    <x v="12"/>
    <m/>
    <m/>
    <m/>
    <x v="11"/>
    <x v="12"/>
    <x v="11"/>
    <x v="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n v="2016"/>
    <b v="0"/>
    <n v="11"/>
    <b v="1"/>
    <s v="theater/musical"/>
    <m/>
    <x v="1"/>
    <x v="12"/>
    <m/>
    <m/>
    <m/>
    <x v="11"/>
    <x v="12"/>
    <x v="11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n v="2016"/>
    <b v="0"/>
    <n v="15"/>
    <b v="1"/>
    <s v="theater/musical"/>
    <m/>
    <x v="1"/>
    <x v="12"/>
    <m/>
    <m/>
    <m/>
    <x v="11"/>
    <x v="12"/>
    <x v="11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n v="2015"/>
    <b v="0"/>
    <n v="30"/>
    <b v="1"/>
    <s v="theater/musical"/>
    <m/>
    <x v="1"/>
    <x v="12"/>
    <m/>
    <m/>
    <m/>
    <x v="11"/>
    <x v="12"/>
    <x v="11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n v="2014"/>
    <b v="0"/>
    <n v="27"/>
    <b v="1"/>
    <s v="theater/musical"/>
    <m/>
    <x v="1"/>
    <x v="12"/>
    <m/>
    <m/>
    <m/>
    <x v="11"/>
    <x v="12"/>
    <x v="11"/>
    <x v="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n v="2016"/>
    <b v="0"/>
    <n v="28"/>
    <b v="1"/>
    <s v="theater/musical"/>
    <m/>
    <x v="1"/>
    <x v="12"/>
    <m/>
    <m/>
    <m/>
    <x v="11"/>
    <x v="12"/>
    <x v="11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n v="2014"/>
    <b v="0"/>
    <n v="17"/>
    <b v="1"/>
    <s v="theater/musical"/>
    <m/>
    <x v="1"/>
    <x v="12"/>
    <m/>
    <m/>
    <m/>
    <x v="11"/>
    <x v="12"/>
    <x v="11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n v="2014"/>
    <b v="0"/>
    <n v="50"/>
    <b v="1"/>
    <s v="theater/musical"/>
    <m/>
    <x v="1"/>
    <x v="12"/>
    <m/>
    <m/>
    <m/>
    <x v="11"/>
    <x v="12"/>
    <x v="11"/>
    <x v="11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n v="2014"/>
    <b v="0"/>
    <n v="26"/>
    <b v="1"/>
    <s v="theater/musical"/>
    <m/>
    <x v="1"/>
    <x v="12"/>
    <m/>
    <m/>
    <m/>
    <x v="11"/>
    <x v="12"/>
    <x v="11"/>
    <x v="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n v="2015"/>
    <b v="0"/>
    <n v="88"/>
    <b v="1"/>
    <s v="theater/musical"/>
    <m/>
    <x v="1"/>
    <x v="12"/>
    <m/>
    <m/>
    <m/>
    <x v="11"/>
    <x v="12"/>
    <x v="11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n v="2014"/>
    <b v="0"/>
    <n v="91"/>
    <b v="1"/>
    <s v="theater/musical"/>
    <m/>
    <x v="1"/>
    <x v="12"/>
    <m/>
    <m/>
    <m/>
    <x v="11"/>
    <x v="12"/>
    <x v="11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n v="2015"/>
    <b v="0"/>
    <n v="3"/>
    <b v="1"/>
    <s v="theater/musical"/>
    <m/>
    <x v="1"/>
    <x v="12"/>
    <m/>
    <m/>
    <m/>
    <x v="11"/>
    <x v="12"/>
    <x v="11"/>
    <x v="1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n v="2015"/>
    <b v="0"/>
    <n v="28"/>
    <b v="1"/>
    <s v="theater/musical"/>
    <m/>
    <x v="1"/>
    <x v="12"/>
    <m/>
    <m/>
    <m/>
    <x v="11"/>
    <x v="12"/>
    <x v="11"/>
    <x v="1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n v="2015"/>
    <b v="0"/>
    <n v="77"/>
    <b v="1"/>
    <s v="theater/musical"/>
    <m/>
    <x v="1"/>
    <x v="12"/>
    <m/>
    <m/>
    <m/>
    <x v="11"/>
    <x v="12"/>
    <x v="11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n v="2016"/>
    <b v="0"/>
    <n v="27"/>
    <b v="1"/>
    <s v="theater/musical"/>
    <m/>
    <x v="1"/>
    <x v="12"/>
    <m/>
    <m/>
    <m/>
    <x v="11"/>
    <x v="12"/>
    <x v="11"/>
    <x v="1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n v="2014"/>
    <b v="0"/>
    <n v="107"/>
    <b v="1"/>
    <s v="theater/musical"/>
    <m/>
    <x v="1"/>
    <x v="12"/>
    <m/>
    <m/>
    <m/>
    <x v="11"/>
    <x v="12"/>
    <x v="11"/>
    <x v="1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n v="2014"/>
    <b v="0"/>
    <n v="96"/>
    <b v="1"/>
    <s v="theater/musical"/>
    <m/>
    <x v="1"/>
    <x v="12"/>
    <m/>
    <m/>
    <m/>
    <x v="11"/>
    <x v="12"/>
    <x v="11"/>
    <x v="1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n v="2015"/>
    <b v="0"/>
    <n v="56"/>
    <b v="1"/>
    <s v="theater/musical"/>
    <m/>
    <x v="1"/>
    <x v="12"/>
    <m/>
    <m/>
    <m/>
    <x v="11"/>
    <x v="12"/>
    <x v="11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n v="2014"/>
    <b v="0"/>
    <n v="58"/>
    <b v="1"/>
    <s v="theater/musical"/>
    <m/>
    <x v="1"/>
    <x v="12"/>
    <m/>
    <m/>
    <m/>
    <x v="11"/>
    <x v="12"/>
    <x v="11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n v="2016"/>
    <b v="0"/>
    <n v="15"/>
    <b v="1"/>
    <s v="theater/musical"/>
    <m/>
    <x v="1"/>
    <x v="12"/>
    <m/>
    <m/>
    <m/>
    <x v="11"/>
    <x v="12"/>
    <x v="11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n v="2015"/>
    <b v="0"/>
    <n v="20"/>
    <b v="1"/>
    <s v="theater/musical"/>
    <m/>
    <x v="1"/>
    <x v="12"/>
    <m/>
    <m/>
    <m/>
    <x v="11"/>
    <x v="12"/>
    <x v="11"/>
    <x v="1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n v="2016"/>
    <b v="0"/>
    <n v="38"/>
    <b v="1"/>
    <s v="theater/musical"/>
    <m/>
    <x v="1"/>
    <x v="12"/>
    <m/>
    <m/>
    <m/>
    <x v="11"/>
    <x v="12"/>
    <x v="11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n v="2016"/>
    <b v="0"/>
    <n v="33"/>
    <b v="1"/>
    <s v="theater/musical"/>
    <m/>
    <x v="1"/>
    <x v="12"/>
    <m/>
    <m/>
    <m/>
    <x v="11"/>
    <x v="12"/>
    <x v="11"/>
    <x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n v="2016"/>
    <b v="0"/>
    <n v="57"/>
    <b v="1"/>
    <s v="theater/musical"/>
    <m/>
    <x v="1"/>
    <x v="12"/>
    <m/>
    <m/>
    <m/>
    <x v="11"/>
    <x v="12"/>
    <x v="11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n v="2015"/>
    <b v="0"/>
    <n v="25"/>
    <b v="1"/>
    <s v="theater/musical"/>
    <m/>
    <x v="1"/>
    <x v="12"/>
    <m/>
    <m/>
    <m/>
    <x v="11"/>
    <x v="12"/>
    <x v="11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n v="2015"/>
    <b v="0"/>
    <n v="14"/>
    <b v="1"/>
    <s v="theater/musical"/>
    <m/>
    <x v="1"/>
    <x v="12"/>
    <m/>
    <m/>
    <m/>
    <x v="11"/>
    <x v="12"/>
    <x v="11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n v="2014"/>
    <b v="0"/>
    <n v="94"/>
    <b v="1"/>
    <s v="theater/musical"/>
    <m/>
    <x v="1"/>
    <x v="12"/>
    <m/>
    <m/>
    <m/>
    <x v="11"/>
    <x v="12"/>
    <x v="11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n v="2014"/>
    <b v="0"/>
    <n v="59"/>
    <b v="1"/>
    <s v="theater/musical"/>
    <m/>
    <x v="1"/>
    <x v="12"/>
    <m/>
    <m/>
    <m/>
    <x v="11"/>
    <x v="12"/>
    <x v="11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n v="2014"/>
    <b v="0"/>
    <n v="36"/>
    <b v="1"/>
    <s v="theater/musical"/>
    <m/>
    <x v="1"/>
    <x v="12"/>
    <m/>
    <m/>
    <m/>
    <x v="11"/>
    <x v="12"/>
    <x v="11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n v="2016"/>
    <b v="0"/>
    <n v="115"/>
    <b v="1"/>
    <s v="theater/musical"/>
    <m/>
    <x v="1"/>
    <x v="12"/>
    <m/>
    <m/>
    <m/>
    <x v="11"/>
    <x v="12"/>
    <x v="11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n v="2015"/>
    <b v="0"/>
    <n v="30"/>
    <b v="1"/>
    <s v="theater/musical"/>
    <m/>
    <x v="1"/>
    <x v="12"/>
    <m/>
    <m/>
    <m/>
    <x v="11"/>
    <x v="12"/>
    <x v="11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n v="2014"/>
    <b v="0"/>
    <n v="52"/>
    <b v="1"/>
    <s v="theater/musical"/>
    <m/>
    <x v="1"/>
    <x v="12"/>
    <m/>
    <m/>
    <m/>
    <x v="11"/>
    <x v="12"/>
    <x v="11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n v="2016"/>
    <b v="0"/>
    <n v="27"/>
    <b v="1"/>
    <s v="theater/musical"/>
    <m/>
    <x v="1"/>
    <x v="12"/>
    <m/>
    <m/>
    <m/>
    <x v="11"/>
    <x v="12"/>
    <x v="11"/>
    <x v="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n v="2016"/>
    <b v="0"/>
    <n v="24"/>
    <b v="1"/>
    <s v="theater/musical"/>
    <m/>
    <x v="1"/>
    <x v="12"/>
    <m/>
    <m/>
    <m/>
    <x v="11"/>
    <x v="12"/>
    <x v="11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n v="2016"/>
    <b v="0"/>
    <n v="10"/>
    <b v="1"/>
    <s v="theater/musical"/>
    <m/>
    <x v="1"/>
    <x v="12"/>
    <m/>
    <m/>
    <m/>
    <x v="11"/>
    <x v="12"/>
    <x v="11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n v="2016"/>
    <b v="0"/>
    <n v="30"/>
    <b v="1"/>
    <s v="theater/musical"/>
    <m/>
    <x v="1"/>
    <x v="12"/>
    <m/>
    <m/>
    <m/>
    <x v="11"/>
    <x v="12"/>
    <x v="11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n v="2016"/>
    <b v="0"/>
    <n v="71"/>
    <b v="1"/>
    <s v="theater/musical"/>
    <m/>
    <x v="1"/>
    <x v="12"/>
    <m/>
    <m/>
    <m/>
    <x v="11"/>
    <x v="12"/>
    <x v="11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n v="2015"/>
    <b v="0"/>
    <n v="10"/>
    <b v="1"/>
    <s v="theater/musical"/>
    <m/>
    <x v="1"/>
    <x v="12"/>
    <m/>
    <m/>
    <m/>
    <x v="11"/>
    <x v="12"/>
    <x v="11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1-25T16:41:59"/>
    <n v="2015"/>
    <b v="0"/>
    <n v="1"/>
    <b v="0"/>
    <s v="theater/musical"/>
    <m/>
    <x v="1"/>
    <x v="12"/>
    <m/>
    <m/>
    <m/>
    <x v="11"/>
    <x v="12"/>
    <x v="11"/>
    <x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n v="2015"/>
    <b v="0"/>
    <n v="4"/>
    <b v="0"/>
    <s v="theater/musical"/>
    <m/>
    <x v="1"/>
    <x v="12"/>
    <m/>
    <m/>
    <m/>
    <x v="11"/>
    <x v="12"/>
    <x v="11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n v="2016"/>
    <b v="0"/>
    <n v="0"/>
    <b v="0"/>
    <s v="theater/musical"/>
    <m/>
    <x v="1"/>
    <x v="12"/>
    <m/>
    <m/>
    <m/>
    <x v="11"/>
    <x v="12"/>
    <x v="11"/>
    <x v="1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n v="2014"/>
    <b v="0"/>
    <n v="0"/>
    <b v="0"/>
    <s v="theater/musical"/>
    <m/>
    <x v="1"/>
    <x v="12"/>
    <m/>
    <m/>
    <m/>
    <x v="11"/>
    <x v="12"/>
    <x v="11"/>
    <x v="1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n v="2015"/>
    <b v="0"/>
    <n v="2"/>
    <b v="0"/>
    <s v="theater/musical"/>
    <m/>
    <x v="1"/>
    <x v="12"/>
    <m/>
    <m/>
    <m/>
    <x v="11"/>
    <x v="12"/>
    <x v="11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n v="2014"/>
    <b v="0"/>
    <n v="24"/>
    <b v="0"/>
    <s v="theater/musical"/>
    <m/>
    <x v="1"/>
    <x v="12"/>
    <m/>
    <m/>
    <m/>
    <x v="11"/>
    <x v="12"/>
    <x v="11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n v="2015"/>
    <b v="0"/>
    <n v="1"/>
    <b v="0"/>
    <s v="theater/musical"/>
    <m/>
    <x v="1"/>
    <x v="12"/>
    <m/>
    <m/>
    <m/>
    <x v="11"/>
    <x v="12"/>
    <x v="11"/>
    <x v="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n v="2015"/>
    <b v="0"/>
    <n v="2"/>
    <b v="0"/>
    <s v="theater/musical"/>
    <m/>
    <x v="1"/>
    <x v="12"/>
    <m/>
    <m/>
    <m/>
    <x v="11"/>
    <x v="12"/>
    <x v="11"/>
    <x v="1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n v="2016"/>
    <b v="0"/>
    <n v="1"/>
    <b v="0"/>
    <s v="theater/musical"/>
    <m/>
    <x v="1"/>
    <x v="12"/>
    <m/>
    <m/>
    <m/>
    <x v="11"/>
    <x v="12"/>
    <x v="11"/>
    <x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n v="2015"/>
    <b v="0"/>
    <n v="37"/>
    <b v="0"/>
    <s v="theater/musical"/>
    <m/>
    <x v="1"/>
    <x v="12"/>
    <m/>
    <m/>
    <m/>
    <x v="11"/>
    <x v="12"/>
    <x v="11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n v="2014"/>
    <b v="0"/>
    <n v="5"/>
    <b v="0"/>
    <s v="theater/musical"/>
    <m/>
    <x v="1"/>
    <x v="12"/>
    <m/>
    <m/>
    <m/>
    <x v="11"/>
    <x v="12"/>
    <x v="11"/>
    <x v="1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n v="2016"/>
    <b v="0"/>
    <n v="4"/>
    <b v="0"/>
    <s v="theater/musical"/>
    <m/>
    <x v="1"/>
    <x v="12"/>
    <m/>
    <m/>
    <m/>
    <x v="11"/>
    <x v="12"/>
    <x v="11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n v="2014"/>
    <b v="0"/>
    <n v="16"/>
    <b v="0"/>
    <s v="theater/musical"/>
    <m/>
    <x v="1"/>
    <x v="12"/>
    <m/>
    <m/>
    <m/>
    <x v="11"/>
    <x v="12"/>
    <x v="11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n v="2014"/>
    <b v="0"/>
    <n v="9"/>
    <b v="0"/>
    <s v="theater/musical"/>
    <m/>
    <x v="1"/>
    <x v="12"/>
    <m/>
    <m/>
    <m/>
    <x v="11"/>
    <x v="12"/>
    <x v="1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n v="2015"/>
    <b v="0"/>
    <n v="0"/>
    <b v="0"/>
    <s v="theater/musical"/>
    <m/>
    <x v="1"/>
    <x v="12"/>
    <m/>
    <m/>
    <m/>
    <x v="11"/>
    <x v="12"/>
    <x v="11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n v="2016"/>
    <b v="0"/>
    <n v="40"/>
    <b v="0"/>
    <s v="theater/musical"/>
    <m/>
    <x v="1"/>
    <x v="12"/>
    <m/>
    <m/>
    <m/>
    <x v="11"/>
    <x v="12"/>
    <x v="11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n v="2016"/>
    <b v="0"/>
    <n v="0"/>
    <b v="0"/>
    <s v="theater/musical"/>
    <m/>
    <x v="1"/>
    <x v="12"/>
    <m/>
    <m/>
    <m/>
    <x v="11"/>
    <x v="12"/>
    <x v="11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7-29T21:17:20"/>
    <n v="2014"/>
    <b v="0"/>
    <n v="2"/>
    <b v="0"/>
    <s v="theater/musical"/>
    <m/>
    <x v="1"/>
    <x v="12"/>
    <m/>
    <m/>
    <m/>
    <x v="11"/>
    <x v="12"/>
    <x v="11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n v="2014"/>
    <b v="0"/>
    <n v="1"/>
    <b v="0"/>
    <s v="theater/musical"/>
    <m/>
    <x v="1"/>
    <x v="12"/>
    <m/>
    <m/>
    <m/>
    <x v="11"/>
    <x v="12"/>
    <x v="11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n v="2015"/>
    <b v="0"/>
    <n v="9"/>
    <b v="0"/>
    <s v="theater/musical"/>
    <m/>
    <x v="1"/>
    <x v="12"/>
    <m/>
    <m/>
    <m/>
    <x v="11"/>
    <x v="12"/>
    <x v="11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n v="2015"/>
    <b v="0"/>
    <n v="24"/>
    <b v="1"/>
    <s v="theater/plays"/>
    <m/>
    <x v="1"/>
    <x v="12"/>
    <m/>
    <m/>
    <m/>
    <x v="11"/>
    <x v="12"/>
    <x v="11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n v="2014"/>
    <b v="0"/>
    <n v="38"/>
    <b v="1"/>
    <s v="theater/plays"/>
    <m/>
    <x v="1"/>
    <x v="12"/>
    <m/>
    <m/>
    <m/>
    <x v="11"/>
    <x v="12"/>
    <x v="11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n v="2015"/>
    <b v="0"/>
    <n v="26"/>
    <b v="1"/>
    <s v="theater/plays"/>
    <m/>
    <x v="1"/>
    <x v="12"/>
    <m/>
    <m/>
    <m/>
    <x v="11"/>
    <x v="12"/>
    <x v="11"/>
    <x v="1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n v="2016"/>
    <b v="0"/>
    <n v="19"/>
    <b v="1"/>
    <s v="theater/plays"/>
    <m/>
    <x v="1"/>
    <x v="12"/>
    <m/>
    <m/>
    <m/>
    <x v="11"/>
    <x v="12"/>
    <x v="1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n v="2015"/>
    <b v="0"/>
    <n v="11"/>
    <b v="1"/>
    <s v="theater/plays"/>
    <m/>
    <x v="1"/>
    <x v="12"/>
    <m/>
    <m/>
    <m/>
    <x v="11"/>
    <x v="12"/>
    <x v="11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n v="2016"/>
    <b v="0"/>
    <n v="27"/>
    <b v="1"/>
    <s v="theater/plays"/>
    <m/>
    <x v="1"/>
    <x v="12"/>
    <m/>
    <m/>
    <m/>
    <x v="11"/>
    <x v="12"/>
    <x v="11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n v="2015"/>
    <b v="0"/>
    <n v="34"/>
    <b v="1"/>
    <s v="theater/plays"/>
    <m/>
    <x v="1"/>
    <x v="12"/>
    <m/>
    <m/>
    <m/>
    <x v="11"/>
    <x v="12"/>
    <x v="11"/>
    <x v="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n v="2015"/>
    <b v="0"/>
    <n v="20"/>
    <b v="1"/>
    <s v="theater/plays"/>
    <m/>
    <x v="1"/>
    <x v="12"/>
    <m/>
    <m/>
    <m/>
    <x v="11"/>
    <x v="12"/>
    <x v="11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n v="2014"/>
    <b v="0"/>
    <n v="37"/>
    <b v="1"/>
    <s v="theater/plays"/>
    <m/>
    <x v="1"/>
    <x v="12"/>
    <m/>
    <m/>
    <m/>
    <x v="11"/>
    <x v="12"/>
    <x v="11"/>
    <x v="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n v="2015"/>
    <b v="0"/>
    <n v="20"/>
    <b v="1"/>
    <s v="theater/plays"/>
    <m/>
    <x v="1"/>
    <x v="12"/>
    <m/>
    <m/>
    <m/>
    <x v="11"/>
    <x v="12"/>
    <x v="11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n v="2015"/>
    <b v="0"/>
    <n v="10"/>
    <b v="1"/>
    <s v="theater/plays"/>
    <m/>
    <x v="1"/>
    <x v="12"/>
    <m/>
    <m/>
    <m/>
    <x v="11"/>
    <x v="12"/>
    <x v="11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n v="2015"/>
    <b v="0"/>
    <n v="26"/>
    <b v="1"/>
    <s v="theater/plays"/>
    <m/>
    <x v="1"/>
    <x v="12"/>
    <m/>
    <m/>
    <m/>
    <x v="11"/>
    <x v="12"/>
    <x v="11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n v="2015"/>
    <b v="0"/>
    <n v="20"/>
    <b v="1"/>
    <s v="theater/plays"/>
    <m/>
    <x v="1"/>
    <x v="12"/>
    <m/>
    <m/>
    <m/>
    <x v="11"/>
    <x v="12"/>
    <x v="11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n v="2015"/>
    <b v="0"/>
    <n v="46"/>
    <b v="1"/>
    <s v="theater/plays"/>
    <m/>
    <x v="1"/>
    <x v="12"/>
    <m/>
    <m/>
    <m/>
    <x v="11"/>
    <x v="12"/>
    <x v="1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n v="2015"/>
    <b v="0"/>
    <n v="76"/>
    <b v="1"/>
    <s v="theater/plays"/>
    <m/>
    <x v="1"/>
    <x v="12"/>
    <m/>
    <m/>
    <m/>
    <x v="11"/>
    <x v="12"/>
    <x v="11"/>
    <x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n v="2015"/>
    <b v="0"/>
    <n v="41"/>
    <b v="1"/>
    <s v="theater/plays"/>
    <m/>
    <x v="1"/>
    <x v="12"/>
    <m/>
    <m/>
    <m/>
    <x v="11"/>
    <x v="12"/>
    <x v="11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n v="2016"/>
    <b v="0"/>
    <n v="7"/>
    <b v="1"/>
    <s v="theater/plays"/>
    <m/>
    <x v="1"/>
    <x v="12"/>
    <m/>
    <m/>
    <m/>
    <x v="11"/>
    <x v="12"/>
    <x v="11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n v="2015"/>
    <b v="0"/>
    <n v="49"/>
    <b v="1"/>
    <s v="theater/plays"/>
    <m/>
    <x v="1"/>
    <x v="12"/>
    <m/>
    <m/>
    <m/>
    <x v="11"/>
    <x v="12"/>
    <x v="11"/>
    <x v="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n v="2015"/>
    <b v="0"/>
    <n v="26"/>
    <b v="1"/>
    <s v="theater/plays"/>
    <m/>
    <x v="1"/>
    <x v="12"/>
    <m/>
    <m/>
    <m/>
    <x v="11"/>
    <x v="12"/>
    <x v="11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n v="2015"/>
    <b v="0"/>
    <n v="65"/>
    <b v="1"/>
    <s v="theater/plays"/>
    <m/>
    <x v="1"/>
    <x v="12"/>
    <m/>
    <m/>
    <m/>
    <x v="11"/>
    <x v="12"/>
    <x v="11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n v="2014"/>
    <b v="0"/>
    <n v="28"/>
    <b v="1"/>
    <s v="theater/plays"/>
    <m/>
    <x v="1"/>
    <x v="12"/>
    <m/>
    <m/>
    <m/>
    <x v="11"/>
    <x v="12"/>
    <x v="11"/>
    <x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n v="2016"/>
    <b v="0"/>
    <n v="8"/>
    <b v="1"/>
    <s v="theater/plays"/>
    <m/>
    <x v="1"/>
    <x v="12"/>
    <m/>
    <m/>
    <m/>
    <x v="11"/>
    <x v="12"/>
    <x v="11"/>
    <x v="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n v="2016"/>
    <b v="0"/>
    <n v="3"/>
    <b v="1"/>
    <s v="theater/plays"/>
    <m/>
    <x v="1"/>
    <x v="12"/>
    <m/>
    <m/>
    <m/>
    <x v="11"/>
    <x v="12"/>
    <x v="11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n v="2014"/>
    <b v="0"/>
    <n v="9"/>
    <b v="1"/>
    <s v="theater/plays"/>
    <m/>
    <x v="1"/>
    <x v="12"/>
    <m/>
    <m/>
    <m/>
    <x v="11"/>
    <x v="12"/>
    <x v="11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n v="2016"/>
    <b v="0"/>
    <n v="9"/>
    <b v="1"/>
    <s v="theater/plays"/>
    <m/>
    <x v="1"/>
    <x v="12"/>
    <m/>
    <m/>
    <m/>
    <x v="11"/>
    <x v="12"/>
    <x v="11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n v="2014"/>
    <b v="0"/>
    <n v="20"/>
    <b v="1"/>
    <s v="theater/plays"/>
    <m/>
    <x v="1"/>
    <x v="12"/>
    <m/>
    <m/>
    <m/>
    <x v="11"/>
    <x v="12"/>
    <x v="11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n v="2015"/>
    <b v="0"/>
    <n v="57"/>
    <b v="1"/>
    <s v="theater/plays"/>
    <m/>
    <x v="1"/>
    <x v="12"/>
    <m/>
    <m/>
    <m/>
    <x v="11"/>
    <x v="12"/>
    <x v="11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n v="2016"/>
    <b v="0"/>
    <n v="8"/>
    <b v="1"/>
    <s v="theater/plays"/>
    <m/>
    <x v="1"/>
    <x v="12"/>
    <m/>
    <m/>
    <m/>
    <x v="11"/>
    <x v="12"/>
    <x v="11"/>
    <x v="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n v="2016"/>
    <b v="0"/>
    <n v="14"/>
    <b v="1"/>
    <s v="theater/plays"/>
    <m/>
    <x v="1"/>
    <x v="12"/>
    <m/>
    <m/>
    <m/>
    <x v="11"/>
    <x v="12"/>
    <x v="11"/>
    <x v="1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n v="2015"/>
    <b v="0"/>
    <n v="17"/>
    <b v="1"/>
    <s v="theater/plays"/>
    <m/>
    <x v="1"/>
    <x v="12"/>
    <m/>
    <m/>
    <m/>
    <x v="11"/>
    <x v="12"/>
    <x v="11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n v="2015"/>
    <b v="0"/>
    <n v="100"/>
    <b v="1"/>
    <s v="theater/plays"/>
    <m/>
    <x v="1"/>
    <x v="12"/>
    <m/>
    <m/>
    <m/>
    <x v="11"/>
    <x v="12"/>
    <x v="11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n v="2015"/>
    <b v="0"/>
    <n v="32"/>
    <b v="1"/>
    <s v="theater/plays"/>
    <m/>
    <x v="1"/>
    <x v="12"/>
    <m/>
    <m/>
    <m/>
    <x v="11"/>
    <x v="12"/>
    <x v="11"/>
    <x v="1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n v="2016"/>
    <b v="0"/>
    <n v="3"/>
    <b v="1"/>
    <s v="theater/plays"/>
    <m/>
    <x v="1"/>
    <x v="12"/>
    <m/>
    <m/>
    <m/>
    <x v="11"/>
    <x v="12"/>
    <x v="11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5-21T18:51:27"/>
    <n v="2014"/>
    <b v="1"/>
    <n v="34"/>
    <b v="0"/>
    <s v="theater/plays"/>
    <m/>
    <x v="1"/>
    <x v="12"/>
    <m/>
    <m/>
    <m/>
    <x v="11"/>
    <x v="12"/>
    <x v="11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n v="2014"/>
    <b v="1"/>
    <n v="23"/>
    <b v="0"/>
    <s v="theater/plays"/>
    <m/>
    <x v="1"/>
    <x v="12"/>
    <m/>
    <m/>
    <m/>
    <x v="11"/>
    <x v="12"/>
    <x v="11"/>
    <x v="1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n v="2014"/>
    <b v="1"/>
    <n v="19"/>
    <b v="0"/>
    <s v="theater/plays"/>
    <m/>
    <x v="1"/>
    <x v="12"/>
    <m/>
    <m/>
    <m/>
    <x v="11"/>
    <x v="12"/>
    <x v="11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n v="2014"/>
    <b v="1"/>
    <n v="50"/>
    <b v="0"/>
    <s v="theater/plays"/>
    <m/>
    <x v="1"/>
    <x v="12"/>
    <m/>
    <m/>
    <m/>
    <x v="11"/>
    <x v="12"/>
    <x v="11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09-01T15:02:54"/>
    <n v="2015"/>
    <b v="1"/>
    <n v="12"/>
    <b v="0"/>
    <s v="theater/plays"/>
    <m/>
    <x v="1"/>
    <x v="12"/>
    <m/>
    <m/>
    <m/>
    <x v="11"/>
    <x v="12"/>
    <x v="11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n v="2014"/>
    <b v="1"/>
    <n v="8"/>
    <b v="0"/>
    <s v="theater/plays"/>
    <m/>
    <x v="1"/>
    <x v="12"/>
    <m/>
    <m/>
    <m/>
    <x v="11"/>
    <x v="12"/>
    <x v="11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n v="2015"/>
    <b v="1"/>
    <n v="9"/>
    <b v="0"/>
    <s v="theater/plays"/>
    <m/>
    <x v="1"/>
    <x v="12"/>
    <m/>
    <m/>
    <m/>
    <x v="11"/>
    <x v="12"/>
    <x v="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n v="2015"/>
    <b v="1"/>
    <n v="43"/>
    <b v="0"/>
    <s v="theater/plays"/>
    <m/>
    <x v="1"/>
    <x v="12"/>
    <m/>
    <m/>
    <m/>
    <x v="11"/>
    <x v="12"/>
    <x v="11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n v="2015"/>
    <b v="1"/>
    <n v="28"/>
    <b v="0"/>
    <s v="theater/plays"/>
    <m/>
    <x v="1"/>
    <x v="12"/>
    <m/>
    <m/>
    <m/>
    <x v="11"/>
    <x v="12"/>
    <x v="11"/>
    <x v="1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n v="2014"/>
    <b v="1"/>
    <n v="4"/>
    <b v="0"/>
    <s v="theater/plays"/>
    <m/>
    <x v="1"/>
    <x v="12"/>
    <m/>
    <m/>
    <m/>
    <x v="11"/>
    <x v="12"/>
    <x v="11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n v="2015"/>
    <b v="1"/>
    <n v="24"/>
    <b v="0"/>
    <s v="theater/plays"/>
    <m/>
    <x v="1"/>
    <x v="12"/>
    <m/>
    <m/>
    <m/>
    <x v="11"/>
    <x v="12"/>
    <x v="11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n v="2015"/>
    <b v="0"/>
    <n v="2"/>
    <b v="0"/>
    <s v="theater/plays"/>
    <m/>
    <x v="1"/>
    <x v="12"/>
    <m/>
    <m/>
    <m/>
    <x v="11"/>
    <x v="12"/>
    <x v="11"/>
    <x v="1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n v="2014"/>
    <b v="0"/>
    <n v="2"/>
    <b v="0"/>
    <s v="theater/plays"/>
    <m/>
    <x v="1"/>
    <x v="12"/>
    <m/>
    <m/>
    <m/>
    <x v="11"/>
    <x v="12"/>
    <x v="11"/>
    <x v="1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n v="2015"/>
    <b v="0"/>
    <n v="20"/>
    <b v="0"/>
    <s v="theater/plays"/>
    <m/>
    <x v="1"/>
    <x v="12"/>
    <m/>
    <m/>
    <m/>
    <x v="11"/>
    <x v="12"/>
    <x v="11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2-24T23:17:51"/>
    <n v="2015"/>
    <b v="0"/>
    <n v="1"/>
    <b v="0"/>
    <s v="theater/plays"/>
    <m/>
    <x v="1"/>
    <x v="12"/>
    <m/>
    <m/>
    <m/>
    <x v="11"/>
    <x v="12"/>
    <x v="11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n v="2015"/>
    <b v="0"/>
    <n v="1"/>
    <b v="0"/>
    <s v="theater/plays"/>
    <m/>
    <x v="1"/>
    <x v="12"/>
    <m/>
    <m/>
    <m/>
    <x v="11"/>
    <x v="12"/>
    <x v="11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7-09T17:41:30"/>
    <n v="2014"/>
    <b v="0"/>
    <n v="4"/>
    <b v="0"/>
    <s v="theater/plays"/>
    <m/>
    <x v="1"/>
    <x v="12"/>
    <m/>
    <m/>
    <m/>
    <x v="11"/>
    <x v="12"/>
    <x v="11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n v="2015"/>
    <b v="0"/>
    <n v="1"/>
    <b v="0"/>
    <s v="theater/plays"/>
    <m/>
    <x v="1"/>
    <x v="12"/>
    <m/>
    <m/>
    <m/>
    <x v="11"/>
    <x v="12"/>
    <x v="11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n v="2014"/>
    <b v="0"/>
    <n v="1"/>
    <b v="0"/>
    <s v="theater/plays"/>
    <m/>
    <x v="1"/>
    <x v="12"/>
    <m/>
    <m/>
    <m/>
    <x v="11"/>
    <x v="12"/>
    <x v="11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n v="2014"/>
    <b v="0"/>
    <n v="13"/>
    <b v="0"/>
    <s v="theater/plays"/>
    <m/>
    <x v="1"/>
    <x v="12"/>
    <m/>
    <m/>
    <m/>
    <x v="11"/>
    <x v="12"/>
    <x v="11"/>
    <x v="11"/>
  </r>
  <r>
    <n v="3861"/>
    <s v="READY OR NOT HERE I COME"/>
    <s v="THE COMING OF THE LORD!"/>
    <n v="2000"/>
    <n v="100"/>
    <x v="2"/>
    <s v="US"/>
    <s v="USD"/>
    <n v="1415828820"/>
    <n v="1412258977"/>
    <d v="2014-10-02T14:09:37"/>
    <n v="2014"/>
    <b v="0"/>
    <n v="1"/>
    <b v="0"/>
    <s v="theater/plays"/>
    <m/>
    <x v="1"/>
    <x v="12"/>
    <m/>
    <m/>
    <m/>
    <x v="11"/>
    <x v="12"/>
    <x v="11"/>
    <x v="1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n v="2016"/>
    <b v="0"/>
    <n v="1"/>
    <b v="0"/>
    <s v="theater/plays"/>
    <m/>
    <x v="1"/>
    <x v="12"/>
    <m/>
    <m/>
    <m/>
    <x v="11"/>
    <x v="12"/>
    <x v="11"/>
    <x v="1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n v="2015"/>
    <b v="0"/>
    <n v="0"/>
    <b v="0"/>
    <s v="theater/plays"/>
    <m/>
    <x v="1"/>
    <x v="12"/>
    <m/>
    <m/>
    <m/>
    <x v="11"/>
    <x v="12"/>
    <x v="11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n v="2015"/>
    <b v="0"/>
    <n v="3"/>
    <b v="0"/>
    <s v="theater/plays"/>
    <m/>
    <x v="1"/>
    <x v="12"/>
    <m/>
    <m/>
    <m/>
    <x v="11"/>
    <x v="12"/>
    <x v="11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n v="2014"/>
    <b v="0"/>
    <n v="14"/>
    <b v="0"/>
    <s v="theater/plays"/>
    <m/>
    <x v="1"/>
    <x v="12"/>
    <m/>
    <m/>
    <m/>
    <x v="11"/>
    <x v="12"/>
    <x v="11"/>
    <x v="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n v="2016"/>
    <b v="0"/>
    <n v="2"/>
    <b v="0"/>
    <s v="theater/plays"/>
    <m/>
    <x v="1"/>
    <x v="12"/>
    <m/>
    <m/>
    <m/>
    <x v="11"/>
    <x v="12"/>
    <x v="11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n v="2016"/>
    <b v="0"/>
    <n v="5"/>
    <b v="0"/>
    <s v="theater/plays"/>
    <m/>
    <x v="1"/>
    <x v="12"/>
    <m/>
    <m/>
    <m/>
    <x v="11"/>
    <x v="12"/>
    <x v="11"/>
    <x v="11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n v="2014"/>
    <b v="0"/>
    <n v="1"/>
    <b v="0"/>
    <s v="theater/musical"/>
    <m/>
    <x v="1"/>
    <x v="12"/>
    <m/>
    <m/>
    <m/>
    <x v="11"/>
    <x v="12"/>
    <x v="11"/>
    <x v="1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n v="2015"/>
    <b v="0"/>
    <n v="15"/>
    <b v="0"/>
    <s v="theater/musical"/>
    <m/>
    <x v="1"/>
    <x v="12"/>
    <m/>
    <m/>
    <m/>
    <x v="11"/>
    <x v="12"/>
    <x v="11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n v="2014"/>
    <b v="0"/>
    <n v="10"/>
    <b v="0"/>
    <s v="theater/musical"/>
    <m/>
    <x v="1"/>
    <x v="12"/>
    <m/>
    <m/>
    <m/>
    <x v="11"/>
    <x v="12"/>
    <x v="11"/>
    <x v="1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n v="2017"/>
    <b v="0"/>
    <n v="3"/>
    <b v="0"/>
    <s v="theater/musical"/>
    <m/>
    <x v="1"/>
    <x v="12"/>
    <m/>
    <m/>
    <m/>
    <x v="11"/>
    <x v="12"/>
    <x v="11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n v="2015"/>
    <b v="0"/>
    <n v="0"/>
    <b v="0"/>
    <s v="theater/musical"/>
    <m/>
    <x v="1"/>
    <x v="12"/>
    <m/>
    <m/>
    <m/>
    <x v="11"/>
    <x v="12"/>
    <x v="11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n v="2015"/>
    <b v="0"/>
    <n v="0"/>
    <b v="0"/>
    <s v="theater/musical"/>
    <m/>
    <x v="1"/>
    <x v="12"/>
    <m/>
    <m/>
    <m/>
    <x v="11"/>
    <x v="12"/>
    <x v="11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n v="2015"/>
    <b v="0"/>
    <n v="0"/>
    <b v="0"/>
    <s v="theater/musical"/>
    <m/>
    <x v="1"/>
    <x v="12"/>
    <m/>
    <m/>
    <m/>
    <x v="11"/>
    <x v="12"/>
    <x v="11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n v="2016"/>
    <b v="0"/>
    <n v="0"/>
    <b v="0"/>
    <s v="theater/musical"/>
    <m/>
    <x v="1"/>
    <x v="12"/>
    <m/>
    <m/>
    <m/>
    <x v="11"/>
    <x v="12"/>
    <x v="11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n v="2016"/>
    <b v="0"/>
    <n v="46"/>
    <b v="0"/>
    <s v="theater/musical"/>
    <m/>
    <x v="1"/>
    <x v="12"/>
    <m/>
    <m/>
    <m/>
    <x v="11"/>
    <x v="12"/>
    <x v="11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n v="2016"/>
    <b v="0"/>
    <n v="14"/>
    <b v="0"/>
    <s v="theater/musical"/>
    <m/>
    <x v="1"/>
    <x v="12"/>
    <m/>
    <m/>
    <m/>
    <x v="11"/>
    <x v="12"/>
    <x v="11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n v="2015"/>
    <b v="0"/>
    <n v="1"/>
    <b v="0"/>
    <s v="theater/musical"/>
    <m/>
    <x v="1"/>
    <x v="12"/>
    <m/>
    <m/>
    <m/>
    <x v="11"/>
    <x v="12"/>
    <x v="11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n v="2014"/>
    <b v="0"/>
    <n v="0"/>
    <b v="0"/>
    <s v="theater/musical"/>
    <m/>
    <x v="1"/>
    <x v="12"/>
    <m/>
    <m/>
    <m/>
    <x v="11"/>
    <x v="12"/>
    <x v="11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n v="2014"/>
    <b v="0"/>
    <n v="17"/>
    <b v="0"/>
    <s v="theater/musical"/>
    <m/>
    <x v="1"/>
    <x v="12"/>
    <m/>
    <m/>
    <m/>
    <x v="11"/>
    <x v="12"/>
    <x v="11"/>
    <x v="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n v="2017"/>
    <b v="0"/>
    <n v="1"/>
    <b v="0"/>
    <s v="theater/musical"/>
    <m/>
    <x v="1"/>
    <x v="12"/>
    <m/>
    <m/>
    <m/>
    <x v="11"/>
    <x v="12"/>
    <x v="11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n v="2016"/>
    <b v="0"/>
    <n v="0"/>
    <b v="0"/>
    <s v="theater/musical"/>
    <m/>
    <x v="1"/>
    <x v="12"/>
    <m/>
    <m/>
    <m/>
    <x v="11"/>
    <x v="12"/>
    <x v="11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n v="2014"/>
    <b v="0"/>
    <n v="0"/>
    <b v="0"/>
    <s v="theater/musical"/>
    <m/>
    <x v="1"/>
    <x v="12"/>
    <m/>
    <m/>
    <m/>
    <x v="11"/>
    <x v="12"/>
    <x v="11"/>
    <x v="1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n v="2015"/>
    <b v="0"/>
    <n v="0"/>
    <b v="0"/>
    <s v="theater/musical"/>
    <m/>
    <x v="1"/>
    <x v="12"/>
    <m/>
    <m/>
    <m/>
    <x v="11"/>
    <x v="12"/>
    <x v="11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n v="2016"/>
    <b v="0"/>
    <n v="0"/>
    <b v="0"/>
    <s v="theater/musical"/>
    <m/>
    <x v="1"/>
    <x v="12"/>
    <m/>
    <m/>
    <m/>
    <x v="11"/>
    <x v="12"/>
    <x v="11"/>
    <x v="11"/>
  </r>
  <r>
    <n v="3886"/>
    <s v="a (Canceled)"/>
    <n v="1"/>
    <n v="10000"/>
    <n v="0"/>
    <x v="1"/>
    <s v="AU"/>
    <s v="AUD"/>
    <n v="1418275702"/>
    <n v="1415683702"/>
    <d v="2014-11-11T05:28:22"/>
    <n v="2014"/>
    <b v="0"/>
    <n v="0"/>
    <b v="0"/>
    <s v="theater/musical"/>
    <m/>
    <x v="1"/>
    <x v="12"/>
    <m/>
    <m/>
    <m/>
    <x v="11"/>
    <x v="12"/>
    <x v="11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n v="2015"/>
    <b v="0"/>
    <n v="2"/>
    <b v="0"/>
    <s v="theater/musical"/>
    <m/>
    <x v="1"/>
    <x v="12"/>
    <m/>
    <m/>
    <m/>
    <x v="11"/>
    <x v="12"/>
    <x v="11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n v="2017"/>
    <b v="0"/>
    <n v="14"/>
    <b v="0"/>
    <s v="theater/plays"/>
    <m/>
    <x v="1"/>
    <x v="12"/>
    <m/>
    <m/>
    <m/>
    <x v="11"/>
    <x v="12"/>
    <x v="11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n v="2014"/>
    <b v="0"/>
    <n v="9"/>
    <b v="0"/>
    <s v="theater/plays"/>
    <m/>
    <x v="1"/>
    <x v="12"/>
    <m/>
    <m/>
    <m/>
    <x v="11"/>
    <x v="12"/>
    <x v="1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n v="2015"/>
    <b v="0"/>
    <n v="8"/>
    <b v="0"/>
    <s v="theater/plays"/>
    <m/>
    <x v="1"/>
    <x v="12"/>
    <m/>
    <m/>
    <m/>
    <x v="11"/>
    <x v="12"/>
    <x v="11"/>
    <x v="1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n v="2015"/>
    <b v="0"/>
    <n v="7"/>
    <b v="0"/>
    <s v="theater/plays"/>
    <m/>
    <x v="1"/>
    <x v="12"/>
    <m/>
    <m/>
    <m/>
    <x v="11"/>
    <x v="12"/>
    <x v="11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n v="2014"/>
    <b v="0"/>
    <n v="0"/>
    <b v="0"/>
    <s v="theater/plays"/>
    <m/>
    <x v="1"/>
    <x v="12"/>
    <m/>
    <m/>
    <m/>
    <x v="11"/>
    <x v="12"/>
    <x v="11"/>
    <x v="1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n v="2014"/>
    <b v="0"/>
    <n v="84"/>
    <b v="0"/>
    <s v="theater/plays"/>
    <m/>
    <x v="1"/>
    <x v="12"/>
    <m/>
    <m/>
    <m/>
    <x v="11"/>
    <x v="12"/>
    <x v="11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n v="2016"/>
    <b v="0"/>
    <n v="11"/>
    <b v="0"/>
    <s v="theater/plays"/>
    <m/>
    <x v="1"/>
    <x v="12"/>
    <m/>
    <m/>
    <m/>
    <x v="11"/>
    <x v="12"/>
    <x v="11"/>
    <x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n v="2015"/>
    <b v="0"/>
    <n v="1"/>
    <b v="0"/>
    <s v="theater/plays"/>
    <m/>
    <x v="1"/>
    <x v="12"/>
    <m/>
    <m/>
    <m/>
    <x v="11"/>
    <x v="12"/>
    <x v="11"/>
    <x v="1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n v="2014"/>
    <b v="0"/>
    <n v="4"/>
    <b v="0"/>
    <s v="theater/plays"/>
    <m/>
    <x v="1"/>
    <x v="12"/>
    <m/>
    <m/>
    <m/>
    <x v="11"/>
    <x v="12"/>
    <x v="11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n v="2014"/>
    <b v="0"/>
    <n v="10"/>
    <b v="0"/>
    <s v="theater/plays"/>
    <m/>
    <x v="1"/>
    <x v="12"/>
    <m/>
    <m/>
    <m/>
    <x v="11"/>
    <x v="12"/>
    <x v="11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7-08T11:34:30"/>
    <n v="2015"/>
    <b v="0"/>
    <n v="16"/>
    <b v="0"/>
    <s v="theater/plays"/>
    <m/>
    <x v="1"/>
    <x v="12"/>
    <m/>
    <m/>
    <m/>
    <x v="11"/>
    <x v="12"/>
    <x v="11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n v="2014"/>
    <b v="0"/>
    <n v="2"/>
    <b v="0"/>
    <s v="theater/plays"/>
    <m/>
    <x v="1"/>
    <x v="12"/>
    <m/>
    <m/>
    <m/>
    <x v="11"/>
    <x v="12"/>
    <x v="11"/>
    <x v="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n v="2015"/>
    <b v="0"/>
    <n v="5"/>
    <b v="0"/>
    <s v="theater/plays"/>
    <m/>
    <x v="1"/>
    <x v="12"/>
    <m/>
    <m/>
    <m/>
    <x v="11"/>
    <x v="12"/>
    <x v="11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n v="2015"/>
    <b v="0"/>
    <n v="1"/>
    <b v="0"/>
    <s v="theater/plays"/>
    <m/>
    <x v="1"/>
    <x v="12"/>
    <m/>
    <m/>
    <m/>
    <x v="11"/>
    <x v="12"/>
    <x v="11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n v="2016"/>
    <b v="0"/>
    <n v="31"/>
    <b v="0"/>
    <s v="theater/plays"/>
    <m/>
    <x v="1"/>
    <x v="12"/>
    <m/>
    <m/>
    <m/>
    <x v="11"/>
    <x v="12"/>
    <x v="11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n v="2015"/>
    <b v="0"/>
    <n v="0"/>
    <b v="0"/>
    <s v="theater/plays"/>
    <m/>
    <x v="1"/>
    <x v="12"/>
    <m/>
    <m/>
    <m/>
    <x v="11"/>
    <x v="12"/>
    <x v="11"/>
    <x v="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n v="2015"/>
    <b v="0"/>
    <n v="2"/>
    <b v="0"/>
    <s v="theater/plays"/>
    <m/>
    <x v="1"/>
    <x v="12"/>
    <m/>
    <m/>
    <m/>
    <x v="11"/>
    <x v="12"/>
    <x v="11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n v="2015"/>
    <b v="0"/>
    <n v="7"/>
    <b v="0"/>
    <s v="theater/plays"/>
    <m/>
    <x v="1"/>
    <x v="12"/>
    <m/>
    <m/>
    <m/>
    <x v="11"/>
    <x v="12"/>
    <x v="11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n v="2015"/>
    <b v="0"/>
    <n v="16"/>
    <b v="0"/>
    <s v="theater/plays"/>
    <m/>
    <x v="1"/>
    <x v="12"/>
    <m/>
    <m/>
    <m/>
    <x v="11"/>
    <x v="12"/>
    <x v="11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n v="2014"/>
    <b v="0"/>
    <n v="4"/>
    <b v="0"/>
    <s v="theater/plays"/>
    <m/>
    <x v="1"/>
    <x v="12"/>
    <m/>
    <m/>
    <m/>
    <x v="11"/>
    <x v="12"/>
    <x v="11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n v="2014"/>
    <b v="0"/>
    <n v="4"/>
    <b v="0"/>
    <s v="theater/plays"/>
    <m/>
    <x v="1"/>
    <x v="12"/>
    <m/>
    <m/>
    <m/>
    <x v="11"/>
    <x v="12"/>
    <x v="11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n v="2014"/>
    <b v="0"/>
    <n v="4"/>
    <b v="0"/>
    <s v="theater/plays"/>
    <m/>
    <x v="1"/>
    <x v="12"/>
    <m/>
    <m/>
    <m/>
    <x v="11"/>
    <x v="12"/>
    <x v="11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n v="2015"/>
    <b v="0"/>
    <n v="3"/>
    <b v="0"/>
    <s v="theater/plays"/>
    <m/>
    <x v="1"/>
    <x v="12"/>
    <m/>
    <m/>
    <m/>
    <x v="11"/>
    <x v="12"/>
    <x v="11"/>
    <x v="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n v="2014"/>
    <b v="0"/>
    <n v="36"/>
    <b v="0"/>
    <s v="theater/plays"/>
    <m/>
    <x v="1"/>
    <x v="12"/>
    <m/>
    <m/>
    <m/>
    <x v="11"/>
    <x v="12"/>
    <x v="11"/>
    <x v="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n v="2015"/>
    <b v="0"/>
    <n v="1"/>
    <b v="0"/>
    <s v="theater/plays"/>
    <m/>
    <x v="1"/>
    <x v="12"/>
    <m/>
    <m/>
    <m/>
    <x v="11"/>
    <x v="12"/>
    <x v="11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n v="2015"/>
    <b v="0"/>
    <n v="7"/>
    <b v="0"/>
    <s v="theater/plays"/>
    <m/>
    <x v="1"/>
    <x v="12"/>
    <m/>
    <m/>
    <m/>
    <x v="11"/>
    <x v="12"/>
    <x v="11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n v="2015"/>
    <b v="0"/>
    <n v="27"/>
    <b v="0"/>
    <s v="theater/plays"/>
    <m/>
    <x v="1"/>
    <x v="12"/>
    <m/>
    <m/>
    <m/>
    <x v="11"/>
    <x v="12"/>
    <x v="11"/>
    <x v="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n v="2016"/>
    <b v="0"/>
    <n v="1"/>
    <b v="0"/>
    <s v="theater/plays"/>
    <m/>
    <x v="1"/>
    <x v="12"/>
    <m/>
    <m/>
    <m/>
    <x v="11"/>
    <x v="12"/>
    <x v="11"/>
    <x v="1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n v="2016"/>
    <b v="0"/>
    <n v="0"/>
    <b v="0"/>
    <s v="theater/plays"/>
    <m/>
    <x v="1"/>
    <x v="12"/>
    <m/>
    <m/>
    <m/>
    <x v="11"/>
    <x v="12"/>
    <x v="11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n v="2014"/>
    <b v="0"/>
    <n v="1"/>
    <b v="0"/>
    <s v="theater/plays"/>
    <m/>
    <x v="1"/>
    <x v="12"/>
    <m/>
    <m/>
    <m/>
    <x v="11"/>
    <x v="12"/>
    <x v="11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n v="2014"/>
    <b v="0"/>
    <n v="3"/>
    <b v="0"/>
    <s v="theater/plays"/>
    <m/>
    <x v="1"/>
    <x v="12"/>
    <m/>
    <m/>
    <m/>
    <x v="11"/>
    <x v="12"/>
    <x v="11"/>
    <x v="1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n v="2015"/>
    <b v="0"/>
    <n v="3"/>
    <b v="0"/>
    <s v="theater/plays"/>
    <m/>
    <x v="1"/>
    <x v="12"/>
    <m/>
    <m/>
    <m/>
    <x v="11"/>
    <x v="12"/>
    <x v="11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n v="2016"/>
    <b v="0"/>
    <n v="3"/>
    <b v="0"/>
    <s v="theater/plays"/>
    <m/>
    <x v="1"/>
    <x v="12"/>
    <m/>
    <m/>
    <m/>
    <x v="11"/>
    <x v="12"/>
    <x v="11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n v="2014"/>
    <b v="0"/>
    <n v="0"/>
    <b v="0"/>
    <s v="theater/plays"/>
    <m/>
    <x v="1"/>
    <x v="12"/>
    <m/>
    <m/>
    <m/>
    <x v="11"/>
    <x v="12"/>
    <x v="11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n v="2015"/>
    <b v="0"/>
    <n v="6"/>
    <b v="0"/>
    <s v="theater/plays"/>
    <m/>
    <x v="1"/>
    <x v="12"/>
    <m/>
    <m/>
    <m/>
    <x v="11"/>
    <x v="12"/>
    <x v="11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n v="2015"/>
    <b v="0"/>
    <n v="17"/>
    <b v="0"/>
    <s v="theater/plays"/>
    <m/>
    <x v="1"/>
    <x v="12"/>
    <m/>
    <m/>
    <m/>
    <x v="11"/>
    <x v="12"/>
    <x v="11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n v="2014"/>
    <b v="0"/>
    <n v="40"/>
    <b v="0"/>
    <s v="theater/plays"/>
    <m/>
    <x v="1"/>
    <x v="12"/>
    <m/>
    <m/>
    <m/>
    <x v="11"/>
    <x v="12"/>
    <x v="11"/>
    <x v="1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6-30T20:53:59"/>
    <n v="2014"/>
    <b v="0"/>
    <n v="3"/>
    <b v="0"/>
    <s v="theater/plays"/>
    <m/>
    <x v="1"/>
    <x v="12"/>
    <m/>
    <m/>
    <m/>
    <x v="11"/>
    <x v="12"/>
    <x v="11"/>
    <x v="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n v="2014"/>
    <b v="0"/>
    <n v="1"/>
    <b v="0"/>
    <s v="theater/plays"/>
    <m/>
    <x v="1"/>
    <x v="12"/>
    <m/>
    <m/>
    <m/>
    <x v="11"/>
    <x v="12"/>
    <x v="11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n v="2014"/>
    <b v="0"/>
    <n v="2"/>
    <b v="0"/>
    <s v="theater/plays"/>
    <m/>
    <x v="1"/>
    <x v="12"/>
    <m/>
    <m/>
    <m/>
    <x v="11"/>
    <x v="12"/>
    <x v="11"/>
    <x v="1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n v="2015"/>
    <b v="0"/>
    <n v="7"/>
    <b v="0"/>
    <s v="theater/plays"/>
    <m/>
    <x v="1"/>
    <x v="12"/>
    <m/>
    <m/>
    <m/>
    <x v="11"/>
    <x v="12"/>
    <x v="11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n v="2016"/>
    <b v="0"/>
    <n v="14"/>
    <b v="0"/>
    <s v="theater/plays"/>
    <m/>
    <x v="1"/>
    <x v="12"/>
    <m/>
    <m/>
    <m/>
    <x v="11"/>
    <x v="12"/>
    <x v="11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n v="2016"/>
    <b v="0"/>
    <n v="0"/>
    <b v="0"/>
    <s v="theater/plays"/>
    <m/>
    <x v="1"/>
    <x v="12"/>
    <m/>
    <m/>
    <m/>
    <x v="11"/>
    <x v="12"/>
    <x v="11"/>
    <x v="1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n v="2015"/>
    <b v="0"/>
    <n v="0"/>
    <b v="0"/>
    <s v="theater/plays"/>
    <m/>
    <x v="1"/>
    <x v="12"/>
    <m/>
    <m/>
    <m/>
    <x v="11"/>
    <x v="12"/>
    <x v="11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n v="2016"/>
    <b v="0"/>
    <n v="1"/>
    <b v="0"/>
    <s v="theater/plays"/>
    <m/>
    <x v="1"/>
    <x v="12"/>
    <m/>
    <m/>
    <m/>
    <x v="11"/>
    <x v="12"/>
    <x v="11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n v="2016"/>
    <b v="0"/>
    <n v="12"/>
    <b v="0"/>
    <s v="theater/plays"/>
    <m/>
    <x v="1"/>
    <x v="12"/>
    <m/>
    <m/>
    <m/>
    <x v="11"/>
    <x v="12"/>
    <x v="11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n v="2015"/>
    <b v="0"/>
    <n v="12"/>
    <b v="0"/>
    <s v="theater/plays"/>
    <m/>
    <x v="1"/>
    <x v="12"/>
    <m/>
    <m/>
    <m/>
    <x v="11"/>
    <x v="12"/>
    <x v="11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08-05T15:45:46"/>
    <n v="2015"/>
    <b v="0"/>
    <n v="23"/>
    <b v="0"/>
    <s v="theater/plays"/>
    <m/>
    <x v="1"/>
    <x v="12"/>
    <m/>
    <m/>
    <m/>
    <x v="11"/>
    <x v="12"/>
    <x v="11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n v="2016"/>
    <b v="0"/>
    <n v="0"/>
    <b v="0"/>
    <s v="theater/plays"/>
    <m/>
    <x v="1"/>
    <x v="12"/>
    <m/>
    <m/>
    <m/>
    <x v="11"/>
    <x v="12"/>
    <x v="11"/>
    <x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n v="2016"/>
    <b v="0"/>
    <n v="10"/>
    <b v="0"/>
    <s v="theater/plays"/>
    <m/>
    <x v="1"/>
    <x v="12"/>
    <m/>
    <m/>
    <m/>
    <x v="11"/>
    <x v="12"/>
    <x v="11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n v="2015"/>
    <b v="0"/>
    <n v="5"/>
    <b v="0"/>
    <s v="theater/plays"/>
    <m/>
    <x v="1"/>
    <x v="12"/>
    <m/>
    <m/>
    <m/>
    <x v="11"/>
    <x v="12"/>
    <x v="11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n v="2014"/>
    <b v="0"/>
    <n v="1"/>
    <b v="0"/>
    <s v="theater/plays"/>
    <m/>
    <x v="1"/>
    <x v="12"/>
    <m/>
    <m/>
    <m/>
    <x v="11"/>
    <x v="12"/>
    <x v="11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n v="2014"/>
    <b v="0"/>
    <n v="2"/>
    <b v="0"/>
    <s v="theater/plays"/>
    <m/>
    <x v="1"/>
    <x v="12"/>
    <m/>
    <m/>
    <m/>
    <x v="11"/>
    <x v="12"/>
    <x v="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0-28T14:05:37"/>
    <n v="2014"/>
    <b v="0"/>
    <n v="2"/>
    <b v="0"/>
    <s v="theater/plays"/>
    <m/>
    <x v="1"/>
    <x v="12"/>
    <m/>
    <m/>
    <m/>
    <x v="11"/>
    <x v="12"/>
    <x v="11"/>
    <x v="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n v="2015"/>
    <b v="0"/>
    <n v="0"/>
    <b v="0"/>
    <s v="theater/plays"/>
    <m/>
    <x v="1"/>
    <x v="12"/>
    <m/>
    <m/>
    <m/>
    <x v="11"/>
    <x v="12"/>
    <x v="1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n v="2015"/>
    <b v="0"/>
    <n v="13"/>
    <b v="0"/>
    <s v="theater/plays"/>
    <m/>
    <x v="1"/>
    <x v="12"/>
    <m/>
    <m/>
    <m/>
    <x v="11"/>
    <x v="12"/>
    <x v="11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n v="2015"/>
    <b v="0"/>
    <n v="0"/>
    <b v="0"/>
    <s v="theater/plays"/>
    <m/>
    <x v="1"/>
    <x v="12"/>
    <m/>
    <m/>
    <m/>
    <x v="11"/>
    <x v="12"/>
    <x v="11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n v="2015"/>
    <b v="0"/>
    <n v="1"/>
    <b v="0"/>
    <s v="theater/plays"/>
    <m/>
    <x v="1"/>
    <x v="12"/>
    <m/>
    <m/>
    <m/>
    <x v="11"/>
    <x v="12"/>
    <x v="11"/>
    <x v="1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n v="2015"/>
    <b v="0"/>
    <n v="5"/>
    <b v="0"/>
    <s v="theater/plays"/>
    <m/>
    <x v="1"/>
    <x v="12"/>
    <m/>
    <m/>
    <m/>
    <x v="11"/>
    <x v="12"/>
    <x v="11"/>
    <x v="1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n v="2016"/>
    <b v="0"/>
    <n v="2"/>
    <b v="0"/>
    <s v="theater/plays"/>
    <m/>
    <x v="1"/>
    <x v="12"/>
    <m/>
    <m/>
    <m/>
    <x v="11"/>
    <x v="12"/>
    <x v="11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n v="2014"/>
    <b v="0"/>
    <n v="0"/>
    <b v="0"/>
    <s v="theater/plays"/>
    <m/>
    <x v="1"/>
    <x v="12"/>
    <m/>
    <m/>
    <m/>
    <x v="11"/>
    <x v="12"/>
    <x v="1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n v="2015"/>
    <b v="0"/>
    <n v="32"/>
    <b v="0"/>
    <s v="theater/plays"/>
    <m/>
    <x v="1"/>
    <x v="12"/>
    <m/>
    <m/>
    <m/>
    <x v="11"/>
    <x v="12"/>
    <x v="11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n v="2016"/>
    <b v="0"/>
    <n v="1"/>
    <b v="0"/>
    <s v="theater/plays"/>
    <m/>
    <x v="1"/>
    <x v="12"/>
    <m/>
    <m/>
    <m/>
    <x v="11"/>
    <x v="12"/>
    <x v="11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n v="2016"/>
    <b v="0"/>
    <n v="1"/>
    <b v="0"/>
    <s v="theater/plays"/>
    <m/>
    <x v="1"/>
    <x v="12"/>
    <m/>
    <m/>
    <m/>
    <x v="11"/>
    <x v="12"/>
    <x v="11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n v="2015"/>
    <b v="0"/>
    <n v="1"/>
    <b v="0"/>
    <s v="theater/plays"/>
    <m/>
    <x v="1"/>
    <x v="12"/>
    <m/>
    <m/>
    <m/>
    <x v="11"/>
    <x v="12"/>
    <x v="11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n v="2016"/>
    <b v="0"/>
    <n v="0"/>
    <b v="0"/>
    <s v="theater/plays"/>
    <m/>
    <x v="1"/>
    <x v="12"/>
    <m/>
    <m/>
    <m/>
    <x v="11"/>
    <x v="12"/>
    <x v="11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n v="2014"/>
    <b v="0"/>
    <n v="0"/>
    <b v="0"/>
    <s v="theater/plays"/>
    <m/>
    <x v="1"/>
    <x v="12"/>
    <m/>
    <m/>
    <m/>
    <x v="11"/>
    <x v="12"/>
    <x v="11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n v="2015"/>
    <b v="0"/>
    <n v="8"/>
    <b v="0"/>
    <s v="theater/plays"/>
    <m/>
    <x v="1"/>
    <x v="12"/>
    <m/>
    <m/>
    <m/>
    <x v="11"/>
    <x v="12"/>
    <x v="11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n v="2016"/>
    <b v="0"/>
    <n v="0"/>
    <b v="0"/>
    <s v="theater/plays"/>
    <m/>
    <x v="1"/>
    <x v="12"/>
    <m/>
    <m/>
    <m/>
    <x v="11"/>
    <x v="12"/>
    <x v="11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n v="2016"/>
    <b v="0"/>
    <n v="1"/>
    <b v="0"/>
    <s v="theater/plays"/>
    <m/>
    <x v="1"/>
    <x v="12"/>
    <m/>
    <m/>
    <m/>
    <x v="11"/>
    <x v="12"/>
    <x v="11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n v="2014"/>
    <b v="0"/>
    <n v="16"/>
    <b v="0"/>
    <s v="theater/plays"/>
    <m/>
    <x v="1"/>
    <x v="12"/>
    <m/>
    <m/>
    <m/>
    <x v="11"/>
    <x v="12"/>
    <x v="1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n v="2014"/>
    <b v="0"/>
    <n v="12"/>
    <b v="0"/>
    <s v="theater/plays"/>
    <m/>
    <x v="1"/>
    <x v="12"/>
    <m/>
    <m/>
    <m/>
    <x v="11"/>
    <x v="12"/>
    <x v="11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n v="2015"/>
    <b v="0"/>
    <n v="4"/>
    <b v="0"/>
    <s v="theater/plays"/>
    <m/>
    <x v="1"/>
    <x v="12"/>
    <m/>
    <m/>
    <m/>
    <x v="11"/>
    <x v="12"/>
    <x v="11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n v="2014"/>
    <b v="0"/>
    <n v="2"/>
    <b v="0"/>
    <s v="theater/plays"/>
    <m/>
    <x v="1"/>
    <x v="12"/>
    <m/>
    <m/>
    <m/>
    <x v="11"/>
    <x v="12"/>
    <x v="11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n v="2015"/>
    <b v="0"/>
    <n v="3"/>
    <b v="0"/>
    <s v="theater/plays"/>
    <m/>
    <x v="1"/>
    <x v="12"/>
    <m/>
    <m/>
    <m/>
    <x v="11"/>
    <x v="12"/>
    <x v="11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n v="2015"/>
    <b v="0"/>
    <n v="0"/>
    <b v="0"/>
    <s v="theater/plays"/>
    <m/>
    <x v="1"/>
    <x v="12"/>
    <m/>
    <m/>
    <m/>
    <x v="11"/>
    <x v="12"/>
    <x v="11"/>
    <x v="1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n v="2015"/>
    <b v="0"/>
    <n v="3"/>
    <b v="0"/>
    <s v="theater/plays"/>
    <m/>
    <x v="1"/>
    <x v="12"/>
    <m/>
    <m/>
    <m/>
    <x v="11"/>
    <x v="12"/>
    <x v="11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n v="2016"/>
    <b v="0"/>
    <n v="4"/>
    <b v="0"/>
    <s v="theater/plays"/>
    <m/>
    <x v="1"/>
    <x v="12"/>
    <m/>
    <m/>
    <m/>
    <x v="11"/>
    <x v="12"/>
    <x v="11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n v="2014"/>
    <b v="0"/>
    <n v="2"/>
    <b v="0"/>
    <s v="theater/plays"/>
    <m/>
    <x v="1"/>
    <x v="12"/>
    <m/>
    <m/>
    <m/>
    <x v="11"/>
    <x v="12"/>
    <x v="11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n v="2017"/>
    <b v="0"/>
    <n v="10"/>
    <b v="0"/>
    <s v="theater/plays"/>
    <m/>
    <x v="1"/>
    <x v="12"/>
    <m/>
    <m/>
    <m/>
    <x v="11"/>
    <x v="12"/>
    <x v="11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n v="2016"/>
    <b v="0"/>
    <n v="11"/>
    <b v="0"/>
    <s v="theater/plays"/>
    <m/>
    <x v="1"/>
    <x v="12"/>
    <m/>
    <m/>
    <m/>
    <x v="11"/>
    <x v="12"/>
    <x v="11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n v="2016"/>
    <b v="0"/>
    <n v="6"/>
    <b v="0"/>
    <s v="theater/plays"/>
    <m/>
    <x v="1"/>
    <x v="12"/>
    <m/>
    <m/>
    <m/>
    <x v="11"/>
    <x v="12"/>
    <x v="11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n v="2016"/>
    <b v="0"/>
    <n v="2"/>
    <b v="0"/>
    <s v="theater/plays"/>
    <m/>
    <x v="1"/>
    <x v="12"/>
    <m/>
    <m/>
    <m/>
    <x v="11"/>
    <x v="12"/>
    <x v="11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n v="2014"/>
    <b v="0"/>
    <n v="6"/>
    <b v="0"/>
    <s v="theater/plays"/>
    <m/>
    <x v="1"/>
    <x v="12"/>
    <m/>
    <m/>
    <m/>
    <x v="11"/>
    <x v="12"/>
    <x v="11"/>
    <x v="1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n v="2014"/>
    <b v="0"/>
    <n v="8"/>
    <b v="0"/>
    <s v="theater/plays"/>
    <m/>
    <x v="1"/>
    <x v="12"/>
    <m/>
    <m/>
    <m/>
    <x v="11"/>
    <x v="12"/>
    <x v="11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n v="2016"/>
    <b v="0"/>
    <n v="37"/>
    <b v="0"/>
    <s v="theater/plays"/>
    <m/>
    <x v="1"/>
    <x v="12"/>
    <m/>
    <m/>
    <m/>
    <x v="11"/>
    <x v="12"/>
    <x v="11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n v="2016"/>
    <b v="0"/>
    <n v="11"/>
    <b v="0"/>
    <s v="theater/plays"/>
    <m/>
    <x v="1"/>
    <x v="12"/>
    <m/>
    <m/>
    <m/>
    <x v="11"/>
    <x v="12"/>
    <x v="11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n v="2016"/>
    <b v="0"/>
    <n v="0"/>
    <b v="0"/>
    <s v="theater/plays"/>
    <m/>
    <x v="1"/>
    <x v="12"/>
    <m/>
    <m/>
    <m/>
    <x v="11"/>
    <x v="12"/>
    <x v="11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n v="2014"/>
    <b v="0"/>
    <n v="10"/>
    <b v="0"/>
    <s v="theater/plays"/>
    <m/>
    <x v="1"/>
    <x v="12"/>
    <m/>
    <m/>
    <m/>
    <x v="11"/>
    <x v="12"/>
    <x v="11"/>
    <x v="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n v="2016"/>
    <b v="0"/>
    <n v="6"/>
    <b v="0"/>
    <s v="theater/plays"/>
    <m/>
    <x v="1"/>
    <x v="12"/>
    <m/>
    <m/>
    <m/>
    <x v="11"/>
    <x v="12"/>
    <x v="11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n v="2014"/>
    <b v="0"/>
    <n v="8"/>
    <b v="0"/>
    <s v="theater/plays"/>
    <m/>
    <x v="1"/>
    <x v="12"/>
    <m/>
    <m/>
    <m/>
    <x v="11"/>
    <x v="12"/>
    <x v="11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n v="2015"/>
    <b v="0"/>
    <n v="6"/>
    <b v="0"/>
    <s v="theater/plays"/>
    <m/>
    <x v="1"/>
    <x v="12"/>
    <m/>
    <m/>
    <m/>
    <x v="11"/>
    <x v="12"/>
    <x v="11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n v="2014"/>
    <b v="0"/>
    <n v="7"/>
    <b v="0"/>
    <s v="theater/plays"/>
    <m/>
    <x v="1"/>
    <x v="12"/>
    <m/>
    <m/>
    <m/>
    <x v="11"/>
    <x v="12"/>
    <x v="11"/>
    <x v="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n v="2016"/>
    <b v="0"/>
    <n v="7"/>
    <b v="0"/>
    <s v="theater/plays"/>
    <m/>
    <x v="1"/>
    <x v="12"/>
    <m/>
    <m/>
    <m/>
    <x v="11"/>
    <x v="12"/>
    <x v="11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5-08T19:26:20"/>
    <n v="2015"/>
    <b v="0"/>
    <n v="5"/>
    <b v="0"/>
    <s v="theater/plays"/>
    <m/>
    <x v="1"/>
    <x v="12"/>
    <m/>
    <m/>
    <m/>
    <x v="11"/>
    <x v="12"/>
    <x v="1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n v="2014"/>
    <b v="0"/>
    <n v="46"/>
    <b v="0"/>
    <s v="theater/plays"/>
    <m/>
    <x v="1"/>
    <x v="12"/>
    <m/>
    <m/>
    <m/>
    <x v="11"/>
    <x v="12"/>
    <x v="11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n v="2014"/>
    <b v="0"/>
    <n v="10"/>
    <b v="0"/>
    <s v="theater/plays"/>
    <m/>
    <x v="1"/>
    <x v="12"/>
    <m/>
    <m/>
    <m/>
    <x v="11"/>
    <x v="12"/>
    <x v="11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n v="2016"/>
    <b v="0"/>
    <n v="19"/>
    <b v="0"/>
    <s v="theater/plays"/>
    <m/>
    <x v="1"/>
    <x v="12"/>
    <m/>
    <m/>
    <m/>
    <x v="11"/>
    <x v="12"/>
    <x v="1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n v="2016"/>
    <b v="0"/>
    <n v="13"/>
    <b v="0"/>
    <s v="theater/plays"/>
    <m/>
    <x v="1"/>
    <x v="12"/>
    <m/>
    <m/>
    <m/>
    <x v="11"/>
    <x v="12"/>
    <x v="11"/>
    <x v="1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n v="2014"/>
    <b v="0"/>
    <n v="13"/>
    <b v="0"/>
    <s v="theater/plays"/>
    <m/>
    <x v="1"/>
    <x v="12"/>
    <m/>
    <m/>
    <m/>
    <x v="11"/>
    <x v="12"/>
    <x v="11"/>
    <x v="1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n v="2015"/>
    <b v="0"/>
    <n v="4"/>
    <b v="0"/>
    <s v="theater/plays"/>
    <m/>
    <x v="1"/>
    <x v="12"/>
    <m/>
    <m/>
    <m/>
    <x v="11"/>
    <x v="12"/>
    <x v="11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n v="2015"/>
    <b v="0"/>
    <n v="0"/>
    <b v="0"/>
    <s v="theater/plays"/>
    <m/>
    <x v="1"/>
    <x v="12"/>
    <m/>
    <m/>
    <m/>
    <x v="11"/>
    <x v="12"/>
    <x v="11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n v="2016"/>
    <b v="0"/>
    <n v="3"/>
    <b v="0"/>
    <s v="theater/plays"/>
    <m/>
    <x v="1"/>
    <x v="12"/>
    <m/>
    <m/>
    <m/>
    <x v="11"/>
    <x v="12"/>
    <x v="11"/>
    <x v="1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n v="2015"/>
    <b v="0"/>
    <n v="1"/>
    <b v="0"/>
    <s v="theater/plays"/>
    <m/>
    <x v="1"/>
    <x v="12"/>
    <m/>
    <m/>
    <m/>
    <x v="11"/>
    <x v="12"/>
    <x v="11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n v="2015"/>
    <b v="0"/>
    <n v="9"/>
    <b v="0"/>
    <s v="theater/plays"/>
    <m/>
    <x v="1"/>
    <x v="12"/>
    <m/>
    <m/>
    <m/>
    <x v="11"/>
    <x v="12"/>
    <x v="11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n v="2015"/>
    <b v="0"/>
    <n v="1"/>
    <b v="0"/>
    <s v="theater/plays"/>
    <m/>
    <x v="1"/>
    <x v="12"/>
    <m/>
    <m/>
    <m/>
    <x v="11"/>
    <x v="12"/>
    <x v="11"/>
    <x v="1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n v="2014"/>
    <b v="0"/>
    <n v="1"/>
    <b v="0"/>
    <s v="theater/plays"/>
    <m/>
    <x v="1"/>
    <x v="12"/>
    <m/>
    <m/>
    <m/>
    <x v="11"/>
    <x v="12"/>
    <x v="11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n v="2015"/>
    <b v="0"/>
    <n v="4"/>
    <b v="0"/>
    <s v="theater/plays"/>
    <m/>
    <x v="1"/>
    <x v="12"/>
    <m/>
    <m/>
    <m/>
    <x v="11"/>
    <x v="12"/>
    <x v="11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n v="2014"/>
    <b v="0"/>
    <n v="17"/>
    <b v="0"/>
    <s v="theater/plays"/>
    <m/>
    <x v="1"/>
    <x v="12"/>
    <m/>
    <m/>
    <m/>
    <x v="11"/>
    <x v="12"/>
    <x v="11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n v="2015"/>
    <b v="0"/>
    <n v="0"/>
    <b v="0"/>
    <s v="theater/plays"/>
    <m/>
    <x v="1"/>
    <x v="12"/>
    <m/>
    <m/>
    <m/>
    <x v="11"/>
    <x v="12"/>
    <x v="11"/>
    <x v="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n v="2015"/>
    <b v="0"/>
    <n v="12"/>
    <b v="0"/>
    <s v="theater/plays"/>
    <m/>
    <x v="1"/>
    <x v="12"/>
    <m/>
    <m/>
    <m/>
    <x v="11"/>
    <x v="12"/>
    <x v="11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n v="2014"/>
    <b v="0"/>
    <n v="14"/>
    <b v="0"/>
    <s v="theater/plays"/>
    <m/>
    <x v="1"/>
    <x v="12"/>
    <m/>
    <m/>
    <m/>
    <x v="11"/>
    <x v="12"/>
    <x v="11"/>
    <x v="11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n v="2016"/>
    <b v="0"/>
    <n v="1"/>
    <b v="0"/>
    <s v="theater/plays"/>
    <m/>
    <x v="1"/>
    <x v="12"/>
    <m/>
    <m/>
    <m/>
    <x v="11"/>
    <x v="12"/>
    <x v="11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n v="2017"/>
    <b v="0"/>
    <n v="14"/>
    <b v="0"/>
    <s v="theater/plays"/>
    <m/>
    <x v="1"/>
    <x v="12"/>
    <m/>
    <m/>
    <m/>
    <x v="11"/>
    <x v="12"/>
    <x v="11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n v="2014"/>
    <b v="0"/>
    <n v="4"/>
    <b v="0"/>
    <s v="theater/plays"/>
    <m/>
    <x v="1"/>
    <x v="12"/>
    <m/>
    <m/>
    <m/>
    <x v="11"/>
    <x v="12"/>
    <x v="11"/>
    <x v="1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n v="2015"/>
    <b v="0"/>
    <n v="2"/>
    <b v="0"/>
    <s v="theater/plays"/>
    <m/>
    <x v="1"/>
    <x v="12"/>
    <m/>
    <m/>
    <m/>
    <x v="11"/>
    <x v="12"/>
    <x v="11"/>
    <x v="11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n v="2014"/>
    <b v="0"/>
    <n v="1"/>
    <b v="0"/>
    <s v="theater/plays"/>
    <m/>
    <x v="1"/>
    <x v="12"/>
    <m/>
    <m/>
    <m/>
    <x v="11"/>
    <x v="12"/>
    <x v="11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n v="2014"/>
    <b v="0"/>
    <n v="2"/>
    <b v="0"/>
    <s v="theater/plays"/>
    <m/>
    <x v="1"/>
    <x v="12"/>
    <m/>
    <m/>
    <m/>
    <x v="11"/>
    <x v="12"/>
    <x v="11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n v="2016"/>
    <b v="0"/>
    <n v="1"/>
    <b v="0"/>
    <s v="theater/plays"/>
    <m/>
    <x v="1"/>
    <x v="12"/>
    <m/>
    <m/>
    <m/>
    <x v="11"/>
    <x v="12"/>
    <x v="11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n v="2014"/>
    <b v="0"/>
    <n v="1"/>
    <b v="0"/>
    <s v="theater/plays"/>
    <m/>
    <x v="1"/>
    <x v="12"/>
    <m/>
    <m/>
    <m/>
    <x v="11"/>
    <x v="12"/>
    <x v="1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n v="2015"/>
    <b v="0"/>
    <n v="4"/>
    <b v="0"/>
    <s v="theater/plays"/>
    <m/>
    <x v="1"/>
    <x v="12"/>
    <m/>
    <m/>
    <m/>
    <x v="11"/>
    <x v="12"/>
    <x v="11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n v="2014"/>
    <b v="0"/>
    <n v="3"/>
    <b v="0"/>
    <s v="theater/plays"/>
    <m/>
    <x v="1"/>
    <x v="12"/>
    <m/>
    <m/>
    <m/>
    <x v="11"/>
    <x v="12"/>
    <x v="11"/>
    <x v="1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n v="2014"/>
    <b v="0"/>
    <n v="38"/>
    <b v="0"/>
    <s v="theater/plays"/>
    <m/>
    <x v="1"/>
    <x v="12"/>
    <m/>
    <m/>
    <m/>
    <x v="11"/>
    <x v="12"/>
    <x v="11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n v="2014"/>
    <b v="0"/>
    <n v="4"/>
    <b v="0"/>
    <s v="theater/plays"/>
    <m/>
    <x v="1"/>
    <x v="12"/>
    <m/>
    <m/>
    <m/>
    <x v="11"/>
    <x v="12"/>
    <x v="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n v="2015"/>
    <b v="0"/>
    <n v="0"/>
    <b v="0"/>
    <s v="theater/plays"/>
    <m/>
    <x v="1"/>
    <x v="12"/>
    <m/>
    <m/>
    <m/>
    <x v="11"/>
    <x v="12"/>
    <x v="11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n v="2015"/>
    <b v="0"/>
    <n v="2"/>
    <b v="0"/>
    <s v="theater/plays"/>
    <m/>
    <x v="1"/>
    <x v="12"/>
    <m/>
    <m/>
    <m/>
    <x v="11"/>
    <x v="12"/>
    <x v="11"/>
    <x v="1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n v="2016"/>
    <b v="0"/>
    <n v="0"/>
    <b v="0"/>
    <s v="theater/plays"/>
    <m/>
    <x v="1"/>
    <x v="12"/>
    <m/>
    <m/>
    <m/>
    <x v="11"/>
    <x v="12"/>
    <x v="11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n v="2015"/>
    <b v="0"/>
    <n v="1"/>
    <b v="0"/>
    <s v="theater/plays"/>
    <m/>
    <x v="1"/>
    <x v="12"/>
    <m/>
    <m/>
    <m/>
    <x v="11"/>
    <x v="12"/>
    <x v="11"/>
    <x v="1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n v="2014"/>
    <b v="0"/>
    <n v="7"/>
    <b v="0"/>
    <s v="theater/plays"/>
    <m/>
    <x v="1"/>
    <x v="12"/>
    <m/>
    <m/>
    <m/>
    <x v="11"/>
    <x v="12"/>
    <x v="11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n v="2014"/>
    <b v="0"/>
    <n v="2"/>
    <b v="0"/>
    <s v="theater/plays"/>
    <m/>
    <x v="1"/>
    <x v="12"/>
    <m/>
    <m/>
    <m/>
    <x v="11"/>
    <x v="12"/>
    <x v="11"/>
    <x v="1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n v="2016"/>
    <b v="0"/>
    <n v="4"/>
    <b v="0"/>
    <s v="theater/plays"/>
    <m/>
    <x v="1"/>
    <x v="12"/>
    <m/>
    <m/>
    <m/>
    <x v="11"/>
    <x v="12"/>
    <x v="11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n v="2016"/>
    <b v="0"/>
    <n v="4"/>
    <b v="0"/>
    <s v="theater/plays"/>
    <m/>
    <x v="1"/>
    <x v="12"/>
    <m/>
    <m/>
    <m/>
    <x v="11"/>
    <x v="12"/>
    <x v="11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n v="2015"/>
    <b v="0"/>
    <n v="3"/>
    <b v="0"/>
    <s v="theater/plays"/>
    <m/>
    <x v="1"/>
    <x v="12"/>
    <m/>
    <m/>
    <m/>
    <x v="11"/>
    <x v="12"/>
    <x v="11"/>
    <x v="1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n v="2014"/>
    <b v="0"/>
    <n v="2"/>
    <b v="0"/>
    <s v="theater/plays"/>
    <m/>
    <x v="1"/>
    <x v="12"/>
    <m/>
    <m/>
    <m/>
    <x v="11"/>
    <x v="12"/>
    <x v="11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n v="2014"/>
    <b v="0"/>
    <n v="197"/>
    <b v="0"/>
    <s v="theater/plays"/>
    <m/>
    <x v="1"/>
    <x v="12"/>
    <m/>
    <m/>
    <m/>
    <x v="11"/>
    <x v="12"/>
    <x v="11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n v="2016"/>
    <b v="0"/>
    <n v="0"/>
    <b v="0"/>
    <s v="theater/plays"/>
    <m/>
    <x v="1"/>
    <x v="12"/>
    <m/>
    <m/>
    <m/>
    <x v="11"/>
    <x v="12"/>
    <x v="11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n v="2015"/>
    <b v="0"/>
    <n v="1"/>
    <b v="0"/>
    <s v="theater/plays"/>
    <m/>
    <x v="1"/>
    <x v="12"/>
    <m/>
    <m/>
    <m/>
    <x v="11"/>
    <x v="12"/>
    <x v="11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n v="2015"/>
    <b v="0"/>
    <n v="4"/>
    <b v="0"/>
    <s v="theater/plays"/>
    <m/>
    <x v="1"/>
    <x v="12"/>
    <m/>
    <m/>
    <m/>
    <x v="11"/>
    <x v="12"/>
    <x v="11"/>
    <x v="1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n v="2015"/>
    <b v="0"/>
    <n v="0"/>
    <b v="0"/>
    <s v="theater/plays"/>
    <m/>
    <x v="1"/>
    <x v="12"/>
    <m/>
    <m/>
    <m/>
    <x v="11"/>
    <x v="12"/>
    <x v="11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n v="2017"/>
    <b v="0"/>
    <n v="7"/>
    <b v="0"/>
    <s v="theater/plays"/>
    <m/>
    <x v="1"/>
    <x v="12"/>
    <m/>
    <m/>
    <m/>
    <x v="11"/>
    <x v="12"/>
    <x v="11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n v="2014"/>
    <b v="0"/>
    <n v="11"/>
    <b v="0"/>
    <s v="theater/plays"/>
    <m/>
    <x v="1"/>
    <x v="12"/>
    <m/>
    <m/>
    <m/>
    <x v="11"/>
    <x v="12"/>
    <x v="11"/>
    <x v="1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n v="2015"/>
    <b v="0"/>
    <n v="0"/>
    <b v="0"/>
    <s v="theater/plays"/>
    <m/>
    <x v="1"/>
    <x v="12"/>
    <m/>
    <m/>
    <m/>
    <x v="11"/>
    <x v="12"/>
    <x v="11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1-05T15:43:19"/>
    <n v="2016"/>
    <b v="0"/>
    <n v="6"/>
    <b v="0"/>
    <s v="theater/plays"/>
    <m/>
    <x v="1"/>
    <x v="12"/>
    <m/>
    <m/>
    <m/>
    <x v="11"/>
    <x v="12"/>
    <x v="11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n v="2014"/>
    <b v="0"/>
    <n v="0"/>
    <b v="0"/>
    <s v="theater/plays"/>
    <m/>
    <x v="1"/>
    <x v="12"/>
    <m/>
    <m/>
    <m/>
    <x v="11"/>
    <x v="12"/>
    <x v="11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n v="2015"/>
    <b v="0"/>
    <n v="7"/>
    <b v="0"/>
    <s v="theater/plays"/>
    <m/>
    <x v="1"/>
    <x v="12"/>
    <m/>
    <m/>
    <m/>
    <x v="11"/>
    <x v="12"/>
    <x v="11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n v="2016"/>
    <b v="0"/>
    <n v="94"/>
    <b v="0"/>
    <s v="theater/plays"/>
    <m/>
    <x v="1"/>
    <x v="12"/>
    <m/>
    <m/>
    <m/>
    <x v="11"/>
    <x v="12"/>
    <x v="11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n v="2015"/>
    <b v="0"/>
    <n v="2"/>
    <b v="0"/>
    <s v="theater/plays"/>
    <m/>
    <x v="1"/>
    <x v="12"/>
    <m/>
    <m/>
    <m/>
    <x v="11"/>
    <x v="12"/>
    <x v="11"/>
    <x v="1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n v="2014"/>
    <b v="0"/>
    <n v="25"/>
    <b v="0"/>
    <s v="theater/plays"/>
    <m/>
    <x v="1"/>
    <x v="12"/>
    <m/>
    <m/>
    <m/>
    <x v="11"/>
    <x v="12"/>
    <x v="11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n v="2014"/>
    <b v="0"/>
    <n v="17"/>
    <b v="0"/>
    <s v="theater/plays"/>
    <m/>
    <x v="1"/>
    <x v="12"/>
    <m/>
    <m/>
    <m/>
    <x v="11"/>
    <x v="12"/>
    <x v="11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n v="2016"/>
    <b v="0"/>
    <n v="2"/>
    <b v="0"/>
    <s v="theater/plays"/>
    <m/>
    <x v="1"/>
    <x v="12"/>
    <m/>
    <m/>
    <m/>
    <x v="11"/>
    <x v="12"/>
    <x v="11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n v="2014"/>
    <b v="0"/>
    <n v="4"/>
    <b v="0"/>
    <s v="theater/plays"/>
    <m/>
    <x v="1"/>
    <x v="12"/>
    <m/>
    <m/>
    <m/>
    <x v="11"/>
    <x v="12"/>
    <x v="11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n v="2015"/>
    <b v="0"/>
    <n v="5"/>
    <b v="0"/>
    <s v="theater/plays"/>
    <m/>
    <x v="1"/>
    <x v="12"/>
    <m/>
    <m/>
    <m/>
    <x v="11"/>
    <x v="12"/>
    <x v="11"/>
    <x v="1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n v="2015"/>
    <b v="0"/>
    <n v="2"/>
    <b v="0"/>
    <s v="theater/plays"/>
    <m/>
    <x v="1"/>
    <x v="12"/>
    <m/>
    <m/>
    <m/>
    <x v="11"/>
    <x v="12"/>
    <x v="11"/>
    <x v="1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n v="2016"/>
    <b v="0"/>
    <n v="2"/>
    <b v="0"/>
    <s v="theater/plays"/>
    <m/>
    <x v="1"/>
    <x v="12"/>
    <m/>
    <m/>
    <m/>
    <x v="11"/>
    <x v="12"/>
    <x v="11"/>
    <x v="1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n v="2014"/>
    <b v="0"/>
    <n v="3"/>
    <b v="0"/>
    <s v="theater/plays"/>
    <m/>
    <x v="1"/>
    <x v="12"/>
    <m/>
    <m/>
    <m/>
    <x v="11"/>
    <x v="12"/>
    <x v="11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n v="2014"/>
    <b v="0"/>
    <n v="0"/>
    <b v="0"/>
    <s v="theater/plays"/>
    <m/>
    <x v="1"/>
    <x v="12"/>
    <m/>
    <m/>
    <m/>
    <x v="11"/>
    <x v="12"/>
    <x v="11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n v="2015"/>
    <b v="0"/>
    <n v="4"/>
    <b v="0"/>
    <s v="theater/plays"/>
    <m/>
    <x v="1"/>
    <x v="12"/>
    <m/>
    <m/>
    <m/>
    <x v="11"/>
    <x v="12"/>
    <x v="11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n v="2014"/>
    <b v="0"/>
    <n v="1"/>
    <b v="0"/>
    <s v="theater/plays"/>
    <m/>
    <x v="1"/>
    <x v="12"/>
    <m/>
    <m/>
    <m/>
    <x v="11"/>
    <x v="12"/>
    <x v="11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n v="2014"/>
    <b v="0"/>
    <n v="12"/>
    <b v="0"/>
    <s v="theater/plays"/>
    <m/>
    <x v="1"/>
    <x v="12"/>
    <m/>
    <m/>
    <m/>
    <x v="11"/>
    <x v="12"/>
    <x v="11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n v="2014"/>
    <b v="0"/>
    <n v="4"/>
    <b v="0"/>
    <s v="theater/plays"/>
    <m/>
    <x v="1"/>
    <x v="12"/>
    <m/>
    <m/>
    <m/>
    <x v="11"/>
    <x v="12"/>
    <x v="11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n v="2016"/>
    <b v="0"/>
    <n v="91"/>
    <b v="0"/>
    <s v="theater/plays"/>
    <m/>
    <x v="1"/>
    <x v="12"/>
    <m/>
    <m/>
    <m/>
    <x v="11"/>
    <x v="12"/>
    <x v="11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n v="2015"/>
    <b v="0"/>
    <n v="1"/>
    <b v="0"/>
    <s v="theater/plays"/>
    <m/>
    <x v="1"/>
    <x v="12"/>
    <m/>
    <m/>
    <m/>
    <x v="11"/>
    <x v="12"/>
    <x v="11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n v="2014"/>
    <b v="0"/>
    <n v="1"/>
    <b v="0"/>
    <s v="theater/plays"/>
    <m/>
    <x v="1"/>
    <x v="12"/>
    <m/>
    <m/>
    <m/>
    <x v="11"/>
    <x v="12"/>
    <x v="11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n v="2014"/>
    <b v="0"/>
    <n v="0"/>
    <b v="0"/>
    <s v="theater/plays"/>
    <m/>
    <x v="1"/>
    <x v="12"/>
    <m/>
    <m/>
    <m/>
    <x v="11"/>
    <x v="12"/>
    <x v="11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08-14T21:05:16"/>
    <n v="2014"/>
    <b v="0"/>
    <n v="13"/>
    <b v="0"/>
    <s v="theater/plays"/>
    <m/>
    <x v="1"/>
    <x v="12"/>
    <m/>
    <m/>
    <m/>
    <x v="11"/>
    <x v="12"/>
    <x v="11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n v="2014"/>
    <b v="0"/>
    <n v="2"/>
    <b v="0"/>
    <s v="theater/plays"/>
    <m/>
    <x v="1"/>
    <x v="12"/>
    <m/>
    <m/>
    <m/>
    <x v="11"/>
    <x v="12"/>
    <x v="11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n v="2016"/>
    <b v="0"/>
    <n v="0"/>
    <b v="0"/>
    <s v="theater/plays"/>
    <m/>
    <x v="1"/>
    <x v="12"/>
    <m/>
    <m/>
    <m/>
    <x v="11"/>
    <x v="12"/>
    <x v="11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n v="2014"/>
    <b v="0"/>
    <n v="21"/>
    <b v="0"/>
    <s v="theater/plays"/>
    <m/>
    <x v="1"/>
    <x v="12"/>
    <m/>
    <m/>
    <m/>
    <x v="11"/>
    <x v="12"/>
    <x v="11"/>
    <x v="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n v="2016"/>
    <b v="0"/>
    <n v="9"/>
    <b v="0"/>
    <s v="theater/plays"/>
    <m/>
    <x v="1"/>
    <x v="12"/>
    <m/>
    <m/>
    <m/>
    <x v="11"/>
    <x v="12"/>
    <x v="11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n v="2015"/>
    <b v="0"/>
    <n v="6"/>
    <b v="0"/>
    <s v="theater/plays"/>
    <m/>
    <x v="1"/>
    <x v="12"/>
    <m/>
    <m/>
    <m/>
    <x v="11"/>
    <x v="12"/>
    <x v="11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n v="2016"/>
    <b v="0"/>
    <n v="4"/>
    <b v="0"/>
    <s v="theater/plays"/>
    <m/>
    <x v="1"/>
    <x v="12"/>
    <m/>
    <m/>
    <m/>
    <x v="11"/>
    <x v="12"/>
    <x v="11"/>
    <x v="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n v="2014"/>
    <b v="0"/>
    <n v="7"/>
    <b v="0"/>
    <s v="theater/plays"/>
    <m/>
    <x v="1"/>
    <x v="12"/>
    <m/>
    <m/>
    <m/>
    <x v="11"/>
    <x v="12"/>
    <x v="11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n v="2014"/>
    <b v="0"/>
    <n v="5"/>
    <b v="0"/>
    <s v="theater/plays"/>
    <m/>
    <x v="1"/>
    <x v="12"/>
    <m/>
    <m/>
    <m/>
    <x v="11"/>
    <x v="12"/>
    <x v="11"/>
    <x v="1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n v="2016"/>
    <b v="0"/>
    <n v="0"/>
    <b v="0"/>
    <s v="theater/plays"/>
    <m/>
    <x v="1"/>
    <x v="12"/>
    <m/>
    <m/>
    <m/>
    <x v="11"/>
    <x v="12"/>
    <x v="11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n v="2016"/>
    <b v="0"/>
    <n v="3"/>
    <b v="0"/>
    <s v="theater/plays"/>
    <m/>
    <x v="1"/>
    <x v="12"/>
    <m/>
    <m/>
    <m/>
    <x v="11"/>
    <x v="12"/>
    <x v="11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n v="2014"/>
    <b v="0"/>
    <n v="9"/>
    <b v="0"/>
    <s v="theater/plays"/>
    <m/>
    <x v="1"/>
    <x v="12"/>
    <m/>
    <m/>
    <m/>
    <x v="11"/>
    <x v="12"/>
    <x v="11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n v="2015"/>
    <b v="0"/>
    <n v="6"/>
    <b v="0"/>
    <s v="theater/plays"/>
    <m/>
    <x v="1"/>
    <x v="12"/>
    <m/>
    <m/>
    <m/>
    <x v="11"/>
    <x v="12"/>
    <x v="11"/>
    <x v="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n v="2014"/>
    <b v="0"/>
    <n v="4"/>
    <b v="0"/>
    <s v="theater/plays"/>
    <m/>
    <x v="1"/>
    <x v="12"/>
    <m/>
    <m/>
    <m/>
    <x v="11"/>
    <x v="12"/>
    <x v="11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n v="2016"/>
    <b v="0"/>
    <n v="1"/>
    <b v="0"/>
    <s v="theater/plays"/>
    <m/>
    <x v="1"/>
    <x v="12"/>
    <m/>
    <m/>
    <m/>
    <x v="11"/>
    <x v="12"/>
    <x v="11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n v="2015"/>
    <b v="0"/>
    <n v="17"/>
    <b v="0"/>
    <s v="theater/plays"/>
    <m/>
    <x v="1"/>
    <x v="12"/>
    <m/>
    <m/>
    <m/>
    <x v="11"/>
    <x v="12"/>
    <x v="11"/>
    <x v="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n v="2016"/>
    <b v="0"/>
    <n v="1"/>
    <b v="0"/>
    <s v="theater/plays"/>
    <m/>
    <x v="1"/>
    <x v="12"/>
    <m/>
    <m/>
    <m/>
    <x v="11"/>
    <x v="12"/>
    <x v="1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n v="2015"/>
    <b v="0"/>
    <n v="13"/>
    <b v="0"/>
    <s v="theater/plays"/>
    <m/>
    <x v="1"/>
    <x v="12"/>
    <m/>
    <m/>
    <m/>
    <x v="11"/>
    <x v="12"/>
    <x v="11"/>
    <x v="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n v="2015"/>
    <b v="0"/>
    <n v="6"/>
    <b v="0"/>
    <s v="theater/plays"/>
    <m/>
    <x v="1"/>
    <x v="12"/>
    <m/>
    <m/>
    <m/>
    <x v="11"/>
    <x v="12"/>
    <x v="11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n v="2016"/>
    <b v="0"/>
    <n v="0"/>
    <b v="0"/>
    <s v="theater/plays"/>
    <m/>
    <x v="1"/>
    <x v="12"/>
    <m/>
    <m/>
    <m/>
    <x v="11"/>
    <x v="12"/>
    <x v="11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n v="2014"/>
    <b v="0"/>
    <n v="2"/>
    <b v="0"/>
    <s v="theater/plays"/>
    <m/>
    <x v="1"/>
    <x v="12"/>
    <m/>
    <m/>
    <m/>
    <x v="11"/>
    <x v="12"/>
    <x v="11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n v="2015"/>
    <b v="0"/>
    <n v="2"/>
    <b v="0"/>
    <s v="theater/plays"/>
    <m/>
    <x v="1"/>
    <x v="12"/>
    <m/>
    <m/>
    <m/>
    <x v="11"/>
    <x v="12"/>
    <x v="11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n v="2015"/>
    <b v="0"/>
    <n v="21"/>
    <b v="0"/>
    <s v="theater/plays"/>
    <m/>
    <x v="1"/>
    <x v="12"/>
    <m/>
    <m/>
    <m/>
    <x v="11"/>
    <x v="12"/>
    <x v="11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n v="2014"/>
    <b v="0"/>
    <n v="13"/>
    <b v="0"/>
    <s v="theater/plays"/>
    <m/>
    <x v="1"/>
    <x v="12"/>
    <m/>
    <m/>
    <m/>
    <x v="11"/>
    <x v="12"/>
    <x v="11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n v="2014"/>
    <b v="0"/>
    <n v="0"/>
    <b v="0"/>
    <s v="theater/plays"/>
    <m/>
    <x v="1"/>
    <x v="12"/>
    <m/>
    <m/>
    <m/>
    <x v="11"/>
    <x v="12"/>
    <x v="11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n v="2016"/>
    <b v="0"/>
    <n v="6"/>
    <b v="0"/>
    <s v="theater/plays"/>
    <m/>
    <x v="1"/>
    <x v="12"/>
    <m/>
    <m/>
    <m/>
    <x v="11"/>
    <x v="12"/>
    <x v="11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n v="2016"/>
    <b v="0"/>
    <n v="0"/>
    <b v="0"/>
    <s v="theater/plays"/>
    <m/>
    <x v="1"/>
    <x v="12"/>
    <m/>
    <m/>
    <m/>
    <x v="11"/>
    <x v="12"/>
    <x v="1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n v="2016"/>
    <b v="0"/>
    <n v="1"/>
    <b v="0"/>
    <s v="theater/plays"/>
    <m/>
    <x v="1"/>
    <x v="12"/>
    <m/>
    <m/>
    <m/>
    <x v="11"/>
    <x v="12"/>
    <x v="11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n v="2016"/>
    <b v="0"/>
    <n v="0"/>
    <b v="0"/>
    <s v="theater/plays"/>
    <m/>
    <x v="1"/>
    <x v="12"/>
    <m/>
    <m/>
    <m/>
    <x v="11"/>
    <x v="12"/>
    <x v="11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n v="2015"/>
    <b v="0"/>
    <n v="12"/>
    <b v="0"/>
    <s v="theater/plays"/>
    <m/>
    <x v="1"/>
    <x v="12"/>
    <m/>
    <m/>
    <m/>
    <x v="11"/>
    <x v="12"/>
    <x v="11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n v="2015"/>
    <b v="0"/>
    <n v="2"/>
    <b v="0"/>
    <s v="theater/plays"/>
    <m/>
    <x v="1"/>
    <x v="12"/>
    <m/>
    <m/>
    <m/>
    <x v="11"/>
    <x v="12"/>
    <x v="11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n v="2015"/>
    <b v="0"/>
    <n v="6"/>
    <b v="0"/>
    <s v="theater/plays"/>
    <m/>
    <x v="1"/>
    <x v="12"/>
    <m/>
    <m/>
    <m/>
    <x v="11"/>
    <x v="12"/>
    <x v="11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09-09T10:28:26"/>
    <n v="2016"/>
    <b v="0"/>
    <n v="1"/>
    <b v="0"/>
    <s v="theater/plays"/>
    <m/>
    <x v="1"/>
    <x v="12"/>
    <m/>
    <m/>
    <m/>
    <x v="11"/>
    <x v="12"/>
    <x v="11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n v="2015"/>
    <b v="0"/>
    <n v="1"/>
    <b v="0"/>
    <s v="theater/plays"/>
    <m/>
    <x v="1"/>
    <x v="12"/>
    <m/>
    <m/>
    <m/>
    <x v="11"/>
    <x v="12"/>
    <x v="11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n v="2015"/>
    <b v="0"/>
    <n v="5"/>
    <b v="0"/>
    <s v="theater/plays"/>
    <m/>
    <x v="1"/>
    <x v="12"/>
    <m/>
    <m/>
    <m/>
    <x v="11"/>
    <x v="12"/>
    <x v="11"/>
    <x v="11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n v="2016"/>
    <b v="0"/>
    <n v="0"/>
    <b v="0"/>
    <s v="theater/plays"/>
    <m/>
    <x v="1"/>
    <x v="12"/>
    <m/>
    <m/>
    <m/>
    <x v="11"/>
    <x v="12"/>
    <x v="11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n v="2014"/>
    <b v="0"/>
    <n v="3"/>
    <b v="0"/>
    <s v="theater/plays"/>
    <m/>
    <x v="1"/>
    <x v="12"/>
    <m/>
    <m/>
    <m/>
    <x v="11"/>
    <x v="12"/>
    <x v="11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n v="2015"/>
    <b v="0"/>
    <n v="8"/>
    <b v="0"/>
    <s v="theater/plays"/>
    <m/>
    <x v="1"/>
    <x v="12"/>
    <m/>
    <m/>
    <m/>
    <x v="11"/>
    <x v="12"/>
    <x v="11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n v="2015"/>
    <b v="0"/>
    <n v="3"/>
    <b v="0"/>
    <s v="theater/plays"/>
    <m/>
    <x v="1"/>
    <x v="12"/>
    <m/>
    <m/>
    <m/>
    <x v="11"/>
    <x v="12"/>
    <x v="11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n v="2014"/>
    <b v="0"/>
    <n v="8"/>
    <b v="0"/>
    <s v="theater/plays"/>
    <m/>
    <x v="1"/>
    <x v="12"/>
    <m/>
    <m/>
    <m/>
    <x v="11"/>
    <x v="12"/>
    <x v="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n v="2015"/>
    <b v="0"/>
    <n v="1"/>
    <b v="0"/>
    <s v="theater/plays"/>
    <m/>
    <x v="1"/>
    <x v="12"/>
    <m/>
    <m/>
    <m/>
    <x v="11"/>
    <x v="12"/>
    <x v="11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n v="2015"/>
    <b v="0"/>
    <n v="4"/>
    <b v="0"/>
    <s v="theater/plays"/>
    <m/>
    <x v="1"/>
    <x v="12"/>
    <m/>
    <m/>
    <m/>
    <x v="11"/>
    <x v="12"/>
    <x v="11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n v="2014"/>
    <b v="0"/>
    <n v="8"/>
    <b v="0"/>
    <s v="theater/plays"/>
    <m/>
    <x v="1"/>
    <x v="12"/>
    <m/>
    <m/>
    <m/>
    <x v="11"/>
    <x v="12"/>
    <x v="11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n v="2016"/>
    <b v="0"/>
    <n v="1"/>
    <b v="0"/>
    <s v="theater/plays"/>
    <m/>
    <x v="1"/>
    <x v="12"/>
    <m/>
    <m/>
    <m/>
    <x v="11"/>
    <x v="12"/>
    <x v="11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n v="2017"/>
    <b v="0"/>
    <n v="5"/>
    <b v="0"/>
    <s v="theater/plays"/>
    <m/>
    <x v="1"/>
    <x v="12"/>
    <m/>
    <m/>
    <m/>
    <x v="11"/>
    <x v="12"/>
    <x v="11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n v="2015"/>
    <b v="0"/>
    <n v="0"/>
    <b v="0"/>
    <s v="theater/plays"/>
    <m/>
    <x v="1"/>
    <x v="12"/>
    <m/>
    <m/>
    <m/>
    <x v="11"/>
    <x v="12"/>
    <x v="11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n v="2016"/>
    <b v="0"/>
    <n v="0"/>
    <b v="0"/>
    <s v="theater/plays"/>
    <m/>
    <x v="1"/>
    <x v="12"/>
    <m/>
    <m/>
    <m/>
    <x v="11"/>
    <x v="12"/>
    <x v="11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n v="2016"/>
    <b v="0"/>
    <n v="1"/>
    <b v="0"/>
    <s v="theater/plays"/>
    <m/>
    <x v="1"/>
    <x v="12"/>
    <m/>
    <m/>
    <m/>
    <x v="11"/>
    <x v="12"/>
    <x v="11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n v="2014"/>
    <b v="0"/>
    <n v="0"/>
    <b v="0"/>
    <s v="theater/plays"/>
    <m/>
    <x v="1"/>
    <x v="12"/>
    <m/>
    <m/>
    <m/>
    <x v="11"/>
    <x v="12"/>
    <x v="11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n v="2016"/>
    <b v="0"/>
    <n v="0"/>
    <b v="0"/>
    <s v="theater/plays"/>
    <m/>
    <x v="1"/>
    <x v="12"/>
    <m/>
    <m/>
    <m/>
    <x v="11"/>
    <x v="12"/>
    <x v="1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n v="2016"/>
    <b v="0"/>
    <n v="6"/>
    <b v="0"/>
    <s v="theater/plays"/>
    <m/>
    <x v="1"/>
    <x v="12"/>
    <m/>
    <m/>
    <m/>
    <x v="11"/>
    <x v="12"/>
    <x v="11"/>
    <x v="1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n v="2015"/>
    <b v="0"/>
    <n v="6"/>
    <b v="0"/>
    <s v="theater/plays"/>
    <m/>
    <x v="1"/>
    <x v="12"/>
    <m/>
    <m/>
    <m/>
    <x v="11"/>
    <x v="12"/>
    <x v="11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n v="2016"/>
    <b v="0"/>
    <n v="14"/>
    <b v="0"/>
    <s v="theater/plays"/>
    <m/>
    <x v="1"/>
    <x v="12"/>
    <m/>
    <m/>
    <m/>
    <x v="11"/>
    <x v="12"/>
    <x v="11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n v="2016"/>
    <b v="0"/>
    <n v="6"/>
    <b v="0"/>
    <s v="theater/plays"/>
    <m/>
    <x v="1"/>
    <x v="12"/>
    <m/>
    <m/>
    <m/>
    <x v="11"/>
    <x v="12"/>
    <x v="11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n v="2015"/>
    <b v="0"/>
    <n v="33"/>
    <b v="0"/>
    <s v="theater/plays"/>
    <m/>
    <x v="1"/>
    <x v="12"/>
    <m/>
    <m/>
    <m/>
    <x v="11"/>
    <x v="12"/>
    <x v="11"/>
    <x v="1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n v="2014"/>
    <b v="0"/>
    <n v="4"/>
    <b v="0"/>
    <s v="theater/plays"/>
    <m/>
    <x v="1"/>
    <x v="12"/>
    <m/>
    <m/>
    <m/>
    <x v="11"/>
    <x v="12"/>
    <x v="11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n v="2017"/>
    <b v="0"/>
    <n v="1"/>
    <b v="0"/>
    <s v="theater/plays"/>
    <m/>
    <x v="1"/>
    <x v="12"/>
    <m/>
    <m/>
    <m/>
    <x v="11"/>
    <x v="12"/>
    <x v="11"/>
    <x v="1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n v="2015"/>
    <b v="0"/>
    <n v="0"/>
    <b v="0"/>
    <s v="theater/plays"/>
    <m/>
    <x v="1"/>
    <x v="12"/>
    <m/>
    <m/>
    <m/>
    <x v="11"/>
    <x v="12"/>
    <x v="11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n v="2016"/>
    <b v="0"/>
    <n v="6"/>
    <b v="0"/>
    <s v="theater/plays"/>
    <m/>
    <x v="1"/>
    <x v="12"/>
    <m/>
    <m/>
    <m/>
    <x v="11"/>
    <x v="12"/>
    <x v="11"/>
    <x v="1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n v="2015"/>
    <b v="0"/>
    <n v="6"/>
    <b v="0"/>
    <s v="theater/plays"/>
    <m/>
    <x v="1"/>
    <x v="12"/>
    <m/>
    <m/>
    <m/>
    <x v="11"/>
    <x v="12"/>
    <x v="1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n v="2016"/>
    <b v="0"/>
    <n v="1"/>
    <b v="0"/>
    <s v="theater/plays"/>
    <m/>
    <x v="1"/>
    <x v="12"/>
    <m/>
    <m/>
    <m/>
    <x v="11"/>
    <x v="12"/>
    <x v="11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n v="2015"/>
    <b v="0"/>
    <n v="3"/>
    <b v="0"/>
    <s v="theater/plays"/>
    <m/>
    <x v="1"/>
    <x v="12"/>
    <m/>
    <m/>
    <m/>
    <x v="11"/>
    <x v="12"/>
    <x v="11"/>
    <x v="11"/>
  </r>
  <r>
    <m/>
    <m/>
    <m/>
    <m/>
    <m/>
    <x v="4"/>
    <m/>
    <m/>
    <m/>
    <m/>
    <m/>
    <m/>
    <m/>
    <m/>
    <m/>
    <m/>
    <m/>
    <x v="1"/>
    <x v="12"/>
    <m/>
    <m/>
    <m/>
    <x v="11"/>
    <x v="12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798F0-7321-40C2-9912-4CE8183A01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B948E-4946-4A50-A1D8-C24A323289F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4:D17" firstHeaderRow="0" firstDataRow="1" firstDataCol="1" rowPageCount="2" colPageCount="1"/>
  <pivotFields count="26">
    <pivotField showAll="0"/>
    <pivotField showAll="0"/>
    <pivotField showAll="0"/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>
      <items count="13">
        <item x="9"/>
        <item x="8"/>
        <item x="7"/>
        <item x="6"/>
        <item x="5"/>
        <item x="4"/>
        <item x="0"/>
        <item x="3"/>
        <item x="10"/>
        <item x="2"/>
        <item x="1"/>
        <item x="11"/>
        <item t="default"/>
      </items>
    </pivotField>
    <pivotField dataField="1" showAll="0">
      <items count="14">
        <item x="11"/>
        <item x="10"/>
        <item x="5"/>
        <item x="4"/>
        <item x="7"/>
        <item x="2"/>
        <item x="6"/>
        <item x="3"/>
        <item x="9"/>
        <item x="1"/>
        <item x="8"/>
        <item x="0"/>
        <item x="12"/>
        <item t="default"/>
      </items>
    </pivotField>
    <pivotField dataField="1" showAll="0">
      <items count="13">
        <item x="0"/>
        <item x="1"/>
        <item x="8"/>
        <item x="6"/>
        <item x="3"/>
        <item x="2"/>
        <item x="7"/>
        <item x="5"/>
        <item x="4"/>
        <item x="9"/>
        <item x="10"/>
        <item x="11"/>
        <item t="default"/>
      </items>
    </pivotField>
    <pivotField dataField="1" showAll="0">
      <items count="13">
        <item x="4"/>
        <item x="8"/>
        <item x="1"/>
        <item x="7"/>
        <item x="2"/>
        <item x="5"/>
        <item x="3"/>
        <item x="0"/>
        <item x="9"/>
        <item x="6"/>
        <item x="10"/>
        <item x="1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17" hier="-1"/>
  </pageFields>
  <dataFields count="3">
    <dataField name="Sum of Percentage Successful" fld="23" baseField="0" baseItem="0"/>
    <dataField name="Sum of Percentage Failed" fld="24" baseField="0" baseItem="0"/>
    <dataField name="Sum of Percentage Canceled" fld="25" baseField="0" baseItem="0"/>
  </dataFields>
  <formats count="1">
    <format dxfId="4">
      <pivotArea collapsedLevelsAreSubtotals="1" fieldPosition="0">
        <references count="1">
          <reference field="18" count="0"/>
        </references>
      </pivotArea>
    </format>
  </formats>
  <chartFormats count="3"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232FA-4AFE-4635-9703-D4E640A4640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0" hier="-1"/>
    <pageField fld="1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5" zoomScaleNormal="95" workbookViewId="0">
      <selection activeCell="G13" sqref="G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autoFilter ref="E1:E4115" xr:uid="{00000000-0001-0000-0000-000000000000}"/>
  <conditionalFormatting sqref="F1:F1048576">
    <cfRule type="cellIs" dxfId="12" priority="1" operator="equal">
      <formula>"canceled"</formula>
    </cfRule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EB7E-5DCF-4DA5-AE29-B707D82F13C9}">
  <dimension ref="A1:F14"/>
  <sheetViews>
    <sheetView workbookViewId="0">
      <selection activeCell="C5" sqref="C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  <col min="7" max="7" width="5.54296875" bestFit="1" customWidth="1"/>
    <col min="8" max="8" width="3.81640625" bestFit="1" customWidth="1"/>
    <col min="9" max="9" width="9.26953125" bestFit="1" customWidth="1"/>
    <col min="10" max="10" width="9.453125" bestFit="1" customWidth="1"/>
    <col min="11" max="11" width="8.08984375" bestFit="1" customWidth="1"/>
    <col min="12" max="12" width="9.2695312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26953125" bestFit="1" customWidth="1"/>
    <col min="17" max="17" width="5.54296875" bestFit="1" customWidth="1"/>
    <col min="18" max="18" width="3.81640625" bestFit="1" customWidth="1"/>
    <col min="19" max="19" width="9.26953125" bestFit="1" customWidth="1"/>
    <col min="20" max="20" width="10.36328125" bestFit="1" customWidth="1"/>
    <col min="21" max="21" width="13.54296875" bestFit="1" customWidth="1"/>
    <col min="22" max="22" width="9.26953125" bestFit="1" customWidth="1"/>
    <col min="23" max="23" width="16.453125" bestFit="1" customWidth="1"/>
    <col min="24" max="24" width="11.26953125" bestFit="1" customWidth="1"/>
    <col min="25" max="25" width="5.54296875" bestFit="1" customWidth="1"/>
    <col min="26" max="26" width="9.26953125" bestFit="1" customWidth="1"/>
    <col min="27" max="27" width="14.1796875" bestFit="1" customWidth="1"/>
    <col min="28" max="28" width="12.08984375" bestFit="1" customWidth="1"/>
    <col min="29" max="29" width="5.54296875" bestFit="1" customWidth="1"/>
    <col min="30" max="30" width="9.26953125" bestFit="1" customWidth="1"/>
    <col min="31" max="31" width="14.90625" bestFit="1" customWidth="1"/>
    <col min="32" max="32" width="8.90625" bestFit="1" customWidth="1"/>
    <col min="33" max="33" width="5.54296875" bestFit="1" customWidth="1"/>
    <col min="34" max="34" width="3.81640625" bestFit="1" customWidth="1"/>
    <col min="35" max="35" width="9.2695312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5E8F-DBBC-43E2-B35E-A01AEEB91DFF}">
  <dimension ref="A1:U4115"/>
  <sheetViews>
    <sheetView topLeftCell="B1" workbookViewId="0">
      <pane ySplit="1" topLeftCell="A2" activePane="bottomLeft" state="frozen"/>
      <selection activeCell="K1" sqref="K1"/>
      <selection pane="bottomLeft" activeCell="F1" sqref="F1:F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22.0898437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24.54296875" customWidth="1"/>
    <col min="17" max="17" width="17.1796875" customWidth="1"/>
    <col min="18" max="18" width="33.6328125" customWidth="1"/>
    <col min="19" max="19" width="24" customWidth="1"/>
    <col min="20" max="20" width="27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8260</v>
      </c>
      <c r="M1" s="1" t="s">
        <v>8261</v>
      </c>
      <c r="N1" s="1" t="s">
        <v>8262</v>
      </c>
      <c r="O1" s="1" t="s">
        <v>8305</v>
      </c>
      <c r="P1" t="s">
        <v>8306</v>
      </c>
      <c r="Q1" s="1" t="s">
        <v>8307</v>
      </c>
      <c r="R1" s="9" t="s">
        <v>8358</v>
      </c>
      <c r="S1" s="1" t="s">
        <v>8359</v>
      </c>
      <c r="T1" s="1" t="s">
        <v>8367</v>
      </c>
      <c r="U1" s="1" t="s">
        <v>8366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(((J2/60)/60)/24)+DATE(1970,1,1)</f>
        <v>42177.007071759261</v>
      </c>
      <c r="L2" t="b">
        <v>0</v>
      </c>
      <c r="M2">
        <v>182</v>
      </c>
      <c r="N2" t="b">
        <v>1</v>
      </c>
      <c r="O2" t="s">
        <v>8263</v>
      </c>
      <c r="P2">
        <f>ROUND(E2/D2*100,0)</f>
        <v>137</v>
      </c>
      <c r="Q2">
        <f>IFERROR(ROUND(E2/M2,2),0)</f>
        <v>63.92</v>
      </c>
      <c r="R2" s="10" t="s">
        <v>8308</v>
      </c>
      <c r="S2" t="s">
        <v>8309</v>
      </c>
      <c r="T2" s="14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ROUND(E3/D3*100,0)</f>
        <v>143</v>
      </c>
      <c r="Q3">
        <f t="shared" ref="Q3:Q66" si="1">IFERROR(ROUND(E3/M3,2),0)</f>
        <v>185.48</v>
      </c>
      <c r="R3" s="10" t="s">
        <v>8308</v>
      </c>
      <c r="S3" t="s">
        <v>8309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1"/>
        <v>15</v>
      </c>
      <c r="R4" s="10" t="s">
        <v>8308</v>
      </c>
      <c r="S4" t="s">
        <v>8309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1"/>
        <v>69.27</v>
      </c>
      <c r="R5" s="10" t="s">
        <v>8308</v>
      </c>
      <c r="S5" t="s">
        <v>8309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1"/>
        <v>190.55</v>
      </c>
      <c r="R6" s="10" t="s">
        <v>8308</v>
      </c>
      <c r="S6" t="s">
        <v>8309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1"/>
        <v>93.4</v>
      </c>
      <c r="R7" s="10" t="s">
        <v>8308</v>
      </c>
      <c r="S7" t="s">
        <v>8309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1"/>
        <v>146.88</v>
      </c>
      <c r="R8" s="10" t="s">
        <v>8308</v>
      </c>
      <c r="S8" t="s">
        <v>8309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1"/>
        <v>159.82</v>
      </c>
      <c r="R9" s="10" t="s">
        <v>8308</v>
      </c>
      <c r="S9" t="s">
        <v>8309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1"/>
        <v>291.79000000000002</v>
      </c>
      <c r="R10" s="10" t="s">
        <v>8308</v>
      </c>
      <c r="S10" t="s">
        <v>8309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1"/>
        <v>31.5</v>
      </c>
      <c r="R11" s="10" t="s">
        <v>8308</v>
      </c>
      <c r="S11" t="s">
        <v>8309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1"/>
        <v>158.68</v>
      </c>
      <c r="R12" s="10" t="s">
        <v>8308</v>
      </c>
      <c r="S12" t="s">
        <v>8309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1"/>
        <v>80.33</v>
      </c>
      <c r="R13" s="10" t="s">
        <v>8308</v>
      </c>
      <c r="S13" t="s">
        <v>8309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1"/>
        <v>59.96</v>
      </c>
      <c r="R14" s="10" t="s">
        <v>8308</v>
      </c>
      <c r="S14" t="s">
        <v>8309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1"/>
        <v>109.78</v>
      </c>
      <c r="R15" s="10" t="s">
        <v>8308</v>
      </c>
      <c r="S15" t="s">
        <v>8309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1"/>
        <v>147.71</v>
      </c>
      <c r="R16" s="10" t="s">
        <v>8308</v>
      </c>
      <c r="S16" t="s">
        <v>8309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1"/>
        <v>21.76</v>
      </c>
      <c r="R17" s="10" t="s">
        <v>8308</v>
      </c>
      <c r="S17" t="s">
        <v>8309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1"/>
        <v>171.84</v>
      </c>
      <c r="R18" s="10" t="s">
        <v>8308</v>
      </c>
      <c r="S18" t="s">
        <v>8309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1"/>
        <v>41.94</v>
      </c>
      <c r="R19" s="10" t="s">
        <v>8308</v>
      </c>
      <c r="S19" t="s">
        <v>8309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1"/>
        <v>93.26</v>
      </c>
      <c r="R20" s="10" t="s">
        <v>8308</v>
      </c>
      <c r="S20" t="s">
        <v>8309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1"/>
        <v>56.14</v>
      </c>
      <c r="R21" s="10" t="s">
        <v>8308</v>
      </c>
      <c r="S21" t="s">
        <v>8309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1"/>
        <v>80.16</v>
      </c>
      <c r="R22" s="10" t="s">
        <v>8308</v>
      </c>
      <c r="S22" t="s">
        <v>8309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1"/>
        <v>199.9</v>
      </c>
      <c r="R23" s="10" t="s">
        <v>8308</v>
      </c>
      <c r="S23" t="s">
        <v>8309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1"/>
        <v>51.25</v>
      </c>
      <c r="R24" s="10" t="s">
        <v>8308</v>
      </c>
      <c r="S24" t="s">
        <v>8309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1"/>
        <v>103.04</v>
      </c>
      <c r="R25" s="10" t="s">
        <v>8308</v>
      </c>
      <c r="S25" t="s">
        <v>8309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1"/>
        <v>66.349999999999994</v>
      </c>
      <c r="R26" s="10" t="s">
        <v>8308</v>
      </c>
      <c r="S26" t="s">
        <v>8309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1"/>
        <v>57.14</v>
      </c>
      <c r="R27" s="10" t="s">
        <v>8308</v>
      </c>
      <c r="S27" t="s">
        <v>8309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1"/>
        <v>102.11</v>
      </c>
      <c r="R28" s="10" t="s">
        <v>8308</v>
      </c>
      <c r="S28" t="s">
        <v>8309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1"/>
        <v>148.97</v>
      </c>
      <c r="R29" s="10" t="s">
        <v>8308</v>
      </c>
      <c r="S29" t="s">
        <v>8309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1"/>
        <v>169.61</v>
      </c>
      <c r="R30" s="10" t="s">
        <v>8308</v>
      </c>
      <c r="S30" t="s">
        <v>8309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1"/>
        <v>31.62</v>
      </c>
      <c r="R31" s="10" t="s">
        <v>8308</v>
      </c>
      <c r="S31" t="s">
        <v>8309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1"/>
        <v>76.45</v>
      </c>
      <c r="R32" s="10" t="s">
        <v>8308</v>
      </c>
      <c r="S32" t="s">
        <v>8309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1"/>
        <v>13</v>
      </c>
      <c r="R33" s="10" t="s">
        <v>8308</v>
      </c>
      <c r="S33" t="s">
        <v>8309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1"/>
        <v>320.45</v>
      </c>
      <c r="R34" s="10" t="s">
        <v>8308</v>
      </c>
      <c r="S34" t="s">
        <v>8309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1"/>
        <v>83.75</v>
      </c>
      <c r="R35" s="10" t="s">
        <v>8308</v>
      </c>
      <c r="S35" t="s">
        <v>8309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1"/>
        <v>49.88</v>
      </c>
      <c r="R36" s="10" t="s">
        <v>8308</v>
      </c>
      <c r="S36" t="s">
        <v>8309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1"/>
        <v>59.46</v>
      </c>
      <c r="R37" s="10" t="s">
        <v>8308</v>
      </c>
      <c r="S37" t="s">
        <v>8309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1"/>
        <v>193.84</v>
      </c>
      <c r="R38" s="10" t="s">
        <v>8308</v>
      </c>
      <c r="S38" t="s">
        <v>8309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1"/>
        <v>159.51</v>
      </c>
      <c r="R39" s="10" t="s">
        <v>8308</v>
      </c>
      <c r="S39" t="s">
        <v>8309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1"/>
        <v>41.68</v>
      </c>
      <c r="R40" s="10" t="s">
        <v>8308</v>
      </c>
      <c r="S40" t="s">
        <v>8309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1"/>
        <v>150.9</v>
      </c>
      <c r="R41" s="10" t="s">
        <v>8308</v>
      </c>
      <c r="S41" t="s">
        <v>8309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1"/>
        <v>126.69</v>
      </c>
      <c r="R42" s="10" t="s">
        <v>8308</v>
      </c>
      <c r="S42" t="s">
        <v>8309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1"/>
        <v>105.26</v>
      </c>
      <c r="R43" s="10" t="s">
        <v>8308</v>
      </c>
      <c r="S43" t="s">
        <v>8309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1"/>
        <v>117.51</v>
      </c>
      <c r="R44" s="10" t="s">
        <v>8308</v>
      </c>
      <c r="S44" t="s">
        <v>8309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1"/>
        <v>117.36</v>
      </c>
      <c r="R45" s="10" t="s">
        <v>8308</v>
      </c>
      <c r="S45" t="s">
        <v>8309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1"/>
        <v>133.33000000000001</v>
      </c>
      <c r="R46" s="10" t="s">
        <v>8308</v>
      </c>
      <c r="S46" t="s">
        <v>8309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1"/>
        <v>98.36</v>
      </c>
      <c r="R47" s="10" t="s">
        <v>8308</v>
      </c>
      <c r="S47" t="s">
        <v>8309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1"/>
        <v>194.44</v>
      </c>
      <c r="R48" s="10" t="s">
        <v>8308</v>
      </c>
      <c r="S48" t="s">
        <v>8309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1"/>
        <v>76.87</v>
      </c>
      <c r="R49" s="10" t="s">
        <v>8308</v>
      </c>
      <c r="S49" t="s">
        <v>8309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1"/>
        <v>56.82</v>
      </c>
      <c r="R50" s="10" t="s">
        <v>8308</v>
      </c>
      <c r="S50" t="s">
        <v>8309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1"/>
        <v>137.93</v>
      </c>
      <c r="R51" s="10" t="s">
        <v>8308</v>
      </c>
      <c r="S51" t="s">
        <v>8309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1"/>
        <v>27.27</v>
      </c>
      <c r="R52" s="10" t="s">
        <v>8308</v>
      </c>
      <c r="S52" t="s">
        <v>8309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1"/>
        <v>118.34</v>
      </c>
      <c r="R53" s="10" t="s">
        <v>8308</v>
      </c>
      <c r="S53" t="s">
        <v>8309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1"/>
        <v>223.48</v>
      </c>
      <c r="R54" s="10" t="s">
        <v>8308</v>
      </c>
      <c r="S54" t="s">
        <v>8309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1"/>
        <v>28.11</v>
      </c>
      <c r="R55" s="10" t="s">
        <v>8308</v>
      </c>
      <c r="S55" t="s">
        <v>8309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1"/>
        <v>194.23</v>
      </c>
      <c r="R56" s="10" t="s">
        <v>8308</v>
      </c>
      <c r="S56" t="s">
        <v>8309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1"/>
        <v>128.94999999999999</v>
      </c>
      <c r="R57" s="10" t="s">
        <v>8308</v>
      </c>
      <c r="S57" t="s">
        <v>8309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1"/>
        <v>49.32</v>
      </c>
      <c r="R58" s="10" t="s">
        <v>8308</v>
      </c>
      <c r="S58" t="s">
        <v>8309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1"/>
        <v>221.52</v>
      </c>
      <c r="R59" s="10" t="s">
        <v>8308</v>
      </c>
      <c r="S59" t="s">
        <v>8309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1"/>
        <v>137.21</v>
      </c>
      <c r="R60" s="10" t="s">
        <v>8308</v>
      </c>
      <c r="S60" t="s">
        <v>8309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1"/>
        <v>606.82000000000005</v>
      </c>
      <c r="R61" s="10" t="s">
        <v>8308</v>
      </c>
      <c r="S61" t="s">
        <v>8309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1"/>
        <v>43.04</v>
      </c>
      <c r="R62" s="10" t="s">
        <v>8308</v>
      </c>
      <c r="S62" t="s">
        <v>8310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1"/>
        <v>322.39</v>
      </c>
      <c r="R63" s="10" t="s">
        <v>8308</v>
      </c>
      <c r="S63" t="s">
        <v>8310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1"/>
        <v>96.71</v>
      </c>
      <c r="R64" s="10" t="s">
        <v>8308</v>
      </c>
      <c r="S64" t="s">
        <v>8310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1"/>
        <v>35.47</v>
      </c>
      <c r="R65" s="10" t="s">
        <v>8308</v>
      </c>
      <c r="S65" t="s">
        <v>8310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173</v>
      </c>
      <c r="Q66">
        <f t="shared" si="1"/>
        <v>86.67</v>
      </c>
      <c r="R66" s="10" t="s">
        <v>8308</v>
      </c>
      <c r="S66" t="s">
        <v>8310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06" si="2">ROUND(E67/D67*100,0)</f>
        <v>108</v>
      </c>
      <c r="Q67">
        <f t="shared" ref="Q67:Q130" si="3">IFERROR(ROUND(E67/M67,2),0)</f>
        <v>132.05000000000001</v>
      </c>
      <c r="R67" s="10" t="s">
        <v>8308</v>
      </c>
      <c r="S67" t="s">
        <v>8310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2"/>
        <v>119</v>
      </c>
      <c r="Q68">
        <f t="shared" si="3"/>
        <v>91.23</v>
      </c>
      <c r="R68" s="10" t="s">
        <v>8308</v>
      </c>
      <c r="S68" t="s">
        <v>8310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2"/>
        <v>116</v>
      </c>
      <c r="Q69">
        <f t="shared" si="3"/>
        <v>116.25</v>
      </c>
      <c r="R69" s="10" t="s">
        <v>8308</v>
      </c>
      <c r="S69" t="s">
        <v>8310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2"/>
        <v>127</v>
      </c>
      <c r="Q70">
        <f t="shared" si="3"/>
        <v>21.19</v>
      </c>
      <c r="R70" s="10" t="s">
        <v>8308</v>
      </c>
      <c r="S70" t="s">
        <v>8310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2"/>
        <v>111</v>
      </c>
      <c r="Q71">
        <f t="shared" si="3"/>
        <v>62.33</v>
      </c>
      <c r="R71" s="10" t="s">
        <v>8308</v>
      </c>
      <c r="S71" t="s">
        <v>8310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2"/>
        <v>127</v>
      </c>
      <c r="Q72">
        <f t="shared" si="3"/>
        <v>37.409999999999997</v>
      </c>
      <c r="R72" s="10" t="s">
        <v>8308</v>
      </c>
      <c r="S72" t="s">
        <v>8310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2"/>
        <v>124</v>
      </c>
      <c r="Q73">
        <f t="shared" si="3"/>
        <v>69.72</v>
      </c>
      <c r="R73" s="10" t="s">
        <v>8308</v>
      </c>
      <c r="S73" t="s">
        <v>8310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2"/>
        <v>108</v>
      </c>
      <c r="Q74">
        <f t="shared" si="3"/>
        <v>58.17</v>
      </c>
      <c r="R74" s="10" t="s">
        <v>8308</v>
      </c>
      <c r="S74" t="s">
        <v>8310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2"/>
        <v>100</v>
      </c>
      <c r="Q75">
        <f t="shared" si="3"/>
        <v>50</v>
      </c>
      <c r="R75" s="10" t="s">
        <v>8308</v>
      </c>
      <c r="S75" t="s">
        <v>8310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2"/>
        <v>113</v>
      </c>
      <c r="Q76">
        <f t="shared" si="3"/>
        <v>19.47</v>
      </c>
      <c r="R76" s="10" t="s">
        <v>8308</v>
      </c>
      <c r="S76" t="s">
        <v>8310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2"/>
        <v>115</v>
      </c>
      <c r="Q77">
        <f t="shared" si="3"/>
        <v>85.96</v>
      </c>
      <c r="R77" s="10" t="s">
        <v>8308</v>
      </c>
      <c r="S77" t="s">
        <v>8310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2"/>
        <v>153</v>
      </c>
      <c r="Q78">
        <f t="shared" si="3"/>
        <v>30.67</v>
      </c>
      <c r="R78" s="10" t="s">
        <v>8308</v>
      </c>
      <c r="S78" t="s">
        <v>8310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2"/>
        <v>393</v>
      </c>
      <c r="Q79">
        <f t="shared" si="3"/>
        <v>60.38</v>
      </c>
      <c r="R79" s="10" t="s">
        <v>8308</v>
      </c>
      <c r="S79" t="s">
        <v>8310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2"/>
        <v>2702</v>
      </c>
      <c r="Q80">
        <f t="shared" si="3"/>
        <v>38.6</v>
      </c>
      <c r="R80" s="10" t="s">
        <v>8308</v>
      </c>
      <c r="S80" t="s">
        <v>8310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2"/>
        <v>127</v>
      </c>
      <c r="Q81">
        <f t="shared" si="3"/>
        <v>40.270000000000003</v>
      </c>
      <c r="R81" s="10" t="s">
        <v>8308</v>
      </c>
      <c r="S81" t="s">
        <v>8310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2"/>
        <v>107</v>
      </c>
      <c r="Q82">
        <f t="shared" si="3"/>
        <v>273.83</v>
      </c>
      <c r="R82" s="10" t="s">
        <v>8308</v>
      </c>
      <c r="S82" t="s">
        <v>8310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2"/>
        <v>198</v>
      </c>
      <c r="Q83">
        <f t="shared" si="3"/>
        <v>53.04</v>
      </c>
      <c r="R83" s="10" t="s">
        <v>8308</v>
      </c>
      <c r="S83" t="s">
        <v>8310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2"/>
        <v>100</v>
      </c>
      <c r="Q84">
        <f t="shared" si="3"/>
        <v>40.01</v>
      </c>
      <c r="R84" s="10" t="s">
        <v>8308</v>
      </c>
      <c r="S84" t="s">
        <v>8310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2"/>
        <v>103</v>
      </c>
      <c r="Q85">
        <f t="shared" si="3"/>
        <v>15.77</v>
      </c>
      <c r="R85" s="10" t="s">
        <v>8308</v>
      </c>
      <c r="S85" t="s">
        <v>8310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2"/>
        <v>100</v>
      </c>
      <c r="Q86">
        <f t="shared" si="3"/>
        <v>71.430000000000007</v>
      </c>
      <c r="R86" s="10" t="s">
        <v>8308</v>
      </c>
      <c r="S86" t="s">
        <v>8310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2"/>
        <v>126</v>
      </c>
      <c r="Q87">
        <f t="shared" si="3"/>
        <v>71.709999999999994</v>
      </c>
      <c r="R87" s="10" t="s">
        <v>8308</v>
      </c>
      <c r="S87" t="s">
        <v>8310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2"/>
        <v>106</v>
      </c>
      <c r="Q88">
        <f t="shared" si="3"/>
        <v>375.76</v>
      </c>
      <c r="R88" s="10" t="s">
        <v>8308</v>
      </c>
      <c r="S88" t="s">
        <v>8310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2"/>
        <v>105</v>
      </c>
      <c r="Q89">
        <f t="shared" si="3"/>
        <v>104.6</v>
      </c>
      <c r="R89" s="10" t="s">
        <v>8308</v>
      </c>
      <c r="S89" t="s">
        <v>8310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2"/>
        <v>103</v>
      </c>
      <c r="Q90">
        <f t="shared" si="3"/>
        <v>60</v>
      </c>
      <c r="R90" s="10" t="s">
        <v>8308</v>
      </c>
      <c r="S90" t="s">
        <v>8310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2"/>
        <v>115</v>
      </c>
      <c r="Q91">
        <f t="shared" si="3"/>
        <v>123.29</v>
      </c>
      <c r="R91" s="10" t="s">
        <v>8308</v>
      </c>
      <c r="S91" t="s">
        <v>8310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2"/>
        <v>100</v>
      </c>
      <c r="Q92">
        <f t="shared" si="3"/>
        <v>31.38</v>
      </c>
      <c r="R92" s="10" t="s">
        <v>8308</v>
      </c>
      <c r="S92" t="s">
        <v>8310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2"/>
        <v>120</v>
      </c>
      <c r="Q93">
        <f t="shared" si="3"/>
        <v>78.260000000000005</v>
      </c>
      <c r="R93" s="10" t="s">
        <v>8308</v>
      </c>
      <c r="S93" t="s">
        <v>8310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2"/>
        <v>105</v>
      </c>
      <c r="Q94">
        <f t="shared" si="3"/>
        <v>122.33</v>
      </c>
      <c r="R94" s="10" t="s">
        <v>8308</v>
      </c>
      <c r="S94" t="s">
        <v>8310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2"/>
        <v>111</v>
      </c>
      <c r="Q95">
        <f t="shared" si="3"/>
        <v>73.73</v>
      </c>
      <c r="R95" s="10" t="s">
        <v>8308</v>
      </c>
      <c r="S95" t="s">
        <v>8310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2"/>
        <v>104</v>
      </c>
      <c r="Q96">
        <f t="shared" si="3"/>
        <v>21.67</v>
      </c>
      <c r="R96" s="10" t="s">
        <v>8308</v>
      </c>
      <c r="S96" t="s">
        <v>8310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2"/>
        <v>131</v>
      </c>
      <c r="Q97">
        <f t="shared" si="3"/>
        <v>21.9</v>
      </c>
      <c r="R97" s="10" t="s">
        <v>8308</v>
      </c>
      <c r="S97" t="s">
        <v>8310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2"/>
        <v>115</v>
      </c>
      <c r="Q98">
        <f t="shared" si="3"/>
        <v>50.59</v>
      </c>
      <c r="R98" s="10" t="s">
        <v>8308</v>
      </c>
      <c r="S98" t="s">
        <v>8310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2"/>
        <v>106</v>
      </c>
      <c r="Q99">
        <f t="shared" si="3"/>
        <v>53.13</v>
      </c>
      <c r="R99" s="10" t="s">
        <v>8308</v>
      </c>
      <c r="S99" t="s">
        <v>8310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2"/>
        <v>106</v>
      </c>
      <c r="Q100">
        <f t="shared" si="3"/>
        <v>56.67</v>
      </c>
      <c r="R100" s="10" t="s">
        <v>8308</v>
      </c>
      <c r="S100" t="s">
        <v>8310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2"/>
        <v>106</v>
      </c>
      <c r="Q101">
        <f t="shared" si="3"/>
        <v>40.78</v>
      </c>
      <c r="R101" s="10" t="s">
        <v>8308</v>
      </c>
      <c r="S101" t="s">
        <v>8310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2"/>
        <v>100</v>
      </c>
      <c r="Q102">
        <f t="shared" si="3"/>
        <v>192.31</v>
      </c>
      <c r="R102" s="10" t="s">
        <v>8308</v>
      </c>
      <c r="S102" t="s">
        <v>8310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2"/>
        <v>100</v>
      </c>
      <c r="Q103">
        <f t="shared" si="3"/>
        <v>100</v>
      </c>
      <c r="R103" s="10" t="s">
        <v>8308</v>
      </c>
      <c r="S103" t="s">
        <v>8310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2"/>
        <v>128</v>
      </c>
      <c r="Q104">
        <f t="shared" si="3"/>
        <v>117.92</v>
      </c>
      <c r="R104" s="10" t="s">
        <v>8308</v>
      </c>
      <c r="S104" t="s">
        <v>8310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2"/>
        <v>105</v>
      </c>
      <c r="Q105">
        <f t="shared" si="3"/>
        <v>27.9</v>
      </c>
      <c r="R105" s="10" t="s">
        <v>8308</v>
      </c>
      <c r="S105" t="s">
        <v>8310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2"/>
        <v>120</v>
      </c>
      <c r="Q106">
        <f t="shared" si="3"/>
        <v>60</v>
      </c>
      <c r="R106" s="10" t="s">
        <v>8308</v>
      </c>
      <c r="S106" t="s">
        <v>8310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>ROUND(E107/D107*100,0)</f>
        <v>107</v>
      </c>
      <c r="Q107">
        <f t="shared" si="3"/>
        <v>39.380000000000003</v>
      </c>
      <c r="R107" s="10" t="s">
        <v>8308</v>
      </c>
      <c r="S107" t="s">
        <v>8310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ref="P108:P171" si="4">ROUND(E108/D108*100,0)</f>
        <v>101</v>
      </c>
      <c r="Q108">
        <f t="shared" si="3"/>
        <v>186.11</v>
      </c>
      <c r="R108" s="10" t="s">
        <v>8308</v>
      </c>
      <c r="S108" t="s">
        <v>8310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4"/>
        <v>102</v>
      </c>
      <c r="Q109">
        <f t="shared" si="3"/>
        <v>111.38</v>
      </c>
      <c r="R109" s="10" t="s">
        <v>8308</v>
      </c>
      <c r="S109" t="s">
        <v>8310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4"/>
        <v>247</v>
      </c>
      <c r="Q110">
        <f t="shared" si="3"/>
        <v>78.72</v>
      </c>
      <c r="R110" s="10" t="s">
        <v>8308</v>
      </c>
      <c r="S110" t="s">
        <v>8310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4"/>
        <v>220</v>
      </c>
      <c r="Q111">
        <f t="shared" si="3"/>
        <v>46.7</v>
      </c>
      <c r="R111" s="10" t="s">
        <v>8308</v>
      </c>
      <c r="S111" t="s">
        <v>8310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4"/>
        <v>131</v>
      </c>
      <c r="Q112">
        <f t="shared" si="3"/>
        <v>65.38</v>
      </c>
      <c r="R112" s="10" t="s">
        <v>8308</v>
      </c>
      <c r="S112" t="s">
        <v>8310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4"/>
        <v>155</v>
      </c>
      <c r="Q113">
        <f t="shared" si="3"/>
        <v>102.08</v>
      </c>
      <c r="R113" s="10" t="s">
        <v>8308</v>
      </c>
      <c r="S113" t="s">
        <v>8310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4"/>
        <v>104</v>
      </c>
      <c r="Q114">
        <f t="shared" si="3"/>
        <v>64.2</v>
      </c>
      <c r="R114" s="10" t="s">
        <v>8308</v>
      </c>
      <c r="S114" t="s">
        <v>8310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4"/>
        <v>141</v>
      </c>
      <c r="Q115">
        <f t="shared" si="3"/>
        <v>90.38</v>
      </c>
      <c r="R115" s="10" t="s">
        <v>8308</v>
      </c>
      <c r="S115" t="s">
        <v>8310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4"/>
        <v>103</v>
      </c>
      <c r="Q116">
        <f t="shared" si="3"/>
        <v>88.57</v>
      </c>
      <c r="R116" s="10" t="s">
        <v>8308</v>
      </c>
      <c r="S116" t="s">
        <v>8310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4"/>
        <v>140</v>
      </c>
      <c r="Q117">
        <f t="shared" si="3"/>
        <v>28.73</v>
      </c>
      <c r="R117" s="10" t="s">
        <v>8308</v>
      </c>
      <c r="S117" t="s">
        <v>8310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4"/>
        <v>114</v>
      </c>
      <c r="Q118">
        <f t="shared" si="3"/>
        <v>69.790000000000006</v>
      </c>
      <c r="R118" s="10" t="s">
        <v>8308</v>
      </c>
      <c r="S118" t="s">
        <v>8310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4"/>
        <v>100</v>
      </c>
      <c r="Q119">
        <f t="shared" si="3"/>
        <v>167.49</v>
      </c>
      <c r="R119" s="10" t="s">
        <v>8308</v>
      </c>
      <c r="S119" t="s">
        <v>8310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4"/>
        <v>113</v>
      </c>
      <c r="Q120">
        <f t="shared" si="3"/>
        <v>144.91</v>
      </c>
      <c r="R120" s="10" t="s">
        <v>8308</v>
      </c>
      <c r="S120" t="s">
        <v>8310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4"/>
        <v>105</v>
      </c>
      <c r="Q121">
        <f t="shared" si="3"/>
        <v>91.84</v>
      </c>
      <c r="R121" s="10" t="s">
        <v>8308</v>
      </c>
      <c r="S121" t="s">
        <v>8310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4"/>
        <v>0</v>
      </c>
      <c r="Q122">
        <f t="shared" si="3"/>
        <v>10</v>
      </c>
      <c r="R122" s="10" t="s">
        <v>8308</v>
      </c>
      <c r="S122" t="s">
        <v>8311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4"/>
        <v>0</v>
      </c>
      <c r="Q123">
        <f t="shared" si="3"/>
        <v>1</v>
      </c>
      <c r="R123" s="10" t="s">
        <v>8308</v>
      </c>
      <c r="S123" t="s">
        <v>8311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4"/>
        <v>0</v>
      </c>
      <c r="Q124">
        <f t="shared" si="3"/>
        <v>0</v>
      </c>
      <c r="R124" s="10" t="s">
        <v>8308</v>
      </c>
      <c r="S124" t="s">
        <v>8311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4"/>
        <v>0</v>
      </c>
      <c r="Q125">
        <f t="shared" si="3"/>
        <v>25.17</v>
      </c>
      <c r="R125" s="10" t="s">
        <v>8308</v>
      </c>
      <c r="S125" t="s">
        <v>8311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4"/>
        <v>0</v>
      </c>
      <c r="Q126">
        <f t="shared" si="3"/>
        <v>0</v>
      </c>
      <c r="R126" s="10" t="s">
        <v>8308</v>
      </c>
      <c r="S126" t="s">
        <v>8311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4"/>
        <v>14</v>
      </c>
      <c r="Q127">
        <f t="shared" si="3"/>
        <v>11.67</v>
      </c>
      <c r="R127" s="10" t="s">
        <v>8308</v>
      </c>
      <c r="S127" t="s">
        <v>8311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4"/>
        <v>6</v>
      </c>
      <c r="Q128">
        <f t="shared" si="3"/>
        <v>106.69</v>
      </c>
      <c r="R128" s="10" t="s">
        <v>8308</v>
      </c>
      <c r="S128" t="s">
        <v>8311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4"/>
        <v>2</v>
      </c>
      <c r="Q129">
        <f t="shared" si="3"/>
        <v>47.5</v>
      </c>
      <c r="R129" s="10" t="s">
        <v>8308</v>
      </c>
      <c r="S129" t="s">
        <v>8311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4"/>
        <v>2</v>
      </c>
      <c r="Q130">
        <f t="shared" si="3"/>
        <v>311.17</v>
      </c>
      <c r="R130" s="10" t="s">
        <v>8308</v>
      </c>
      <c r="S130" t="s">
        <v>8311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4"/>
        <v>0</v>
      </c>
      <c r="Q131">
        <f t="shared" ref="Q131:Q194" si="5">IFERROR(ROUND(E131/M131,2),0)</f>
        <v>0</v>
      </c>
      <c r="R131" s="10" t="s">
        <v>8308</v>
      </c>
      <c r="S131" t="s">
        <v>8311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4"/>
        <v>0</v>
      </c>
      <c r="Q132">
        <f t="shared" si="5"/>
        <v>0</v>
      </c>
      <c r="R132" s="10" t="s">
        <v>8308</v>
      </c>
      <c r="S132" t="s">
        <v>8311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4"/>
        <v>0</v>
      </c>
      <c r="Q133">
        <f t="shared" si="5"/>
        <v>0</v>
      </c>
      <c r="R133" s="10" t="s">
        <v>8308</v>
      </c>
      <c r="S133" t="s">
        <v>8311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4"/>
        <v>10</v>
      </c>
      <c r="Q134">
        <f t="shared" si="5"/>
        <v>94.51</v>
      </c>
      <c r="R134" s="10" t="s">
        <v>8308</v>
      </c>
      <c r="S134" t="s">
        <v>8311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4"/>
        <v>0</v>
      </c>
      <c r="Q135">
        <f t="shared" si="5"/>
        <v>0</v>
      </c>
      <c r="R135" s="10" t="s">
        <v>8308</v>
      </c>
      <c r="S135" t="s">
        <v>8311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4"/>
        <v>0</v>
      </c>
      <c r="Q136">
        <f t="shared" si="5"/>
        <v>0</v>
      </c>
      <c r="R136" s="10" t="s">
        <v>8308</v>
      </c>
      <c r="S136" t="s">
        <v>8311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4"/>
        <v>13</v>
      </c>
      <c r="Q137">
        <f t="shared" si="5"/>
        <v>80.599999999999994</v>
      </c>
      <c r="R137" s="10" t="s">
        <v>8308</v>
      </c>
      <c r="S137" t="s">
        <v>8311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4"/>
        <v>0</v>
      </c>
      <c r="Q138">
        <f t="shared" si="5"/>
        <v>0</v>
      </c>
      <c r="R138" s="10" t="s">
        <v>8308</v>
      </c>
      <c r="S138" t="s">
        <v>8311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4"/>
        <v>0</v>
      </c>
      <c r="Q139">
        <f t="shared" si="5"/>
        <v>0</v>
      </c>
      <c r="R139" s="10" t="s">
        <v>8308</v>
      </c>
      <c r="S139" t="s">
        <v>8311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4"/>
        <v>3</v>
      </c>
      <c r="Q140">
        <f t="shared" si="5"/>
        <v>81.239999999999995</v>
      </c>
      <c r="R140" s="10" t="s">
        <v>8308</v>
      </c>
      <c r="S140" t="s">
        <v>8311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4"/>
        <v>100</v>
      </c>
      <c r="Q141">
        <f t="shared" si="5"/>
        <v>500</v>
      </c>
      <c r="R141" s="10" t="s">
        <v>8308</v>
      </c>
      <c r="S141" t="s">
        <v>8311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4"/>
        <v>0</v>
      </c>
      <c r="Q142">
        <f t="shared" si="5"/>
        <v>0</v>
      </c>
      <c r="R142" s="10" t="s">
        <v>8308</v>
      </c>
      <c r="S142" t="s">
        <v>8311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4"/>
        <v>11</v>
      </c>
      <c r="Q143">
        <f t="shared" si="5"/>
        <v>46.18</v>
      </c>
      <c r="R143" s="10" t="s">
        <v>8308</v>
      </c>
      <c r="S143" t="s">
        <v>8311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4"/>
        <v>0</v>
      </c>
      <c r="Q144">
        <f t="shared" si="5"/>
        <v>10</v>
      </c>
      <c r="R144" s="10" t="s">
        <v>8308</v>
      </c>
      <c r="S144" t="s">
        <v>8311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4"/>
        <v>0</v>
      </c>
      <c r="Q145">
        <f t="shared" si="5"/>
        <v>0</v>
      </c>
      <c r="R145" s="10" t="s">
        <v>8308</v>
      </c>
      <c r="S145" t="s">
        <v>8311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4"/>
        <v>28</v>
      </c>
      <c r="Q146">
        <f t="shared" si="5"/>
        <v>55.95</v>
      </c>
      <c r="R146" s="10" t="s">
        <v>8308</v>
      </c>
      <c r="S146" t="s">
        <v>8311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4"/>
        <v>8</v>
      </c>
      <c r="Q147">
        <f t="shared" si="5"/>
        <v>37.56</v>
      </c>
      <c r="R147" s="10" t="s">
        <v>8308</v>
      </c>
      <c r="S147" t="s">
        <v>8311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4"/>
        <v>1</v>
      </c>
      <c r="Q148">
        <f t="shared" si="5"/>
        <v>38.33</v>
      </c>
      <c r="R148" s="10" t="s">
        <v>8308</v>
      </c>
      <c r="S148" t="s">
        <v>8311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4"/>
        <v>0</v>
      </c>
      <c r="Q149">
        <f t="shared" si="5"/>
        <v>0</v>
      </c>
      <c r="R149" s="10" t="s">
        <v>8308</v>
      </c>
      <c r="S149" t="s">
        <v>8311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4"/>
        <v>0</v>
      </c>
      <c r="Q150">
        <f t="shared" si="5"/>
        <v>20</v>
      </c>
      <c r="R150" s="10" t="s">
        <v>8308</v>
      </c>
      <c r="S150" t="s">
        <v>8311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4"/>
        <v>1</v>
      </c>
      <c r="Q151">
        <f t="shared" si="5"/>
        <v>15.33</v>
      </c>
      <c r="R151" s="10" t="s">
        <v>8308</v>
      </c>
      <c r="S151" t="s">
        <v>8311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4"/>
        <v>23</v>
      </c>
      <c r="Q152">
        <f t="shared" si="5"/>
        <v>449.43</v>
      </c>
      <c r="R152" s="10" t="s">
        <v>8308</v>
      </c>
      <c r="S152" t="s">
        <v>8311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4"/>
        <v>0</v>
      </c>
      <c r="Q153">
        <f t="shared" si="5"/>
        <v>28</v>
      </c>
      <c r="R153" s="10" t="s">
        <v>8308</v>
      </c>
      <c r="S153" t="s">
        <v>8311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4"/>
        <v>0</v>
      </c>
      <c r="Q154">
        <f t="shared" si="5"/>
        <v>15</v>
      </c>
      <c r="R154" s="10" t="s">
        <v>8308</v>
      </c>
      <c r="S154" t="s">
        <v>8311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4"/>
        <v>1</v>
      </c>
      <c r="Q155">
        <f t="shared" si="5"/>
        <v>35.9</v>
      </c>
      <c r="R155" s="10" t="s">
        <v>8308</v>
      </c>
      <c r="S155" t="s">
        <v>8311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4"/>
        <v>3</v>
      </c>
      <c r="Q156">
        <f t="shared" si="5"/>
        <v>13.33</v>
      </c>
      <c r="R156" s="10" t="s">
        <v>8308</v>
      </c>
      <c r="S156" t="s">
        <v>8311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4"/>
        <v>0</v>
      </c>
      <c r="Q157">
        <f t="shared" si="5"/>
        <v>20.25</v>
      </c>
      <c r="R157" s="10" t="s">
        <v>8308</v>
      </c>
      <c r="S157" t="s">
        <v>8311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4"/>
        <v>5</v>
      </c>
      <c r="Q158">
        <f t="shared" si="5"/>
        <v>119</v>
      </c>
      <c r="R158" s="10" t="s">
        <v>8308</v>
      </c>
      <c r="S158" t="s">
        <v>8311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4"/>
        <v>0</v>
      </c>
      <c r="Q159">
        <f t="shared" si="5"/>
        <v>4</v>
      </c>
      <c r="R159" s="10" t="s">
        <v>8308</v>
      </c>
      <c r="S159" t="s">
        <v>8311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4"/>
        <v>0</v>
      </c>
      <c r="Q160">
        <f t="shared" si="5"/>
        <v>0</v>
      </c>
      <c r="R160" s="10" t="s">
        <v>8308</v>
      </c>
      <c r="S160" t="s">
        <v>8311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4"/>
        <v>0</v>
      </c>
      <c r="Q161">
        <f t="shared" si="5"/>
        <v>10</v>
      </c>
      <c r="R161" s="10" t="s">
        <v>8308</v>
      </c>
      <c r="S161" t="s">
        <v>8311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4"/>
        <v>0</v>
      </c>
      <c r="Q162">
        <f t="shared" si="5"/>
        <v>0</v>
      </c>
      <c r="R162" s="10" t="s">
        <v>8308</v>
      </c>
      <c r="S162" t="s">
        <v>8312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4"/>
        <v>0</v>
      </c>
      <c r="Q163">
        <f t="shared" si="5"/>
        <v>5</v>
      </c>
      <c r="R163" s="10" t="s">
        <v>8308</v>
      </c>
      <c r="S163" t="s">
        <v>8312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4"/>
        <v>16</v>
      </c>
      <c r="Q164">
        <f t="shared" si="5"/>
        <v>43.5</v>
      </c>
      <c r="R164" s="10" t="s">
        <v>8308</v>
      </c>
      <c r="S164" t="s">
        <v>8312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4"/>
        <v>0</v>
      </c>
      <c r="Q165">
        <f t="shared" si="5"/>
        <v>0</v>
      </c>
      <c r="R165" s="10" t="s">
        <v>8308</v>
      </c>
      <c r="S165" t="s">
        <v>8312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4"/>
        <v>1</v>
      </c>
      <c r="Q166">
        <f t="shared" si="5"/>
        <v>91.43</v>
      </c>
      <c r="R166" s="10" t="s">
        <v>8308</v>
      </c>
      <c r="S166" t="s">
        <v>8312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4"/>
        <v>0</v>
      </c>
      <c r="Q167">
        <f t="shared" si="5"/>
        <v>0</v>
      </c>
      <c r="R167" s="10" t="s">
        <v>8308</v>
      </c>
      <c r="S167" t="s">
        <v>8312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4"/>
        <v>60</v>
      </c>
      <c r="Q168">
        <f t="shared" si="5"/>
        <v>3000</v>
      </c>
      <c r="R168" s="10" t="s">
        <v>8308</v>
      </c>
      <c r="S168" t="s">
        <v>8312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4"/>
        <v>0</v>
      </c>
      <c r="Q169">
        <f t="shared" si="5"/>
        <v>5.5</v>
      </c>
      <c r="R169" s="10" t="s">
        <v>8308</v>
      </c>
      <c r="S169" t="s">
        <v>8312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4"/>
        <v>4</v>
      </c>
      <c r="Q170">
        <f t="shared" si="5"/>
        <v>108.33</v>
      </c>
      <c r="R170" s="10" t="s">
        <v>8308</v>
      </c>
      <c r="S170" t="s">
        <v>8312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4"/>
        <v>22</v>
      </c>
      <c r="Q171">
        <f t="shared" si="5"/>
        <v>56</v>
      </c>
      <c r="R171" s="10" t="s">
        <v>8308</v>
      </c>
      <c r="S171" t="s">
        <v>8312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ref="P172:P235" si="6">ROUND(E172/D172*100,0)</f>
        <v>3</v>
      </c>
      <c r="Q172">
        <f t="shared" si="5"/>
        <v>32.5</v>
      </c>
      <c r="R172" s="10" t="s">
        <v>8308</v>
      </c>
      <c r="S172" t="s">
        <v>8312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6"/>
        <v>0</v>
      </c>
      <c r="Q173">
        <f t="shared" si="5"/>
        <v>1</v>
      </c>
      <c r="R173" s="10" t="s">
        <v>8308</v>
      </c>
      <c r="S173" t="s">
        <v>8312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6"/>
        <v>0</v>
      </c>
      <c r="Q174">
        <f t="shared" si="5"/>
        <v>0</v>
      </c>
      <c r="R174" s="10" t="s">
        <v>8308</v>
      </c>
      <c r="S174" t="s">
        <v>8312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6"/>
        <v>0</v>
      </c>
      <c r="Q175">
        <f t="shared" si="5"/>
        <v>0</v>
      </c>
      <c r="R175" s="10" t="s">
        <v>8308</v>
      </c>
      <c r="S175" t="s">
        <v>8312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6"/>
        <v>0</v>
      </c>
      <c r="Q176">
        <f t="shared" si="5"/>
        <v>0</v>
      </c>
      <c r="R176" s="10" t="s">
        <v>8308</v>
      </c>
      <c r="S176" t="s">
        <v>8312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6"/>
        <v>6</v>
      </c>
      <c r="Q177">
        <f t="shared" si="5"/>
        <v>49.88</v>
      </c>
      <c r="R177" s="10" t="s">
        <v>8308</v>
      </c>
      <c r="S177" t="s">
        <v>8312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6"/>
        <v>0</v>
      </c>
      <c r="Q178">
        <f t="shared" si="5"/>
        <v>0</v>
      </c>
      <c r="R178" s="10" t="s">
        <v>8308</v>
      </c>
      <c r="S178" t="s">
        <v>8312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6"/>
        <v>40</v>
      </c>
      <c r="Q179">
        <f t="shared" si="5"/>
        <v>25.71</v>
      </c>
      <c r="R179" s="10" t="s">
        <v>8308</v>
      </c>
      <c r="S179" t="s">
        <v>8312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6"/>
        <v>0</v>
      </c>
      <c r="Q180">
        <f t="shared" si="5"/>
        <v>0</v>
      </c>
      <c r="R180" s="10" t="s">
        <v>8308</v>
      </c>
      <c r="S180" t="s">
        <v>8312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6"/>
        <v>20</v>
      </c>
      <c r="Q181">
        <f t="shared" si="5"/>
        <v>100</v>
      </c>
      <c r="R181" s="10" t="s">
        <v>8308</v>
      </c>
      <c r="S181" t="s">
        <v>8312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6"/>
        <v>33</v>
      </c>
      <c r="Q182">
        <f t="shared" si="5"/>
        <v>30.85</v>
      </c>
      <c r="R182" s="10" t="s">
        <v>8308</v>
      </c>
      <c r="S182" t="s">
        <v>8312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6"/>
        <v>21</v>
      </c>
      <c r="Q183">
        <f t="shared" si="5"/>
        <v>180.5</v>
      </c>
      <c r="R183" s="10" t="s">
        <v>8308</v>
      </c>
      <c r="S183" t="s">
        <v>8312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6"/>
        <v>0</v>
      </c>
      <c r="Q184">
        <f t="shared" si="5"/>
        <v>0</v>
      </c>
      <c r="R184" s="10" t="s">
        <v>8308</v>
      </c>
      <c r="S184" t="s">
        <v>8312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6"/>
        <v>36</v>
      </c>
      <c r="Q185">
        <f t="shared" si="5"/>
        <v>373.5</v>
      </c>
      <c r="R185" s="10" t="s">
        <v>8308</v>
      </c>
      <c r="S185" t="s">
        <v>8312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6"/>
        <v>3</v>
      </c>
      <c r="Q186">
        <f t="shared" si="5"/>
        <v>25.5</v>
      </c>
      <c r="R186" s="10" t="s">
        <v>8308</v>
      </c>
      <c r="S186" t="s">
        <v>8312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6"/>
        <v>6</v>
      </c>
      <c r="Q187">
        <f t="shared" si="5"/>
        <v>220</v>
      </c>
      <c r="R187" s="10" t="s">
        <v>8308</v>
      </c>
      <c r="S187" t="s">
        <v>8312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6"/>
        <v>0</v>
      </c>
      <c r="Q188">
        <f t="shared" si="5"/>
        <v>0</v>
      </c>
      <c r="R188" s="10" t="s">
        <v>8308</v>
      </c>
      <c r="S188" t="s">
        <v>8312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6"/>
        <v>16</v>
      </c>
      <c r="Q189">
        <f t="shared" si="5"/>
        <v>160</v>
      </c>
      <c r="R189" s="10" t="s">
        <v>8308</v>
      </c>
      <c r="S189" t="s">
        <v>8312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6"/>
        <v>0</v>
      </c>
      <c r="Q190">
        <f t="shared" si="5"/>
        <v>0</v>
      </c>
      <c r="R190" s="10" t="s">
        <v>8308</v>
      </c>
      <c r="S190" t="s">
        <v>8312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6"/>
        <v>0</v>
      </c>
      <c r="Q191">
        <f t="shared" si="5"/>
        <v>69</v>
      </c>
      <c r="R191" s="10" t="s">
        <v>8308</v>
      </c>
      <c r="S191" t="s">
        <v>8312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6"/>
        <v>0</v>
      </c>
      <c r="Q192">
        <f t="shared" si="5"/>
        <v>50</v>
      </c>
      <c r="R192" s="10" t="s">
        <v>8308</v>
      </c>
      <c r="S192" t="s">
        <v>8312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6"/>
        <v>5</v>
      </c>
      <c r="Q193">
        <f t="shared" si="5"/>
        <v>83.33</v>
      </c>
      <c r="R193" s="10" t="s">
        <v>8308</v>
      </c>
      <c r="S193" t="s">
        <v>8312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6"/>
        <v>0</v>
      </c>
      <c r="Q194">
        <f t="shared" si="5"/>
        <v>5.67</v>
      </c>
      <c r="R194" s="10" t="s">
        <v>8308</v>
      </c>
      <c r="S194" t="s">
        <v>8312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6"/>
        <v>0</v>
      </c>
      <c r="Q195">
        <f t="shared" ref="Q195:Q258" si="7">IFERROR(ROUND(E195/M195,2),0)</f>
        <v>0</v>
      </c>
      <c r="R195" s="10" t="s">
        <v>8308</v>
      </c>
      <c r="S195" t="s">
        <v>8312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6"/>
        <v>0</v>
      </c>
      <c r="Q196">
        <f t="shared" si="7"/>
        <v>1</v>
      </c>
      <c r="R196" s="10" t="s">
        <v>8308</v>
      </c>
      <c r="S196" t="s">
        <v>8312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6"/>
        <v>0</v>
      </c>
      <c r="Q197">
        <f t="shared" si="7"/>
        <v>0</v>
      </c>
      <c r="R197" s="10" t="s">
        <v>8308</v>
      </c>
      <c r="S197" t="s">
        <v>8312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6"/>
        <v>42</v>
      </c>
      <c r="Q198">
        <f t="shared" si="7"/>
        <v>77.11</v>
      </c>
      <c r="R198" s="10" t="s">
        <v>8308</v>
      </c>
      <c r="S198" t="s">
        <v>8312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6"/>
        <v>10</v>
      </c>
      <c r="Q199">
        <f t="shared" si="7"/>
        <v>32.75</v>
      </c>
      <c r="R199" s="10" t="s">
        <v>8308</v>
      </c>
      <c r="S199" t="s">
        <v>8312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6"/>
        <v>1</v>
      </c>
      <c r="Q200">
        <f t="shared" si="7"/>
        <v>46.5</v>
      </c>
      <c r="R200" s="10" t="s">
        <v>8308</v>
      </c>
      <c r="S200" t="s">
        <v>8312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6"/>
        <v>0</v>
      </c>
      <c r="Q201">
        <f t="shared" si="7"/>
        <v>0</v>
      </c>
      <c r="R201" s="10" t="s">
        <v>8308</v>
      </c>
      <c r="S201" t="s">
        <v>8312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6"/>
        <v>26</v>
      </c>
      <c r="Q202">
        <f t="shared" si="7"/>
        <v>87.31</v>
      </c>
      <c r="R202" s="10" t="s">
        <v>8308</v>
      </c>
      <c r="S202" t="s">
        <v>8312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6"/>
        <v>58</v>
      </c>
      <c r="Q203">
        <f t="shared" si="7"/>
        <v>54.29</v>
      </c>
      <c r="R203" s="10" t="s">
        <v>8308</v>
      </c>
      <c r="S203" t="s">
        <v>8312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6"/>
        <v>0</v>
      </c>
      <c r="Q204">
        <f t="shared" si="7"/>
        <v>0</v>
      </c>
      <c r="R204" s="10" t="s">
        <v>8308</v>
      </c>
      <c r="S204" t="s">
        <v>8312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6"/>
        <v>30</v>
      </c>
      <c r="Q205">
        <f t="shared" si="7"/>
        <v>93.25</v>
      </c>
      <c r="R205" s="10" t="s">
        <v>8308</v>
      </c>
      <c r="S205" t="s">
        <v>8312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6"/>
        <v>51</v>
      </c>
      <c r="Q206">
        <f t="shared" si="7"/>
        <v>117.68</v>
      </c>
      <c r="R206" s="10" t="s">
        <v>8308</v>
      </c>
      <c r="S206" t="s">
        <v>8312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6"/>
        <v>16</v>
      </c>
      <c r="Q207">
        <f t="shared" si="7"/>
        <v>76.47</v>
      </c>
      <c r="R207" s="10" t="s">
        <v>8308</v>
      </c>
      <c r="S207" t="s">
        <v>8312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6"/>
        <v>0</v>
      </c>
      <c r="Q208">
        <f t="shared" si="7"/>
        <v>0</v>
      </c>
      <c r="R208" s="10" t="s">
        <v>8308</v>
      </c>
      <c r="S208" t="s">
        <v>8312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6"/>
        <v>15</v>
      </c>
      <c r="Q209">
        <f t="shared" si="7"/>
        <v>163.85</v>
      </c>
      <c r="R209" s="10" t="s">
        <v>8308</v>
      </c>
      <c r="S209" t="s">
        <v>8312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6"/>
        <v>0</v>
      </c>
      <c r="Q210">
        <f t="shared" si="7"/>
        <v>0</v>
      </c>
      <c r="R210" s="10" t="s">
        <v>8308</v>
      </c>
      <c r="S210" t="s">
        <v>8312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6"/>
        <v>0</v>
      </c>
      <c r="Q211">
        <f t="shared" si="7"/>
        <v>0</v>
      </c>
      <c r="R211" s="10" t="s">
        <v>8308</v>
      </c>
      <c r="S211" t="s">
        <v>8312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6"/>
        <v>25</v>
      </c>
      <c r="Q212">
        <f t="shared" si="7"/>
        <v>91.82</v>
      </c>
      <c r="R212" s="10" t="s">
        <v>8308</v>
      </c>
      <c r="S212" t="s">
        <v>8312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6"/>
        <v>45</v>
      </c>
      <c r="Q213">
        <f t="shared" si="7"/>
        <v>185.83</v>
      </c>
      <c r="R213" s="10" t="s">
        <v>8308</v>
      </c>
      <c r="S213" t="s">
        <v>8312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6"/>
        <v>0</v>
      </c>
      <c r="Q214">
        <f t="shared" si="7"/>
        <v>1</v>
      </c>
      <c r="R214" s="10" t="s">
        <v>8308</v>
      </c>
      <c r="S214" t="s">
        <v>8312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6"/>
        <v>0</v>
      </c>
      <c r="Q215">
        <f t="shared" si="7"/>
        <v>20</v>
      </c>
      <c r="R215" s="10" t="s">
        <v>8308</v>
      </c>
      <c r="S215" t="s">
        <v>8312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6"/>
        <v>0</v>
      </c>
      <c r="Q216">
        <f t="shared" si="7"/>
        <v>1</v>
      </c>
      <c r="R216" s="10" t="s">
        <v>8308</v>
      </c>
      <c r="S216" t="s">
        <v>8312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6"/>
        <v>0</v>
      </c>
      <c r="Q217">
        <f t="shared" si="7"/>
        <v>10</v>
      </c>
      <c r="R217" s="10" t="s">
        <v>8308</v>
      </c>
      <c r="S217" t="s">
        <v>8312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6"/>
        <v>56</v>
      </c>
      <c r="Q218">
        <f t="shared" si="7"/>
        <v>331.54</v>
      </c>
      <c r="R218" s="10" t="s">
        <v>8308</v>
      </c>
      <c r="S218" t="s">
        <v>8312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6"/>
        <v>12</v>
      </c>
      <c r="Q219">
        <f t="shared" si="7"/>
        <v>314.29000000000002</v>
      </c>
      <c r="R219" s="10" t="s">
        <v>8308</v>
      </c>
      <c r="S219" t="s">
        <v>8312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6"/>
        <v>2</v>
      </c>
      <c r="Q220">
        <f t="shared" si="7"/>
        <v>100</v>
      </c>
      <c r="R220" s="10" t="s">
        <v>8308</v>
      </c>
      <c r="S220" t="s">
        <v>8312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6"/>
        <v>18</v>
      </c>
      <c r="Q221">
        <f t="shared" si="7"/>
        <v>115.99</v>
      </c>
      <c r="R221" s="10" t="s">
        <v>8308</v>
      </c>
      <c r="S221" t="s">
        <v>8312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6"/>
        <v>1</v>
      </c>
      <c r="Q222">
        <f t="shared" si="7"/>
        <v>120</v>
      </c>
      <c r="R222" s="10" t="s">
        <v>8308</v>
      </c>
      <c r="S222" t="s">
        <v>8312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6"/>
        <v>0</v>
      </c>
      <c r="Q223">
        <f t="shared" si="7"/>
        <v>0</v>
      </c>
      <c r="R223" s="10" t="s">
        <v>8308</v>
      </c>
      <c r="S223" t="s">
        <v>8312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6"/>
        <v>13</v>
      </c>
      <c r="Q224">
        <f t="shared" si="7"/>
        <v>65</v>
      </c>
      <c r="R224" s="10" t="s">
        <v>8308</v>
      </c>
      <c r="S224" t="s">
        <v>8312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6"/>
        <v>0</v>
      </c>
      <c r="Q225">
        <f t="shared" si="7"/>
        <v>0</v>
      </c>
      <c r="R225" s="10" t="s">
        <v>8308</v>
      </c>
      <c r="S225" t="s">
        <v>8312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6"/>
        <v>0</v>
      </c>
      <c r="Q226">
        <f t="shared" si="7"/>
        <v>0</v>
      </c>
      <c r="R226" s="10" t="s">
        <v>8308</v>
      </c>
      <c r="S226" t="s">
        <v>8312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6"/>
        <v>0</v>
      </c>
      <c r="Q227">
        <f t="shared" si="7"/>
        <v>0</v>
      </c>
      <c r="R227" s="10" t="s">
        <v>8308</v>
      </c>
      <c r="S227" t="s">
        <v>8312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6"/>
        <v>1</v>
      </c>
      <c r="Q228">
        <f t="shared" si="7"/>
        <v>125</v>
      </c>
      <c r="R228" s="10" t="s">
        <v>8308</v>
      </c>
      <c r="S228" t="s">
        <v>8312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6"/>
        <v>0</v>
      </c>
      <c r="Q229">
        <f t="shared" si="7"/>
        <v>0</v>
      </c>
      <c r="R229" s="10" t="s">
        <v>8308</v>
      </c>
      <c r="S229" t="s">
        <v>8312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6"/>
        <v>0</v>
      </c>
      <c r="Q230">
        <f t="shared" si="7"/>
        <v>0</v>
      </c>
      <c r="R230" s="10" t="s">
        <v>8308</v>
      </c>
      <c r="S230" t="s">
        <v>8312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6"/>
        <v>0</v>
      </c>
      <c r="Q231">
        <f t="shared" si="7"/>
        <v>0</v>
      </c>
      <c r="R231" s="10" t="s">
        <v>8308</v>
      </c>
      <c r="S231" t="s">
        <v>8312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6"/>
        <v>0</v>
      </c>
      <c r="Q232">
        <f t="shared" si="7"/>
        <v>30</v>
      </c>
      <c r="R232" s="10" t="s">
        <v>8308</v>
      </c>
      <c r="S232" t="s">
        <v>8312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6"/>
        <v>0</v>
      </c>
      <c r="Q233">
        <f t="shared" si="7"/>
        <v>0</v>
      </c>
      <c r="R233" s="10" t="s">
        <v>8308</v>
      </c>
      <c r="S233" t="s">
        <v>8312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6"/>
        <v>3</v>
      </c>
      <c r="Q234">
        <f t="shared" si="7"/>
        <v>15.71</v>
      </c>
      <c r="R234" s="10" t="s">
        <v>8308</v>
      </c>
      <c r="S234" t="s">
        <v>8312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6"/>
        <v>0</v>
      </c>
      <c r="Q235">
        <f t="shared" si="7"/>
        <v>0</v>
      </c>
      <c r="R235" s="10" t="s">
        <v>8308</v>
      </c>
      <c r="S235" t="s">
        <v>8312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ref="P236:P299" si="8">ROUND(E236/D236*100,0)</f>
        <v>40</v>
      </c>
      <c r="Q236">
        <f t="shared" si="7"/>
        <v>80.2</v>
      </c>
      <c r="R236" s="10" t="s">
        <v>8308</v>
      </c>
      <c r="S236" t="s">
        <v>8312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8"/>
        <v>0</v>
      </c>
      <c r="Q237">
        <f t="shared" si="7"/>
        <v>0</v>
      </c>
      <c r="R237" s="10" t="s">
        <v>8308</v>
      </c>
      <c r="S237" t="s">
        <v>8312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8"/>
        <v>0</v>
      </c>
      <c r="Q238">
        <f t="shared" si="7"/>
        <v>0</v>
      </c>
      <c r="R238" s="10" t="s">
        <v>8308</v>
      </c>
      <c r="S238" t="s">
        <v>8312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8"/>
        <v>0</v>
      </c>
      <c r="Q239">
        <f t="shared" si="7"/>
        <v>50</v>
      </c>
      <c r="R239" s="10" t="s">
        <v>8308</v>
      </c>
      <c r="S239" t="s">
        <v>8312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8"/>
        <v>0</v>
      </c>
      <c r="Q240">
        <f t="shared" si="7"/>
        <v>0</v>
      </c>
      <c r="R240" s="10" t="s">
        <v>8308</v>
      </c>
      <c r="S240" t="s">
        <v>8312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8"/>
        <v>25</v>
      </c>
      <c r="Q241">
        <f t="shared" si="7"/>
        <v>50</v>
      </c>
      <c r="R241" s="10" t="s">
        <v>8308</v>
      </c>
      <c r="S241" t="s">
        <v>8312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8"/>
        <v>108</v>
      </c>
      <c r="Q242">
        <f t="shared" si="7"/>
        <v>117.85</v>
      </c>
      <c r="R242" s="10" t="s">
        <v>8308</v>
      </c>
      <c r="S242" t="s">
        <v>8313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8"/>
        <v>113</v>
      </c>
      <c r="Q243">
        <f t="shared" si="7"/>
        <v>109.04</v>
      </c>
      <c r="R243" s="10" t="s">
        <v>8308</v>
      </c>
      <c r="S243" t="s">
        <v>8313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8"/>
        <v>113</v>
      </c>
      <c r="Q244">
        <f t="shared" si="7"/>
        <v>73.02</v>
      </c>
      <c r="R244" s="10" t="s">
        <v>8308</v>
      </c>
      <c r="S244" t="s">
        <v>8313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8"/>
        <v>103</v>
      </c>
      <c r="Q245">
        <f t="shared" si="7"/>
        <v>78.2</v>
      </c>
      <c r="R245" s="10" t="s">
        <v>8308</v>
      </c>
      <c r="S245" t="s">
        <v>8313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8"/>
        <v>114</v>
      </c>
      <c r="Q246">
        <f t="shared" si="7"/>
        <v>47.4</v>
      </c>
      <c r="R246" s="10" t="s">
        <v>8308</v>
      </c>
      <c r="S246" t="s">
        <v>8313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8"/>
        <v>104</v>
      </c>
      <c r="Q247">
        <f t="shared" si="7"/>
        <v>54.02</v>
      </c>
      <c r="R247" s="10" t="s">
        <v>8308</v>
      </c>
      <c r="S247" t="s">
        <v>8313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8"/>
        <v>305</v>
      </c>
      <c r="Q248">
        <f t="shared" si="7"/>
        <v>68.489999999999995</v>
      </c>
      <c r="R248" s="10" t="s">
        <v>8308</v>
      </c>
      <c r="S248" t="s">
        <v>8313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8"/>
        <v>134</v>
      </c>
      <c r="Q249">
        <f t="shared" si="7"/>
        <v>108.15</v>
      </c>
      <c r="R249" s="10" t="s">
        <v>8308</v>
      </c>
      <c r="S249" t="s">
        <v>8313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8"/>
        <v>101</v>
      </c>
      <c r="Q250">
        <f t="shared" si="7"/>
        <v>589.95000000000005</v>
      </c>
      <c r="R250" s="10" t="s">
        <v>8308</v>
      </c>
      <c r="S250" t="s">
        <v>8313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8"/>
        <v>113</v>
      </c>
      <c r="Q251">
        <f t="shared" si="7"/>
        <v>48.05</v>
      </c>
      <c r="R251" s="10" t="s">
        <v>8308</v>
      </c>
      <c r="S251" t="s">
        <v>8313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8"/>
        <v>106</v>
      </c>
      <c r="Q252">
        <f t="shared" si="7"/>
        <v>72.48</v>
      </c>
      <c r="R252" s="10" t="s">
        <v>8308</v>
      </c>
      <c r="S252" t="s">
        <v>8313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8"/>
        <v>126</v>
      </c>
      <c r="Q253">
        <f t="shared" si="7"/>
        <v>57.08</v>
      </c>
      <c r="R253" s="10" t="s">
        <v>8308</v>
      </c>
      <c r="S253" t="s">
        <v>8313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8"/>
        <v>185</v>
      </c>
      <c r="Q254">
        <f t="shared" si="7"/>
        <v>85.44</v>
      </c>
      <c r="R254" s="10" t="s">
        <v>8308</v>
      </c>
      <c r="S254" t="s">
        <v>8313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8"/>
        <v>101</v>
      </c>
      <c r="Q255">
        <f t="shared" si="7"/>
        <v>215.86</v>
      </c>
      <c r="R255" s="10" t="s">
        <v>8308</v>
      </c>
      <c r="S255" t="s">
        <v>8313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8"/>
        <v>117</v>
      </c>
      <c r="Q256">
        <f t="shared" si="7"/>
        <v>89.39</v>
      </c>
      <c r="R256" s="10" t="s">
        <v>8308</v>
      </c>
      <c r="S256" t="s">
        <v>8313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8"/>
        <v>107</v>
      </c>
      <c r="Q257">
        <f t="shared" si="7"/>
        <v>45.42</v>
      </c>
      <c r="R257" s="10" t="s">
        <v>8308</v>
      </c>
      <c r="S257" t="s">
        <v>8313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8"/>
        <v>139</v>
      </c>
      <c r="Q258">
        <f t="shared" si="7"/>
        <v>65.760000000000005</v>
      </c>
      <c r="R258" s="10" t="s">
        <v>8308</v>
      </c>
      <c r="S258" t="s">
        <v>8313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8"/>
        <v>107</v>
      </c>
      <c r="Q259">
        <f t="shared" ref="Q259:Q322" si="9">IFERROR(ROUND(E259/M259,2),0)</f>
        <v>66.7</v>
      </c>
      <c r="R259" s="10" t="s">
        <v>8308</v>
      </c>
      <c r="S259" t="s">
        <v>8313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8"/>
        <v>191</v>
      </c>
      <c r="Q260">
        <f t="shared" si="9"/>
        <v>83.35</v>
      </c>
      <c r="R260" s="10" t="s">
        <v>8308</v>
      </c>
      <c r="S260" t="s">
        <v>8313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8"/>
        <v>132</v>
      </c>
      <c r="Q261">
        <f t="shared" si="9"/>
        <v>105.05</v>
      </c>
      <c r="R261" s="10" t="s">
        <v>8308</v>
      </c>
      <c r="S261" t="s">
        <v>8313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8"/>
        <v>106</v>
      </c>
      <c r="Q262">
        <f t="shared" si="9"/>
        <v>120.91</v>
      </c>
      <c r="R262" s="10" t="s">
        <v>8308</v>
      </c>
      <c r="S262" t="s">
        <v>8313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8"/>
        <v>107</v>
      </c>
      <c r="Q263">
        <f t="shared" si="9"/>
        <v>97.64</v>
      </c>
      <c r="R263" s="10" t="s">
        <v>8308</v>
      </c>
      <c r="S263" t="s">
        <v>8313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8"/>
        <v>240</v>
      </c>
      <c r="Q264">
        <f t="shared" si="9"/>
        <v>41.38</v>
      </c>
      <c r="R264" s="10" t="s">
        <v>8308</v>
      </c>
      <c r="S264" t="s">
        <v>8313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8"/>
        <v>118</v>
      </c>
      <c r="Q265">
        <f t="shared" si="9"/>
        <v>30.65</v>
      </c>
      <c r="R265" s="10" t="s">
        <v>8308</v>
      </c>
      <c r="S265" t="s">
        <v>8313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8"/>
        <v>118</v>
      </c>
      <c r="Q266">
        <f t="shared" si="9"/>
        <v>64.95</v>
      </c>
      <c r="R266" s="10" t="s">
        <v>8308</v>
      </c>
      <c r="S266" t="s">
        <v>8313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8"/>
        <v>111</v>
      </c>
      <c r="Q267">
        <f t="shared" si="9"/>
        <v>95.78</v>
      </c>
      <c r="R267" s="10" t="s">
        <v>8308</v>
      </c>
      <c r="S267" t="s">
        <v>8313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8"/>
        <v>146</v>
      </c>
      <c r="Q268">
        <f t="shared" si="9"/>
        <v>40.42</v>
      </c>
      <c r="R268" s="10" t="s">
        <v>8308</v>
      </c>
      <c r="S268" t="s">
        <v>8313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8"/>
        <v>132</v>
      </c>
      <c r="Q269">
        <f t="shared" si="9"/>
        <v>78.58</v>
      </c>
      <c r="R269" s="10" t="s">
        <v>8308</v>
      </c>
      <c r="S269" t="s">
        <v>8313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8"/>
        <v>111</v>
      </c>
      <c r="Q270">
        <f t="shared" si="9"/>
        <v>50.18</v>
      </c>
      <c r="R270" s="10" t="s">
        <v>8308</v>
      </c>
      <c r="S270" t="s">
        <v>8313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8"/>
        <v>147</v>
      </c>
      <c r="Q271">
        <f t="shared" si="9"/>
        <v>92.25</v>
      </c>
      <c r="R271" s="10" t="s">
        <v>8308</v>
      </c>
      <c r="S271" t="s">
        <v>8313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8"/>
        <v>153</v>
      </c>
      <c r="Q272">
        <f t="shared" si="9"/>
        <v>57.54</v>
      </c>
      <c r="R272" s="10" t="s">
        <v>8308</v>
      </c>
      <c r="S272" t="s">
        <v>8313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8"/>
        <v>105</v>
      </c>
      <c r="Q273">
        <f t="shared" si="9"/>
        <v>109.42</v>
      </c>
      <c r="R273" s="10" t="s">
        <v>8308</v>
      </c>
      <c r="S273" t="s">
        <v>8313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8"/>
        <v>177</v>
      </c>
      <c r="Q274">
        <f t="shared" si="9"/>
        <v>81.89</v>
      </c>
      <c r="R274" s="10" t="s">
        <v>8308</v>
      </c>
      <c r="S274" t="s">
        <v>8313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8"/>
        <v>108</v>
      </c>
      <c r="Q275">
        <f t="shared" si="9"/>
        <v>45.67</v>
      </c>
      <c r="R275" s="10" t="s">
        <v>8308</v>
      </c>
      <c r="S275" t="s">
        <v>8313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8"/>
        <v>156</v>
      </c>
      <c r="Q276">
        <f t="shared" si="9"/>
        <v>55.22</v>
      </c>
      <c r="R276" s="10" t="s">
        <v>8308</v>
      </c>
      <c r="S276" t="s">
        <v>8313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8"/>
        <v>108</v>
      </c>
      <c r="Q277">
        <f t="shared" si="9"/>
        <v>65.3</v>
      </c>
      <c r="R277" s="10" t="s">
        <v>8308</v>
      </c>
      <c r="S277" t="s">
        <v>8313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8"/>
        <v>148</v>
      </c>
      <c r="Q278">
        <f t="shared" si="9"/>
        <v>95.23</v>
      </c>
      <c r="R278" s="10" t="s">
        <v>8308</v>
      </c>
      <c r="S278" t="s">
        <v>8313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8"/>
        <v>110</v>
      </c>
      <c r="Q279">
        <f t="shared" si="9"/>
        <v>75.44</v>
      </c>
      <c r="R279" s="10" t="s">
        <v>8308</v>
      </c>
      <c r="S279" t="s">
        <v>8313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8"/>
        <v>150</v>
      </c>
      <c r="Q280">
        <f t="shared" si="9"/>
        <v>97.82</v>
      </c>
      <c r="R280" s="10" t="s">
        <v>8308</v>
      </c>
      <c r="S280" t="s">
        <v>8313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8"/>
        <v>157</v>
      </c>
      <c r="Q281">
        <f t="shared" si="9"/>
        <v>87.69</v>
      </c>
      <c r="R281" s="10" t="s">
        <v>8308</v>
      </c>
      <c r="S281" t="s">
        <v>8313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8"/>
        <v>156</v>
      </c>
      <c r="Q282">
        <f t="shared" si="9"/>
        <v>54.75</v>
      </c>
      <c r="R282" s="10" t="s">
        <v>8308</v>
      </c>
      <c r="S282" t="s">
        <v>8313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8"/>
        <v>121</v>
      </c>
      <c r="Q283">
        <f t="shared" si="9"/>
        <v>83.95</v>
      </c>
      <c r="R283" s="10" t="s">
        <v>8308</v>
      </c>
      <c r="S283" t="s">
        <v>8313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8"/>
        <v>101</v>
      </c>
      <c r="Q284">
        <f t="shared" si="9"/>
        <v>254.39</v>
      </c>
      <c r="R284" s="10" t="s">
        <v>8308</v>
      </c>
      <c r="S284" t="s">
        <v>8313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8"/>
        <v>114</v>
      </c>
      <c r="Q285">
        <f t="shared" si="9"/>
        <v>101.83</v>
      </c>
      <c r="R285" s="10" t="s">
        <v>8308</v>
      </c>
      <c r="S285" t="s">
        <v>8313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8"/>
        <v>105</v>
      </c>
      <c r="Q286">
        <f t="shared" si="9"/>
        <v>55.07</v>
      </c>
      <c r="R286" s="10" t="s">
        <v>8308</v>
      </c>
      <c r="S286" t="s">
        <v>8313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8"/>
        <v>229</v>
      </c>
      <c r="Q287">
        <f t="shared" si="9"/>
        <v>56.9</v>
      </c>
      <c r="R287" s="10" t="s">
        <v>8308</v>
      </c>
      <c r="S287" t="s">
        <v>8313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8"/>
        <v>109</v>
      </c>
      <c r="Q288">
        <f t="shared" si="9"/>
        <v>121.28</v>
      </c>
      <c r="R288" s="10" t="s">
        <v>8308</v>
      </c>
      <c r="S288" t="s">
        <v>8313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8"/>
        <v>176</v>
      </c>
      <c r="Q289">
        <f t="shared" si="9"/>
        <v>91.19</v>
      </c>
      <c r="R289" s="10" t="s">
        <v>8308</v>
      </c>
      <c r="S289" t="s">
        <v>8313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8"/>
        <v>103</v>
      </c>
      <c r="Q290">
        <f t="shared" si="9"/>
        <v>115.45</v>
      </c>
      <c r="R290" s="10" t="s">
        <v>8308</v>
      </c>
      <c r="S290" t="s">
        <v>8313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8"/>
        <v>105</v>
      </c>
      <c r="Q291">
        <f t="shared" si="9"/>
        <v>67.77</v>
      </c>
      <c r="R291" s="10" t="s">
        <v>8308</v>
      </c>
      <c r="S291" t="s">
        <v>8313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8"/>
        <v>107</v>
      </c>
      <c r="Q292">
        <f t="shared" si="9"/>
        <v>28.58</v>
      </c>
      <c r="R292" s="10" t="s">
        <v>8308</v>
      </c>
      <c r="S292" t="s">
        <v>8313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8"/>
        <v>120</v>
      </c>
      <c r="Q293">
        <f t="shared" si="9"/>
        <v>46.88</v>
      </c>
      <c r="R293" s="10" t="s">
        <v>8308</v>
      </c>
      <c r="S293" t="s">
        <v>8313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8"/>
        <v>102</v>
      </c>
      <c r="Q294">
        <f t="shared" si="9"/>
        <v>154.41999999999999</v>
      </c>
      <c r="R294" s="10" t="s">
        <v>8308</v>
      </c>
      <c r="S294" t="s">
        <v>8313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8"/>
        <v>101</v>
      </c>
      <c r="Q295">
        <f t="shared" si="9"/>
        <v>201.22</v>
      </c>
      <c r="R295" s="10" t="s">
        <v>8308</v>
      </c>
      <c r="S295" t="s">
        <v>8313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8"/>
        <v>100</v>
      </c>
      <c r="Q296">
        <f t="shared" si="9"/>
        <v>100</v>
      </c>
      <c r="R296" s="10" t="s">
        <v>8308</v>
      </c>
      <c r="S296" t="s">
        <v>8313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8"/>
        <v>133</v>
      </c>
      <c r="Q297">
        <f t="shared" si="9"/>
        <v>100.08</v>
      </c>
      <c r="R297" s="10" t="s">
        <v>8308</v>
      </c>
      <c r="S297" t="s">
        <v>8313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8"/>
        <v>119</v>
      </c>
      <c r="Q298">
        <f t="shared" si="9"/>
        <v>230.09</v>
      </c>
      <c r="R298" s="10" t="s">
        <v>8308</v>
      </c>
      <c r="S298" t="s">
        <v>8313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8"/>
        <v>101</v>
      </c>
      <c r="Q299">
        <f t="shared" si="9"/>
        <v>141.75</v>
      </c>
      <c r="R299" s="10" t="s">
        <v>8308</v>
      </c>
      <c r="S299" t="s">
        <v>8313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ref="P300:P363" si="10">ROUND(E300/D300*100,0)</f>
        <v>109</v>
      </c>
      <c r="Q300">
        <f t="shared" si="9"/>
        <v>56.34</v>
      </c>
      <c r="R300" s="10" t="s">
        <v>8308</v>
      </c>
      <c r="S300" t="s">
        <v>8313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0"/>
        <v>179</v>
      </c>
      <c r="Q301">
        <f t="shared" si="9"/>
        <v>73.34</v>
      </c>
      <c r="R301" s="10" t="s">
        <v>8308</v>
      </c>
      <c r="S301" t="s">
        <v>8313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0"/>
        <v>102</v>
      </c>
      <c r="Q302">
        <f t="shared" si="9"/>
        <v>85.34</v>
      </c>
      <c r="R302" s="10" t="s">
        <v>8308</v>
      </c>
      <c r="S302" t="s">
        <v>8313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0"/>
        <v>119</v>
      </c>
      <c r="Q303">
        <f t="shared" si="9"/>
        <v>61.5</v>
      </c>
      <c r="R303" s="10" t="s">
        <v>8308</v>
      </c>
      <c r="S303" t="s">
        <v>8313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0"/>
        <v>100</v>
      </c>
      <c r="Q304">
        <f t="shared" si="9"/>
        <v>93.02</v>
      </c>
      <c r="R304" s="10" t="s">
        <v>8308</v>
      </c>
      <c r="S304" t="s">
        <v>8313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0"/>
        <v>137</v>
      </c>
      <c r="Q305">
        <f t="shared" si="9"/>
        <v>50.29</v>
      </c>
      <c r="R305" s="10" t="s">
        <v>8308</v>
      </c>
      <c r="S305" t="s">
        <v>8313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0"/>
        <v>232</v>
      </c>
      <c r="Q306">
        <f t="shared" si="9"/>
        <v>106.43</v>
      </c>
      <c r="R306" s="10" t="s">
        <v>8308</v>
      </c>
      <c r="S306" t="s">
        <v>8313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0"/>
        <v>130</v>
      </c>
      <c r="Q307">
        <f t="shared" si="9"/>
        <v>51.72</v>
      </c>
      <c r="R307" s="10" t="s">
        <v>8308</v>
      </c>
      <c r="S307" t="s">
        <v>8313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0"/>
        <v>293</v>
      </c>
      <c r="Q308">
        <f t="shared" si="9"/>
        <v>36.61</v>
      </c>
      <c r="R308" s="10" t="s">
        <v>8308</v>
      </c>
      <c r="S308" t="s">
        <v>8313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0"/>
        <v>111</v>
      </c>
      <c r="Q309">
        <f t="shared" si="9"/>
        <v>42.52</v>
      </c>
      <c r="R309" s="10" t="s">
        <v>8308</v>
      </c>
      <c r="S309" t="s">
        <v>8313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0"/>
        <v>106</v>
      </c>
      <c r="Q310">
        <f t="shared" si="9"/>
        <v>62.71</v>
      </c>
      <c r="R310" s="10" t="s">
        <v>8308</v>
      </c>
      <c r="S310" t="s">
        <v>8313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0"/>
        <v>119</v>
      </c>
      <c r="Q311">
        <f t="shared" si="9"/>
        <v>89.96</v>
      </c>
      <c r="R311" s="10" t="s">
        <v>8308</v>
      </c>
      <c r="S311" t="s">
        <v>8313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0"/>
        <v>104</v>
      </c>
      <c r="Q312">
        <f t="shared" si="9"/>
        <v>28.92</v>
      </c>
      <c r="R312" s="10" t="s">
        <v>8308</v>
      </c>
      <c r="S312" t="s">
        <v>8313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0"/>
        <v>104</v>
      </c>
      <c r="Q313">
        <f t="shared" si="9"/>
        <v>138.80000000000001</v>
      </c>
      <c r="R313" s="10" t="s">
        <v>8308</v>
      </c>
      <c r="S313" t="s">
        <v>8313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0"/>
        <v>112</v>
      </c>
      <c r="Q314">
        <f t="shared" si="9"/>
        <v>61.3</v>
      </c>
      <c r="R314" s="10" t="s">
        <v>8308</v>
      </c>
      <c r="S314" t="s">
        <v>8313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0"/>
        <v>105</v>
      </c>
      <c r="Q315">
        <f t="shared" si="9"/>
        <v>80.2</v>
      </c>
      <c r="R315" s="10" t="s">
        <v>8308</v>
      </c>
      <c r="S315" t="s">
        <v>8313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0"/>
        <v>385</v>
      </c>
      <c r="Q316">
        <f t="shared" si="9"/>
        <v>32.1</v>
      </c>
      <c r="R316" s="10" t="s">
        <v>8308</v>
      </c>
      <c r="S316" t="s">
        <v>8313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0"/>
        <v>101</v>
      </c>
      <c r="Q317">
        <f t="shared" si="9"/>
        <v>200.89</v>
      </c>
      <c r="R317" s="10" t="s">
        <v>8308</v>
      </c>
      <c r="S317" t="s">
        <v>8313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0"/>
        <v>114</v>
      </c>
      <c r="Q318">
        <f t="shared" si="9"/>
        <v>108.01</v>
      </c>
      <c r="R318" s="10" t="s">
        <v>8308</v>
      </c>
      <c r="S318" t="s">
        <v>8313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0"/>
        <v>101</v>
      </c>
      <c r="Q319">
        <f t="shared" si="9"/>
        <v>95.7</v>
      </c>
      <c r="R319" s="10" t="s">
        <v>8308</v>
      </c>
      <c r="S319" t="s">
        <v>8313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0"/>
        <v>283</v>
      </c>
      <c r="Q320">
        <f t="shared" si="9"/>
        <v>49.88</v>
      </c>
      <c r="R320" s="10" t="s">
        <v>8308</v>
      </c>
      <c r="S320" t="s">
        <v>8313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0"/>
        <v>113</v>
      </c>
      <c r="Q321">
        <f t="shared" si="9"/>
        <v>110.47</v>
      </c>
      <c r="R321" s="10" t="s">
        <v>8308</v>
      </c>
      <c r="S321" t="s">
        <v>8313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0"/>
        <v>107</v>
      </c>
      <c r="Q322">
        <f t="shared" si="9"/>
        <v>134.91</v>
      </c>
      <c r="R322" s="10" t="s">
        <v>8308</v>
      </c>
      <c r="S322" t="s">
        <v>8313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10"/>
        <v>103</v>
      </c>
      <c r="Q323">
        <f t="shared" ref="Q323:Q386" si="11">IFERROR(ROUND(E323/M323,2),0)</f>
        <v>106.62</v>
      </c>
      <c r="R323" s="10" t="s">
        <v>8308</v>
      </c>
      <c r="S323" t="s">
        <v>8313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10"/>
        <v>108</v>
      </c>
      <c r="Q324">
        <f t="shared" si="11"/>
        <v>145.04</v>
      </c>
      <c r="R324" s="10" t="s">
        <v>8308</v>
      </c>
      <c r="S324" t="s">
        <v>8313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10"/>
        <v>123</v>
      </c>
      <c r="Q325">
        <f t="shared" si="11"/>
        <v>114.59</v>
      </c>
      <c r="R325" s="10" t="s">
        <v>8308</v>
      </c>
      <c r="S325" t="s">
        <v>8313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10"/>
        <v>102</v>
      </c>
      <c r="Q326">
        <f t="shared" si="11"/>
        <v>105.32</v>
      </c>
      <c r="R326" s="10" t="s">
        <v>8308</v>
      </c>
      <c r="S326" t="s">
        <v>8313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10"/>
        <v>104</v>
      </c>
      <c r="Q327">
        <f t="shared" si="11"/>
        <v>70.92</v>
      </c>
      <c r="R327" s="10" t="s">
        <v>8308</v>
      </c>
      <c r="S327" t="s">
        <v>8313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10"/>
        <v>113</v>
      </c>
      <c r="Q328">
        <f t="shared" si="11"/>
        <v>147.16999999999999</v>
      </c>
      <c r="R328" s="10" t="s">
        <v>8308</v>
      </c>
      <c r="S328" t="s">
        <v>8313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10"/>
        <v>136</v>
      </c>
      <c r="Q329">
        <f t="shared" si="11"/>
        <v>160.47</v>
      </c>
      <c r="R329" s="10" t="s">
        <v>8308</v>
      </c>
      <c r="S329" t="s">
        <v>8313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10"/>
        <v>104</v>
      </c>
      <c r="Q330">
        <f t="shared" si="11"/>
        <v>156.05000000000001</v>
      </c>
      <c r="R330" s="10" t="s">
        <v>8308</v>
      </c>
      <c r="S330" t="s">
        <v>8313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10"/>
        <v>106</v>
      </c>
      <c r="Q331">
        <f t="shared" si="11"/>
        <v>63.17</v>
      </c>
      <c r="R331" s="10" t="s">
        <v>8308</v>
      </c>
      <c r="S331" t="s">
        <v>8313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10"/>
        <v>102</v>
      </c>
      <c r="Q332">
        <f t="shared" si="11"/>
        <v>104.82</v>
      </c>
      <c r="R332" s="10" t="s">
        <v>8308</v>
      </c>
      <c r="S332" t="s">
        <v>8313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10"/>
        <v>107</v>
      </c>
      <c r="Q333">
        <f t="shared" si="11"/>
        <v>97.36</v>
      </c>
      <c r="R333" s="10" t="s">
        <v>8308</v>
      </c>
      <c r="S333" t="s">
        <v>8313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10"/>
        <v>113</v>
      </c>
      <c r="Q334">
        <f t="shared" si="11"/>
        <v>203.63</v>
      </c>
      <c r="R334" s="10" t="s">
        <v>8308</v>
      </c>
      <c r="S334" t="s">
        <v>8313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10"/>
        <v>125</v>
      </c>
      <c r="Q335">
        <f t="shared" si="11"/>
        <v>188.31</v>
      </c>
      <c r="R335" s="10" t="s">
        <v>8308</v>
      </c>
      <c r="S335" t="s">
        <v>8313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10"/>
        <v>101</v>
      </c>
      <c r="Q336">
        <f t="shared" si="11"/>
        <v>146.65</v>
      </c>
      <c r="R336" s="10" t="s">
        <v>8308</v>
      </c>
      <c r="S336" t="s">
        <v>8313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10"/>
        <v>103</v>
      </c>
      <c r="Q337">
        <f t="shared" si="11"/>
        <v>109.19</v>
      </c>
      <c r="R337" s="10" t="s">
        <v>8308</v>
      </c>
      <c r="S337" t="s">
        <v>8313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10"/>
        <v>117</v>
      </c>
      <c r="Q338">
        <f t="shared" si="11"/>
        <v>59.25</v>
      </c>
      <c r="R338" s="10" t="s">
        <v>8308</v>
      </c>
      <c r="S338" t="s">
        <v>8313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10"/>
        <v>101</v>
      </c>
      <c r="Q339">
        <f t="shared" si="11"/>
        <v>97.9</v>
      </c>
      <c r="R339" s="10" t="s">
        <v>8308</v>
      </c>
      <c r="S339" t="s">
        <v>8313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10"/>
        <v>110</v>
      </c>
      <c r="Q340">
        <f t="shared" si="11"/>
        <v>70</v>
      </c>
      <c r="R340" s="10" t="s">
        <v>8308</v>
      </c>
      <c r="S340" t="s">
        <v>8313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10"/>
        <v>108</v>
      </c>
      <c r="Q341">
        <f t="shared" si="11"/>
        <v>72.87</v>
      </c>
      <c r="R341" s="10" t="s">
        <v>8308</v>
      </c>
      <c r="S341" t="s">
        <v>8313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10"/>
        <v>125</v>
      </c>
      <c r="Q342">
        <f t="shared" si="11"/>
        <v>146.35</v>
      </c>
      <c r="R342" s="10" t="s">
        <v>8308</v>
      </c>
      <c r="S342" t="s">
        <v>8313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10"/>
        <v>107</v>
      </c>
      <c r="Q343">
        <f t="shared" si="11"/>
        <v>67.91</v>
      </c>
      <c r="R343" s="10" t="s">
        <v>8308</v>
      </c>
      <c r="S343" t="s">
        <v>8313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10"/>
        <v>100</v>
      </c>
      <c r="Q344">
        <f t="shared" si="11"/>
        <v>169.85</v>
      </c>
      <c r="R344" s="10" t="s">
        <v>8308</v>
      </c>
      <c r="S344" t="s">
        <v>8313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10"/>
        <v>102</v>
      </c>
      <c r="Q345">
        <f t="shared" si="11"/>
        <v>58.41</v>
      </c>
      <c r="R345" s="10" t="s">
        <v>8308</v>
      </c>
      <c r="S345" t="s">
        <v>8313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10"/>
        <v>102</v>
      </c>
      <c r="Q346">
        <f t="shared" si="11"/>
        <v>119.99</v>
      </c>
      <c r="R346" s="10" t="s">
        <v>8308</v>
      </c>
      <c r="S346" t="s">
        <v>8313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10"/>
        <v>123</v>
      </c>
      <c r="Q347">
        <f t="shared" si="11"/>
        <v>99.86</v>
      </c>
      <c r="R347" s="10" t="s">
        <v>8308</v>
      </c>
      <c r="S347" t="s">
        <v>8313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10"/>
        <v>170</v>
      </c>
      <c r="Q348">
        <f t="shared" si="11"/>
        <v>90.58</v>
      </c>
      <c r="R348" s="10" t="s">
        <v>8308</v>
      </c>
      <c r="S348" t="s">
        <v>8313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10"/>
        <v>112</v>
      </c>
      <c r="Q349">
        <f t="shared" si="11"/>
        <v>117.77</v>
      </c>
      <c r="R349" s="10" t="s">
        <v>8308</v>
      </c>
      <c r="S349" t="s">
        <v>8313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10"/>
        <v>103</v>
      </c>
      <c r="Q350">
        <f t="shared" si="11"/>
        <v>86.55</v>
      </c>
      <c r="R350" s="10" t="s">
        <v>8308</v>
      </c>
      <c r="S350" t="s">
        <v>8313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10"/>
        <v>107</v>
      </c>
      <c r="Q351">
        <f t="shared" si="11"/>
        <v>71.900000000000006</v>
      </c>
      <c r="R351" s="10" t="s">
        <v>8308</v>
      </c>
      <c r="S351" t="s">
        <v>8313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10"/>
        <v>115</v>
      </c>
      <c r="Q352">
        <f t="shared" si="11"/>
        <v>129.82</v>
      </c>
      <c r="R352" s="10" t="s">
        <v>8308</v>
      </c>
      <c r="S352" t="s">
        <v>8313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10"/>
        <v>127</v>
      </c>
      <c r="Q353">
        <f t="shared" si="11"/>
        <v>44.91</v>
      </c>
      <c r="R353" s="10" t="s">
        <v>8308</v>
      </c>
      <c r="S353" t="s">
        <v>8313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10"/>
        <v>117</v>
      </c>
      <c r="Q354">
        <f t="shared" si="11"/>
        <v>40.76</v>
      </c>
      <c r="R354" s="10" t="s">
        <v>8308</v>
      </c>
      <c r="S354" t="s">
        <v>8313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10"/>
        <v>109</v>
      </c>
      <c r="Q355">
        <f t="shared" si="11"/>
        <v>103.52</v>
      </c>
      <c r="R355" s="10" t="s">
        <v>8308</v>
      </c>
      <c r="S355" t="s">
        <v>8313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10"/>
        <v>104</v>
      </c>
      <c r="Q356">
        <f t="shared" si="11"/>
        <v>125.45</v>
      </c>
      <c r="R356" s="10" t="s">
        <v>8308</v>
      </c>
      <c r="S356" t="s">
        <v>8313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10"/>
        <v>116</v>
      </c>
      <c r="Q357">
        <f t="shared" si="11"/>
        <v>246.61</v>
      </c>
      <c r="R357" s="10" t="s">
        <v>8308</v>
      </c>
      <c r="S357" t="s">
        <v>8313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10"/>
        <v>103</v>
      </c>
      <c r="Q358">
        <f t="shared" si="11"/>
        <v>79.400000000000006</v>
      </c>
      <c r="R358" s="10" t="s">
        <v>8308</v>
      </c>
      <c r="S358" t="s">
        <v>8313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10"/>
        <v>174</v>
      </c>
      <c r="Q359">
        <f t="shared" si="11"/>
        <v>86.14</v>
      </c>
      <c r="R359" s="10" t="s">
        <v>8308</v>
      </c>
      <c r="S359" t="s">
        <v>8313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10"/>
        <v>103</v>
      </c>
      <c r="Q360">
        <f t="shared" si="11"/>
        <v>193.05</v>
      </c>
      <c r="R360" s="10" t="s">
        <v>8308</v>
      </c>
      <c r="S360" t="s">
        <v>8313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10"/>
        <v>105</v>
      </c>
      <c r="Q361">
        <f t="shared" si="11"/>
        <v>84.02</v>
      </c>
      <c r="R361" s="10" t="s">
        <v>8308</v>
      </c>
      <c r="S361" t="s">
        <v>8313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10"/>
        <v>101</v>
      </c>
      <c r="Q362">
        <f t="shared" si="11"/>
        <v>139.83000000000001</v>
      </c>
      <c r="R362" s="10" t="s">
        <v>8308</v>
      </c>
      <c r="S362" t="s">
        <v>8313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10"/>
        <v>111</v>
      </c>
      <c r="Q363">
        <f t="shared" si="11"/>
        <v>109.82</v>
      </c>
      <c r="R363" s="10" t="s">
        <v>8308</v>
      </c>
      <c r="S363" t="s">
        <v>8313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ref="P364:P427" si="12">ROUND(E364/D364*100,0)</f>
        <v>124</v>
      </c>
      <c r="Q364">
        <f t="shared" si="11"/>
        <v>139.53</v>
      </c>
      <c r="R364" s="10" t="s">
        <v>8308</v>
      </c>
      <c r="S364" t="s">
        <v>8313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12"/>
        <v>101</v>
      </c>
      <c r="Q365">
        <f t="shared" si="11"/>
        <v>347.85</v>
      </c>
      <c r="R365" s="10" t="s">
        <v>8308</v>
      </c>
      <c r="S365" t="s">
        <v>8313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12"/>
        <v>110</v>
      </c>
      <c r="Q366">
        <f t="shared" si="11"/>
        <v>68.239999999999995</v>
      </c>
      <c r="R366" s="10" t="s">
        <v>8308</v>
      </c>
      <c r="S366" t="s">
        <v>8313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12"/>
        <v>104</v>
      </c>
      <c r="Q367">
        <f t="shared" si="11"/>
        <v>239.94</v>
      </c>
      <c r="R367" s="10" t="s">
        <v>8308</v>
      </c>
      <c r="S367" t="s">
        <v>8313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12"/>
        <v>101</v>
      </c>
      <c r="Q368">
        <f t="shared" si="11"/>
        <v>287.31</v>
      </c>
      <c r="R368" s="10" t="s">
        <v>8308</v>
      </c>
      <c r="S368" t="s">
        <v>8313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12"/>
        <v>103</v>
      </c>
      <c r="Q369">
        <f t="shared" si="11"/>
        <v>86.85</v>
      </c>
      <c r="R369" s="10" t="s">
        <v>8308</v>
      </c>
      <c r="S369" t="s">
        <v>8313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12"/>
        <v>104</v>
      </c>
      <c r="Q370">
        <f t="shared" si="11"/>
        <v>81.849999999999994</v>
      </c>
      <c r="R370" s="10" t="s">
        <v>8308</v>
      </c>
      <c r="S370" t="s">
        <v>8313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12"/>
        <v>110</v>
      </c>
      <c r="Q371">
        <f t="shared" si="11"/>
        <v>42.87</v>
      </c>
      <c r="R371" s="10" t="s">
        <v>8308</v>
      </c>
      <c r="S371" t="s">
        <v>8313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12"/>
        <v>122</v>
      </c>
      <c r="Q372">
        <f t="shared" si="11"/>
        <v>709.42</v>
      </c>
      <c r="R372" s="10" t="s">
        <v>8308</v>
      </c>
      <c r="S372" t="s">
        <v>8313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12"/>
        <v>114</v>
      </c>
      <c r="Q373">
        <f t="shared" si="11"/>
        <v>161.26</v>
      </c>
      <c r="R373" s="10" t="s">
        <v>8308</v>
      </c>
      <c r="S373" t="s">
        <v>8313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12"/>
        <v>125</v>
      </c>
      <c r="Q374">
        <f t="shared" si="11"/>
        <v>41.78</v>
      </c>
      <c r="R374" s="10" t="s">
        <v>8308</v>
      </c>
      <c r="S374" t="s">
        <v>8313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12"/>
        <v>107</v>
      </c>
      <c r="Q375">
        <f t="shared" si="11"/>
        <v>89.89</v>
      </c>
      <c r="R375" s="10" t="s">
        <v>8308</v>
      </c>
      <c r="S375" t="s">
        <v>8313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12"/>
        <v>131</v>
      </c>
      <c r="Q376">
        <f t="shared" si="11"/>
        <v>45.05</v>
      </c>
      <c r="R376" s="10" t="s">
        <v>8308</v>
      </c>
      <c r="S376" t="s">
        <v>8313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12"/>
        <v>120</v>
      </c>
      <c r="Q377">
        <f t="shared" si="11"/>
        <v>42.86</v>
      </c>
      <c r="R377" s="10" t="s">
        <v>8308</v>
      </c>
      <c r="S377" t="s">
        <v>8313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12"/>
        <v>106</v>
      </c>
      <c r="Q378">
        <f t="shared" si="11"/>
        <v>54.08</v>
      </c>
      <c r="R378" s="10" t="s">
        <v>8308</v>
      </c>
      <c r="S378" t="s">
        <v>8313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12"/>
        <v>114</v>
      </c>
      <c r="Q379">
        <f t="shared" si="11"/>
        <v>103.22</v>
      </c>
      <c r="R379" s="10" t="s">
        <v>8308</v>
      </c>
      <c r="S379" t="s">
        <v>8313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12"/>
        <v>112</v>
      </c>
      <c r="Q380">
        <f t="shared" si="11"/>
        <v>40.4</v>
      </c>
      <c r="R380" s="10" t="s">
        <v>8308</v>
      </c>
      <c r="S380" t="s">
        <v>8313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12"/>
        <v>116</v>
      </c>
      <c r="Q381">
        <f t="shared" si="11"/>
        <v>116.86</v>
      </c>
      <c r="R381" s="10" t="s">
        <v>8308</v>
      </c>
      <c r="S381" t="s">
        <v>8313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12"/>
        <v>142</v>
      </c>
      <c r="Q382">
        <f t="shared" si="11"/>
        <v>115.51</v>
      </c>
      <c r="R382" s="10" t="s">
        <v>8308</v>
      </c>
      <c r="S382" t="s">
        <v>8313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12"/>
        <v>105</v>
      </c>
      <c r="Q383">
        <f t="shared" si="11"/>
        <v>104.31</v>
      </c>
      <c r="R383" s="10" t="s">
        <v>8308</v>
      </c>
      <c r="S383" t="s">
        <v>8313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12"/>
        <v>256</v>
      </c>
      <c r="Q384">
        <f t="shared" si="11"/>
        <v>69.77</v>
      </c>
      <c r="R384" s="10" t="s">
        <v>8308</v>
      </c>
      <c r="S384" t="s">
        <v>8313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12"/>
        <v>207</v>
      </c>
      <c r="Q385">
        <f t="shared" si="11"/>
        <v>43.02</v>
      </c>
      <c r="R385" s="10" t="s">
        <v>8308</v>
      </c>
      <c r="S385" t="s">
        <v>8313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12"/>
        <v>112</v>
      </c>
      <c r="Q386">
        <f t="shared" si="11"/>
        <v>58.54</v>
      </c>
      <c r="R386" s="10" t="s">
        <v>8308</v>
      </c>
      <c r="S386" t="s">
        <v>8313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12"/>
        <v>106</v>
      </c>
      <c r="Q387">
        <f t="shared" ref="Q387:Q450" si="13">IFERROR(ROUND(E387/M387,2),0)</f>
        <v>111.8</v>
      </c>
      <c r="R387" s="10" t="s">
        <v>8308</v>
      </c>
      <c r="S387" t="s">
        <v>8313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12"/>
        <v>100</v>
      </c>
      <c r="Q388">
        <f t="shared" si="13"/>
        <v>46.23</v>
      </c>
      <c r="R388" s="10" t="s">
        <v>8308</v>
      </c>
      <c r="S388" t="s">
        <v>8313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12"/>
        <v>214</v>
      </c>
      <c r="Q389">
        <f t="shared" si="13"/>
        <v>144.69</v>
      </c>
      <c r="R389" s="10" t="s">
        <v>8308</v>
      </c>
      <c r="S389" t="s">
        <v>8313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12"/>
        <v>126</v>
      </c>
      <c r="Q390">
        <f t="shared" si="13"/>
        <v>88.85</v>
      </c>
      <c r="R390" s="10" t="s">
        <v>8308</v>
      </c>
      <c r="S390" t="s">
        <v>8313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12"/>
        <v>182</v>
      </c>
      <c r="Q391">
        <f t="shared" si="13"/>
        <v>81.75</v>
      </c>
      <c r="R391" s="10" t="s">
        <v>8308</v>
      </c>
      <c r="S391" t="s">
        <v>8313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12"/>
        <v>100</v>
      </c>
      <c r="Q392">
        <f t="shared" si="13"/>
        <v>71.430000000000007</v>
      </c>
      <c r="R392" s="10" t="s">
        <v>8308</v>
      </c>
      <c r="S392" t="s">
        <v>8313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12"/>
        <v>101</v>
      </c>
      <c r="Q393">
        <f t="shared" si="13"/>
        <v>104.26</v>
      </c>
      <c r="R393" s="10" t="s">
        <v>8308</v>
      </c>
      <c r="S393" t="s">
        <v>8313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12"/>
        <v>101</v>
      </c>
      <c r="Q394">
        <f t="shared" si="13"/>
        <v>90.62</v>
      </c>
      <c r="R394" s="10" t="s">
        <v>8308</v>
      </c>
      <c r="S394" t="s">
        <v>8313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12"/>
        <v>110</v>
      </c>
      <c r="Q395">
        <f t="shared" si="13"/>
        <v>157.33000000000001</v>
      </c>
      <c r="R395" s="10" t="s">
        <v>8308</v>
      </c>
      <c r="S395" t="s">
        <v>8313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12"/>
        <v>112</v>
      </c>
      <c r="Q396">
        <f t="shared" si="13"/>
        <v>105.18</v>
      </c>
      <c r="R396" s="10" t="s">
        <v>8308</v>
      </c>
      <c r="S396" t="s">
        <v>8313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12"/>
        <v>108</v>
      </c>
      <c r="Q397">
        <f t="shared" si="13"/>
        <v>58.72</v>
      </c>
      <c r="R397" s="10" t="s">
        <v>8308</v>
      </c>
      <c r="S397" t="s">
        <v>8313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12"/>
        <v>107</v>
      </c>
      <c r="Q398">
        <f t="shared" si="13"/>
        <v>81.63</v>
      </c>
      <c r="R398" s="10" t="s">
        <v>8308</v>
      </c>
      <c r="S398" t="s">
        <v>8313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12"/>
        <v>104</v>
      </c>
      <c r="Q399">
        <f t="shared" si="13"/>
        <v>56.46</v>
      </c>
      <c r="R399" s="10" t="s">
        <v>8308</v>
      </c>
      <c r="S399" t="s">
        <v>8313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12"/>
        <v>125</v>
      </c>
      <c r="Q400">
        <f t="shared" si="13"/>
        <v>140.1</v>
      </c>
      <c r="R400" s="10" t="s">
        <v>8308</v>
      </c>
      <c r="S400" t="s">
        <v>8313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12"/>
        <v>107</v>
      </c>
      <c r="Q401">
        <f t="shared" si="13"/>
        <v>224.85</v>
      </c>
      <c r="R401" s="10" t="s">
        <v>8308</v>
      </c>
      <c r="S401" t="s">
        <v>8313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12"/>
        <v>112</v>
      </c>
      <c r="Q402">
        <f t="shared" si="13"/>
        <v>181.13</v>
      </c>
      <c r="R402" s="10" t="s">
        <v>8308</v>
      </c>
      <c r="S402" t="s">
        <v>8313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12"/>
        <v>104</v>
      </c>
      <c r="Q403">
        <f t="shared" si="13"/>
        <v>711.04</v>
      </c>
      <c r="R403" s="10" t="s">
        <v>8308</v>
      </c>
      <c r="S403" t="s">
        <v>8313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12"/>
        <v>142</v>
      </c>
      <c r="Q404">
        <f t="shared" si="13"/>
        <v>65.88</v>
      </c>
      <c r="R404" s="10" t="s">
        <v>8308</v>
      </c>
      <c r="S404" t="s">
        <v>8313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12"/>
        <v>105</v>
      </c>
      <c r="Q405">
        <f t="shared" si="13"/>
        <v>75.19</v>
      </c>
      <c r="R405" s="10" t="s">
        <v>8308</v>
      </c>
      <c r="S405" t="s">
        <v>8313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12"/>
        <v>103</v>
      </c>
      <c r="Q406">
        <f t="shared" si="13"/>
        <v>133.13999999999999</v>
      </c>
      <c r="R406" s="10" t="s">
        <v>8308</v>
      </c>
      <c r="S406" t="s">
        <v>8313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12"/>
        <v>108</v>
      </c>
      <c r="Q407">
        <f t="shared" si="13"/>
        <v>55.2</v>
      </c>
      <c r="R407" s="10" t="s">
        <v>8308</v>
      </c>
      <c r="S407" t="s">
        <v>8313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12"/>
        <v>108</v>
      </c>
      <c r="Q408">
        <f t="shared" si="13"/>
        <v>86.16</v>
      </c>
      <c r="R408" s="10" t="s">
        <v>8308</v>
      </c>
      <c r="S408" t="s">
        <v>8313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12"/>
        <v>102</v>
      </c>
      <c r="Q409">
        <f t="shared" si="13"/>
        <v>92.32</v>
      </c>
      <c r="R409" s="10" t="s">
        <v>8308</v>
      </c>
      <c r="S409" t="s">
        <v>8313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12"/>
        <v>101</v>
      </c>
      <c r="Q410">
        <f t="shared" si="13"/>
        <v>160.16</v>
      </c>
      <c r="R410" s="10" t="s">
        <v>8308</v>
      </c>
      <c r="S410" t="s">
        <v>8313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12"/>
        <v>137</v>
      </c>
      <c r="Q411">
        <f t="shared" si="13"/>
        <v>45.6</v>
      </c>
      <c r="R411" s="10" t="s">
        <v>8308</v>
      </c>
      <c r="S411" t="s">
        <v>8313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12"/>
        <v>128</v>
      </c>
      <c r="Q412">
        <f t="shared" si="13"/>
        <v>183.29</v>
      </c>
      <c r="R412" s="10" t="s">
        <v>8308</v>
      </c>
      <c r="S412" t="s">
        <v>8313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12"/>
        <v>101</v>
      </c>
      <c r="Q413">
        <f t="shared" si="13"/>
        <v>125.79</v>
      </c>
      <c r="R413" s="10" t="s">
        <v>8308</v>
      </c>
      <c r="S413" t="s">
        <v>8313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12"/>
        <v>127</v>
      </c>
      <c r="Q414">
        <f t="shared" si="13"/>
        <v>57.65</v>
      </c>
      <c r="R414" s="10" t="s">
        <v>8308</v>
      </c>
      <c r="S414" t="s">
        <v>8313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12"/>
        <v>105</v>
      </c>
      <c r="Q415">
        <f t="shared" si="13"/>
        <v>78.66</v>
      </c>
      <c r="R415" s="10" t="s">
        <v>8308</v>
      </c>
      <c r="S415" t="s">
        <v>8313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12"/>
        <v>103</v>
      </c>
      <c r="Q416">
        <f t="shared" si="13"/>
        <v>91.48</v>
      </c>
      <c r="R416" s="10" t="s">
        <v>8308</v>
      </c>
      <c r="S416" t="s">
        <v>8313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12"/>
        <v>102</v>
      </c>
      <c r="Q417">
        <f t="shared" si="13"/>
        <v>68.099999999999994</v>
      </c>
      <c r="R417" s="10" t="s">
        <v>8308</v>
      </c>
      <c r="S417" t="s">
        <v>8313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12"/>
        <v>120</v>
      </c>
      <c r="Q418">
        <f t="shared" si="13"/>
        <v>48.09</v>
      </c>
      <c r="R418" s="10" t="s">
        <v>8308</v>
      </c>
      <c r="S418" t="s">
        <v>8313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12"/>
        <v>100</v>
      </c>
      <c r="Q419">
        <f t="shared" si="13"/>
        <v>202.42</v>
      </c>
      <c r="R419" s="10" t="s">
        <v>8308</v>
      </c>
      <c r="S419" t="s">
        <v>8313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12"/>
        <v>101</v>
      </c>
      <c r="Q420">
        <f t="shared" si="13"/>
        <v>216.75</v>
      </c>
      <c r="R420" s="10" t="s">
        <v>8308</v>
      </c>
      <c r="S420" t="s">
        <v>8313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12"/>
        <v>100</v>
      </c>
      <c r="Q421">
        <f t="shared" si="13"/>
        <v>110.07</v>
      </c>
      <c r="R421" s="10" t="s">
        <v>8308</v>
      </c>
      <c r="S421" t="s">
        <v>8313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12"/>
        <v>0</v>
      </c>
      <c r="Q422">
        <f t="shared" si="13"/>
        <v>4.83</v>
      </c>
      <c r="R422" s="10" t="s">
        <v>8308</v>
      </c>
      <c r="S422" t="s">
        <v>8314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12"/>
        <v>2</v>
      </c>
      <c r="Q423">
        <f t="shared" si="13"/>
        <v>50.17</v>
      </c>
      <c r="R423" s="10" t="s">
        <v>8308</v>
      </c>
      <c r="S423" t="s">
        <v>8314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12"/>
        <v>1</v>
      </c>
      <c r="Q424">
        <f t="shared" si="13"/>
        <v>35.83</v>
      </c>
      <c r="R424" s="10" t="s">
        <v>8308</v>
      </c>
      <c r="S424" t="s">
        <v>8314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12"/>
        <v>1</v>
      </c>
      <c r="Q425">
        <f t="shared" si="13"/>
        <v>11.77</v>
      </c>
      <c r="R425" s="10" t="s">
        <v>8308</v>
      </c>
      <c r="S425" t="s">
        <v>8314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12"/>
        <v>7</v>
      </c>
      <c r="Q426">
        <f t="shared" si="13"/>
        <v>40.78</v>
      </c>
      <c r="R426" s="10" t="s">
        <v>8308</v>
      </c>
      <c r="S426" t="s">
        <v>8314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12"/>
        <v>0</v>
      </c>
      <c r="Q427">
        <f t="shared" si="13"/>
        <v>3</v>
      </c>
      <c r="R427" s="10" t="s">
        <v>8308</v>
      </c>
      <c r="S427" t="s">
        <v>8314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ref="P428:P491" si="14">ROUND(E428/D428*100,0)</f>
        <v>1</v>
      </c>
      <c r="Q428">
        <f t="shared" si="13"/>
        <v>16.63</v>
      </c>
      <c r="R428" s="10" t="s">
        <v>8308</v>
      </c>
      <c r="S428" t="s">
        <v>8314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14"/>
        <v>0</v>
      </c>
      <c r="Q429">
        <f t="shared" si="13"/>
        <v>0</v>
      </c>
      <c r="R429" s="10" t="s">
        <v>8308</v>
      </c>
      <c r="S429" t="s">
        <v>8314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14"/>
        <v>6</v>
      </c>
      <c r="Q430">
        <f t="shared" si="13"/>
        <v>52</v>
      </c>
      <c r="R430" s="10" t="s">
        <v>8308</v>
      </c>
      <c r="S430" t="s">
        <v>8314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14"/>
        <v>0</v>
      </c>
      <c r="Q431">
        <f t="shared" si="13"/>
        <v>0</v>
      </c>
      <c r="R431" s="10" t="s">
        <v>8308</v>
      </c>
      <c r="S431" t="s">
        <v>8314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14"/>
        <v>2</v>
      </c>
      <c r="Q432">
        <f t="shared" si="13"/>
        <v>4.8</v>
      </c>
      <c r="R432" s="10" t="s">
        <v>8308</v>
      </c>
      <c r="S432" t="s">
        <v>8314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14"/>
        <v>14</v>
      </c>
      <c r="Q433">
        <f t="shared" si="13"/>
        <v>51.88</v>
      </c>
      <c r="R433" s="10" t="s">
        <v>8308</v>
      </c>
      <c r="S433" t="s">
        <v>8314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14"/>
        <v>10</v>
      </c>
      <c r="Q434">
        <f t="shared" si="13"/>
        <v>71.25</v>
      </c>
      <c r="R434" s="10" t="s">
        <v>8308</v>
      </c>
      <c r="S434" t="s">
        <v>8314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14"/>
        <v>0</v>
      </c>
      <c r="Q435">
        <f t="shared" si="13"/>
        <v>0</v>
      </c>
      <c r="R435" s="10" t="s">
        <v>8308</v>
      </c>
      <c r="S435" t="s">
        <v>8314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14"/>
        <v>5</v>
      </c>
      <c r="Q436">
        <f t="shared" si="13"/>
        <v>62.5</v>
      </c>
      <c r="R436" s="10" t="s">
        <v>8308</v>
      </c>
      <c r="S436" t="s">
        <v>8314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14"/>
        <v>0</v>
      </c>
      <c r="Q437">
        <f t="shared" si="13"/>
        <v>1</v>
      </c>
      <c r="R437" s="10" t="s">
        <v>8308</v>
      </c>
      <c r="S437" t="s">
        <v>8314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14"/>
        <v>0</v>
      </c>
      <c r="Q438">
        <f t="shared" si="13"/>
        <v>0</v>
      </c>
      <c r="R438" s="10" t="s">
        <v>8308</v>
      </c>
      <c r="S438" t="s">
        <v>8314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14"/>
        <v>0</v>
      </c>
      <c r="Q439">
        <f t="shared" si="13"/>
        <v>0</v>
      </c>
      <c r="R439" s="10" t="s">
        <v>8308</v>
      </c>
      <c r="S439" t="s">
        <v>8314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14"/>
        <v>9</v>
      </c>
      <c r="Q440">
        <f t="shared" si="13"/>
        <v>170.55</v>
      </c>
      <c r="R440" s="10" t="s">
        <v>8308</v>
      </c>
      <c r="S440" t="s">
        <v>8314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14"/>
        <v>0</v>
      </c>
      <c r="Q441">
        <f t="shared" si="13"/>
        <v>0</v>
      </c>
      <c r="R441" s="10" t="s">
        <v>8308</v>
      </c>
      <c r="S441" t="s">
        <v>8314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14"/>
        <v>0</v>
      </c>
      <c r="Q442">
        <f t="shared" si="13"/>
        <v>5</v>
      </c>
      <c r="R442" s="10" t="s">
        <v>8308</v>
      </c>
      <c r="S442" t="s">
        <v>8314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14"/>
        <v>0</v>
      </c>
      <c r="Q443">
        <f t="shared" si="13"/>
        <v>0</v>
      </c>
      <c r="R443" s="10" t="s">
        <v>8308</v>
      </c>
      <c r="S443" t="s">
        <v>8314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14"/>
        <v>39</v>
      </c>
      <c r="Q444">
        <f t="shared" si="13"/>
        <v>393.59</v>
      </c>
      <c r="R444" s="10" t="s">
        <v>8308</v>
      </c>
      <c r="S444" t="s">
        <v>8314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14"/>
        <v>0</v>
      </c>
      <c r="Q445">
        <f t="shared" si="13"/>
        <v>5</v>
      </c>
      <c r="R445" s="10" t="s">
        <v>8308</v>
      </c>
      <c r="S445" t="s">
        <v>8314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14"/>
        <v>5</v>
      </c>
      <c r="Q446">
        <f t="shared" si="13"/>
        <v>50</v>
      </c>
      <c r="R446" s="10" t="s">
        <v>8308</v>
      </c>
      <c r="S446" t="s">
        <v>8314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14"/>
        <v>0</v>
      </c>
      <c r="Q447">
        <f t="shared" si="13"/>
        <v>1</v>
      </c>
      <c r="R447" s="10" t="s">
        <v>8308</v>
      </c>
      <c r="S447" t="s">
        <v>8314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14"/>
        <v>7</v>
      </c>
      <c r="Q448">
        <f t="shared" si="13"/>
        <v>47.88</v>
      </c>
      <c r="R448" s="10" t="s">
        <v>8308</v>
      </c>
      <c r="S448" t="s">
        <v>8314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14"/>
        <v>0</v>
      </c>
      <c r="Q449">
        <f t="shared" si="13"/>
        <v>5</v>
      </c>
      <c r="R449" s="10" t="s">
        <v>8308</v>
      </c>
      <c r="S449" t="s">
        <v>8314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14"/>
        <v>3</v>
      </c>
      <c r="Q450">
        <f t="shared" si="13"/>
        <v>20.5</v>
      </c>
      <c r="R450" s="10" t="s">
        <v>8308</v>
      </c>
      <c r="S450" t="s">
        <v>8314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14"/>
        <v>2</v>
      </c>
      <c r="Q451">
        <f t="shared" ref="Q451:Q514" si="15">IFERROR(ROUND(E451/M451,2),0)</f>
        <v>9</v>
      </c>
      <c r="R451" s="10" t="s">
        <v>8308</v>
      </c>
      <c r="S451" t="s">
        <v>8314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14"/>
        <v>1</v>
      </c>
      <c r="Q452">
        <f t="shared" si="15"/>
        <v>56.57</v>
      </c>
      <c r="R452" s="10" t="s">
        <v>8308</v>
      </c>
      <c r="S452" t="s">
        <v>8314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14"/>
        <v>0</v>
      </c>
      <c r="Q453">
        <f t="shared" si="15"/>
        <v>0</v>
      </c>
      <c r="R453" s="10" t="s">
        <v>8308</v>
      </c>
      <c r="S453" t="s">
        <v>8314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14"/>
        <v>64</v>
      </c>
      <c r="Q454">
        <f t="shared" si="15"/>
        <v>40</v>
      </c>
      <c r="R454" s="10" t="s">
        <v>8308</v>
      </c>
      <c r="S454" t="s">
        <v>8314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14"/>
        <v>0</v>
      </c>
      <c r="Q455">
        <f t="shared" si="15"/>
        <v>13</v>
      </c>
      <c r="R455" s="10" t="s">
        <v>8308</v>
      </c>
      <c r="S455" t="s">
        <v>8314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14"/>
        <v>1</v>
      </c>
      <c r="Q456">
        <f t="shared" si="15"/>
        <v>16.399999999999999</v>
      </c>
      <c r="R456" s="10" t="s">
        <v>8308</v>
      </c>
      <c r="S456" t="s">
        <v>8314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14"/>
        <v>0</v>
      </c>
      <c r="Q457">
        <f t="shared" si="15"/>
        <v>22.5</v>
      </c>
      <c r="R457" s="10" t="s">
        <v>8308</v>
      </c>
      <c r="S457" t="s">
        <v>8314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14"/>
        <v>1</v>
      </c>
      <c r="Q458">
        <f t="shared" si="15"/>
        <v>20.329999999999998</v>
      </c>
      <c r="R458" s="10" t="s">
        <v>8308</v>
      </c>
      <c r="S458" t="s">
        <v>8314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14"/>
        <v>0</v>
      </c>
      <c r="Q459">
        <f t="shared" si="15"/>
        <v>0</v>
      </c>
      <c r="R459" s="10" t="s">
        <v>8308</v>
      </c>
      <c r="S459" t="s">
        <v>8314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14"/>
        <v>8</v>
      </c>
      <c r="Q460">
        <f t="shared" si="15"/>
        <v>16.760000000000002</v>
      </c>
      <c r="R460" s="10" t="s">
        <v>8308</v>
      </c>
      <c r="S460" t="s">
        <v>8314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14"/>
        <v>0</v>
      </c>
      <c r="Q461">
        <f t="shared" si="15"/>
        <v>25</v>
      </c>
      <c r="R461" s="10" t="s">
        <v>8308</v>
      </c>
      <c r="S461" t="s">
        <v>8314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14"/>
        <v>0</v>
      </c>
      <c r="Q462">
        <f t="shared" si="15"/>
        <v>12.5</v>
      </c>
      <c r="R462" s="10" t="s">
        <v>8308</v>
      </c>
      <c r="S462" t="s">
        <v>8314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14"/>
        <v>0</v>
      </c>
      <c r="Q463">
        <f t="shared" si="15"/>
        <v>0</v>
      </c>
      <c r="R463" s="10" t="s">
        <v>8308</v>
      </c>
      <c r="S463" t="s">
        <v>8314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14"/>
        <v>0</v>
      </c>
      <c r="Q464">
        <f t="shared" si="15"/>
        <v>0</v>
      </c>
      <c r="R464" s="10" t="s">
        <v>8308</v>
      </c>
      <c r="S464" t="s">
        <v>8314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14"/>
        <v>2</v>
      </c>
      <c r="Q465">
        <f t="shared" si="15"/>
        <v>113.64</v>
      </c>
      <c r="R465" s="10" t="s">
        <v>8308</v>
      </c>
      <c r="S465" t="s">
        <v>8314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14"/>
        <v>0</v>
      </c>
      <c r="Q466">
        <f t="shared" si="15"/>
        <v>1</v>
      </c>
      <c r="R466" s="10" t="s">
        <v>8308</v>
      </c>
      <c r="S466" t="s">
        <v>8314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14"/>
        <v>27</v>
      </c>
      <c r="Q467">
        <f t="shared" si="15"/>
        <v>17.25</v>
      </c>
      <c r="R467" s="10" t="s">
        <v>8308</v>
      </c>
      <c r="S467" t="s">
        <v>8314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14"/>
        <v>1</v>
      </c>
      <c r="Q468">
        <f t="shared" si="15"/>
        <v>15.2</v>
      </c>
      <c r="R468" s="10" t="s">
        <v>8308</v>
      </c>
      <c r="S468" t="s">
        <v>8314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14"/>
        <v>22</v>
      </c>
      <c r="Q469">
        <f t="shared" si="15"/>
        <v>110.64</v>
      </c>
      <c r="R469" s="10" t="s">
        <v>8308</v>
      </c>
      <c r="S469" t="s">
        <v>8314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14"/>
        <v>0</v>
      </c>
      <c r="Q470">
        <f t="shared" si="15"/>
        <v>0</v>
      </c>
      <c r="R470" s="10" t="s">
        <v>8308</v>
      </c>
      <c r="S470" t="s">
        <v>8314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14"/>
        <v>0</v>
      </c>
      <c r="Q471">
        <f t="shared" si="15"/>
        <v>0</v>
      </c>
      <c r="R471" s="10" t="s">
        <v>8308</v>
      </c>
      <c r="S471" t="s">
        <v>8314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14"/>
        <v>1</v>
      </c>
      <c r="Q472">
        <f t="shared" si="15"/>
        <v>25.5</v>
      </c>
      <c r="R472" s="10" t="s">
        <v>8308</v>
      </c>
      <c r="S472" t="s">
        <v>8314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14"/>
        <v>12</v>
      </c>
      <c r="Q473">
        <f t="shared" si="15"/>
        <v>38.479999999999997</v>
      </c>
      <c r="R473" s="10" t="s">
        <v>8308</v>
      </c>
      <c r="S473" t="s">
        <v>8314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14"/>
        <v>18</v>
      </c>
      <c r="Q474">
        <f t="shared" si="15"/>
        <v>28.2</v>
      </c>
      <c r="R474" s="10" t="s">
        <v>8308</v>
      </c>
      <c r="S474" t="s">
        <v>8314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14"/>
        <v>3</v>
      </c>
      <c r="Q475">
        <f t="shared" si="15"/>
        <v>61.5</v>
      </c>
      <c r="R475" s="10" t="s">
        <v>8308</v>
      </c>
      <c r="S475" t="s">
        <v>8314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14"/>
        <v>0</v>
      </c>
      <c r="Q476">
        <f t="shared" si="15"/>
        <v>1</v>
      </c>
      <c r="R476" s="10" t="s">
        <v>8308</v>
      </c>
      <c r="S476" t="s">
        <v>8314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14"/>
        <v>0</v>
      </c>
      <c r="Q477">
        <f t="shared" si="15"/>
        <v>0</v>
      </c>
      <c r="R477" s="10" t="s">
        <v>8308</v>
      </c>
      <c r="S477" t="s">
        <v>8314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14"/>
        <v>2</v>
      </c>
      <c r="Q478">
        <f t="shared" si="15"/>
        <v>39.57</v>
      </c>
      <c r="R478" s="10" t="s">
        <v>8308</v>
      </c>
      <c r="S478" t="s">
        <v>8314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14"/>
        <v>0</v>
      </c>
      <c r="Q479">
        <f t="shared" si="15"/>
        <v>0</v>
      </c>
      <c r="R479" s="10" t="s">
        <v>8308</v>
      </c>
      <c r="S479" t="s">
        <v>8314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14"/>
        <v>0</v>
      </c>
      <c r="Q480">
        <f t="shared" si="15"/>
        <v>0</v>
      </c>
      <c r="R480" s="10" t="s">
        <v>8308</v>
      </c>
      <c r="S480" t="s">
        <v>8314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14"/>
        <v>33</v>
      </c>
      <c r="Q481">
        <f t="shared" si="15"/>
        <v>88.8</v>
      </c>
      <c r="R481" s="10" t="s">
        <v>8308</v>
      </c>
      <c r="S481" t="s">
        <v>8314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14"/>
        <v>19</v>
      </c>
      <c r="Q482">
        <f t="shared" si="15"/>
        <v>55.46</v>
      </c>
      <c r="R482" s="10" t="s">
        <v>8308</v>
      </c>
      <c r="S482" t="s">
        <v>8314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14"/>
        <v>6</v>
      </c>
      <c r="Q483">
        <f t="shared" si="15"/>
        <v>87.14</v>
      </c>
      <c r="R483" s="10" t="s">
        <v>8308</v>
      </c>
      <c r="S483" t="s">
        <v>8314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14"/>
        <v>0</v>
      </c>
      <c r="Q484">
        <f t="shared" si="15"/>
        <v>10</v>
      </c>
      <c r="R484" s="10" t="s">
        <v>8308</v>
      </c>
      <c r="S484" t="s">
        <v>8314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14"/>
        <v>50</v>
      </c>
      <c r="Q485">
        <f t="shared" si="15"/>
        <v>51.22</v>
      </c>
      <c r="R485" s="10" t="s">
        <v>8308</v>
      </c>
      <c r="S485" t="s">
        <v>8314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14"/>
        <v>0</v>
      </c>
      <c r="Q486">
        <f t="shared" si="15"/>
        <v>13.55</v>
      </c>
      <c r="R486" s="10" t="s">
        <v>8308</v>
      </c>
      <c r="S486" t="s">
        <v>8314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14"/>
        <v>22</v>
      </c>
      <c r="Q487">
        <f t="shared" si="15"/>
        <v>66.52</v>
      </c>
      <c r="R487" s="10" t="s">
        <v>8308</v>
      </c>
      <c r="S487" t="s">
        <v>8314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14"/>
        <v>0</v>
      </c>
      <c r="Q488">
        <f t="shared" si="15"/>
        <v>50</v>
      </c>
      <c r="R488" s="10" t="s">
        <v>8308</v>
      </c>
      <c r="S488" t="s">
        <v>8314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14"/>
        <v>0</v>
      </c>
      <c r="Q489">
        <f t="shared" si="15"/>
        <v>0</v>
      </c>
      <c r="R489" s="10" t="s">
        <v>8308</v>
      </c>
      <c r="S489" t="s">
        <v>8314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14"/>
        <v>0</v>
      </c>
      <c r="Q490">
        <f t="shared" si="15"/>
        <v>0</v>
      </c>
      <c r="R490" s="10" t="s">
        <v>8308</v>
      </c>
      <c r="S490" t="s">
        <v>8314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14"/>
        <v>0</v>
      </c>
      <c r="Q491">
        <f t="shared" si="15"/>
        <v>71.67</v>
      </c>
      <c r="R491" s="10" t="s">
        <v>8308</v>
      </c>
      <c r="S491" t="s">
        <v>8314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ref="P492:P555" si="16">ROUND(E492/D492*100,0)</f>
        <v>0</v>
      </c>
      <c r="Q492">
        <f t="shared" si="15"/>
        <v>0</v>
      </c>
      <c r="R492" s="10" t="s">
        <v>8308</v>
      </c>
      <c r="S492" t="s">
        <v>8314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16"/>
        <v>0</v>
      </c>
      <c r="Q493">
        <f t="shared" si="15"/>
        <v>0</v>
      </c>
      <c r="R493" s="10" t="s">
        <v>8308</v>
      </c>
      <c r="S493" t="s">
        <v>8314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16"/>
        <v>0</v>
      </c>
      <c r="Q494">
        <f t="shared" si="15"/>
        <v>0</v>
      </c>
      <c r="R494" s="10" t="s">
        <v>8308</v>
      </c>
      <c r="S494" t="s">
        <v>8314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16"/>
        <v>0</v>
      </c>
      <c r="Q495">
        <f t="shared" si="15"/>
        <v>0</v>
      </c>
      <c r="R495" s="10" t="s">
        <v>8308</v>
      </c>
      <c r="S495" t="s">
        <v>8314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16"/>
        <v>0</v>
      </c>
      <c r="Q496">
        <f t="shared" si="15"/>
        <v>10.33</v>
      </c>
      <c r="R496" s="10" t="s">
        <v>8308</v>
      </c>
      <c r="S496" t="s">
        <v>8314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16"/>
        <v>0</v>
      </c>
      <c r="Q497">
        <f t="shared" si="15"/>
        <v>0</v>
      </c>
      <c r="R497" s="10" t="s">
        <v>8308</v>
      </c>
      <c r="S497" t="s">
        <v>8314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16"/>
        <v>0</v>
      </c>
      <c r="Q498">
        <f t="shared" si="15"/>
        <v>1</v>
      </c>
      <c r="R498" s="10" t="s">
        <v>8308</v>
      </c>
      <c r="S498" t="s">
        <v>8314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16"/>
        <v>1</v>
      </c>
      <c r="Q499">
        <f t="shared" si="15"/>
        <v>10</v>
      </c>
      <c r="R499" s="10" t="s">
        <v>8308</v>
      </c>
      <c r="S499" t="s">
        <v>8314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16"/>
        <v>5</v>
      </c>
      <c r="Q500">
        <f t="shared" si="15"/>
        <v>136.09</v>
      </c>
      <c r="R500" s="10" t="s">
        <v>8308</v>
      </c>
      <c r="S500" t="s">
        <v>8314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16"/>
        <v>10</v>
      </c>
      <c r="Q501">
        <f t="shared" si="15"/>
        <v>73.459999999999994</v>
      </c>
      <c r="R501" s="10" t="s">
        <v>8308</v>
      </c>
      <c r="S501" t="s">
        <v>8314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16"/>
        <v>3</v>
      </c>
      <c r="Q502">
        <f t="shared" si="15"/>
        <v>53.75</v>
      </c>
      <c r="R502" s="10" t="s">
        <v>8308</v>
      </c>
      <c r="S502" t="s">
        <v>8314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16"/>
        <v>0</v>
      </c>
      <c r="Q503">
        <f t="shared" si="15"/>
        <v>0</v>
      </c>
      <c r="R503" s="10" t="s">
        <v>8308</v>
      </c>
      <c r="S503" t="s">
        <v>8314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16"/>
        <v>1</v>
      </c>
      <c r="Q504">
        <f t="shared" si="15"/>
        <v>57.5</v>
      </c>
      <c r="R504" s="10" t="s">
        <v>8308</v>
      </c>
      <c r="S504" t="s">
        <v>8314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16"/>
        <v>2</v>
      </c>
      <c r="Q505">
        <f t="shared" si="15"/>
        <v>12.67</v>
      </c>
      <c r="R505" s="10" t="s">
        <v>8308</v>
      </c>
      <c r="S505" t="s">
        <v>8314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16"/>
        <v>1</v>
      </c>
      <c r="Q506">
        <f t="shared" si="15"/>
        <v>67</v>
      </c>
      <c r="R506" s="10" t="s">
        <v>8308</v>
      </c>
      <c r="S506" t="s">
        <v>8314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16"/>
        <v>0</v>
      </c>
      <c r="Q507">
        <f t="shared" si="15"/>
        <v>3.71</v>
      </c>
      <c r="R507" s="10" t="s">
        <v>8308</v>
      </c>
      <c r="S507" t="s">
        <v>8314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16"/>
        <v>0</v>
      </c>
      <c r="Q508">
        <f t="shared" si="15"/>
        <v>250</v>
      </c>
      <c r="R508" s="10" t="s">
        <v>8308</v>
      </c>
      <c r="S508" t="s">
        <v>8314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16"/>
        <v>3</v>
      </c>
      <c r="Q509">
        <f t="shared" si="15"/>
        <v>64</v>
      </c>
      <c r="R509" s="10" t="s">
        <v>8308</v>
      </c>
      <c r="S509" t="s">
        <v>8314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16"/>
        <v>1</v>
      </c>
      <c r="Q510">
        <f t="shared" si="15"/>
        <v>133.33000000000001</v>
      </c>
      <c r="R510" s="10" t="s">
        <v>8308</v>
      </c>
      <c r="S510" t="s">
        <v>8314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16"/>
        <v>0</v>
      </c>
      <c r="Q511">
        <f t="shared" si="15"/>
        <v>10</v>
      </c>
      <c r="R511" s="10" t="s">
        <v>8308</v>
      </c>
      <c r="S511" t="s">
        <v>8314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16"/>
        <v>0</v>
      </c>
      <c r="Q512">
        <f t="shared" si="15"/>
        <v>0</v>
      </c>
      <c r="R512" s="10" t="s">
        <v>8308</v>
      </c>
      <c r="S512" t="s">
        <v>8314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16"/>
        <v>3</v>
      </c>
      <c r="Q513">
        <f t="shared" si="15"/>
        <v>30</v>
      </c>
      <c r="R513" s="10" t="s">
        <v>8308</v>
      </c>
      <c r="S513" t="s">
        <v>8314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16"/>
        <v>0</v>
      </c>
      <c r="Q514">
        <f t="shared" si="15"/>
        <v>5.5</v>
      </c>
      <c r="R514" s="10" t="s">
        <v>8308</v>
      </c>
      <c r="S514" t="s">
        <v>8314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16"/>
        <v>14</v>
      </c>
      <c r="Q515">
        <f t="shared" ref="Q515:Q578" si="17">IFERROR(ROUND(E515/M515,2),0)</f>
        <v>102.38</v>
      </c>
      <c r="R515" s="10" t="s">
        <v>8308</v>
      </c>
      <c r="S515" t="s">
        <v>8314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16"/>
        <v>3</v>
      </c>
      <c r="Q516">
        <f t="shared" si="17"/>
        <v>16.670000000000002</v>
      </c>
      <c r="R516" s="10" t="s">
        <v>8308</v>
      </c>
      <c r="S516" t="s">
        <v>8314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16"/>
        <v>25</v>
      </c>
      <c r="Q517">
        <f t="shared" si="17"/>
        <v>725.03</v>
      </c>
      <c r="R517" s="10" t="s">
        <v>8308</v>
      </c>
      <c r="S517" t="s">
        <v>8314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16"/>
        <v>0</v>
      </c>
      <c r="Q518">
        <f t="shared" si="17"/>
        <v>0</v>
      </c>
      <c r="R518" s="10" t="s">
        <v>8308</v>
      </c>
      <c r="S518" t="s">
        <v>8314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16"/>
        <v>1</v>
      </c>
      <c r="Q519">
        <f t="shared" si="17"/>
        <v>68.33</v>
      </c>
      <c r="R519" s="10" t="s">
        <v>8308</v>
      </c>
      <c r="S519" t="s">
        <v>8314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16"/>
        <v>0</v>
      </c>
      <c r="Q520">
        <f t="shared" si="17"/>
        <v>0</v>
      </c>
      <c r="R520" s="10" t="s">
        <v>8308</v>
      </c>
      <c r="S520" t="s">
        <v>8314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16"/>
        <v>23</v>
      </c>
      <c r="Q521">
        <f t="shared" si="17"/>
        <v>39.229999999999997</v>
      </c>
      <c r="R521" s="10" t="s">
        <v>8308</v>
      </c>
      <c r="S521" t="s">
        <v>8314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16"/>
        <v>102</v>
      </c>
      <c r="Q522">
        <f t="shared" si="17"/>
        <v>150.15</v>
      </c>
      <c r="R522" s="10" t="s">
        <v>8315</v>
      </c>
      <c r="S522" t="s">
        <v>8316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16"/>
        <v>105</v>
      </c>
      <c r="Q523">
        <f t="shared" si="17"/>
        <v>93.43</v>
      </c>
      <c r="R523" s="10" t="s">
        <v>8315</v>
      </c>
      <c r="S523" t="s">
        <v>8316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16"/>
        <v>115</v>
      </c>
      <c r="Q524">
        <f t="shared" si="17"/>
        <v>110.97</v>
      </c>
      <c r="R524" s="10" t="s">
        <v>8315</v>
      </c>
      <c r="S524" t="s">
        <v>8316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16"/>
        <v>121</v>
      </c>
      <c r="Q525">
        <f t="shared" si="17"/>
        <v>71.790000000000006</v>
      </c>
      <c r="R525" s="10" t="s">
        <v>8315</v>
      </c>
      <c r="S525" t="s">
        <v>8316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16"/>
        <v>109</v>
      </c>
      <c r="Q526">
        <f t="shared" si="17"/>
        <v>29.26</v>
      </c>
      <c r="R526" s="10" t="s">
        <v>8315</v>
      </c>
      <c r="S526" t="s">
        <v>8316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16"/>
        <v>100</v>
      </c>
      <c r="Q527">
        <f t="shared" si="17"/>
        <v>1000</v>
      </c>
      <c r="R527" s="10" t="s">
        <v>8315</v>
      </c>
      <c r="S527" t="s">
        <v>8316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16"/>
        <v>114</v>
      </c>
      <c r="Q528">
        <f t="shared" si="17"/>
        <v>74.349999999999994</v>
      </c>
      <c r="R528" s="10" t="s">
        <v>8315</v>
      </c>
      <c r="S528" t="s">
        <v>8316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16"/>
        <v>101</v>
      </c>
      <c r="Q529">
        <f t="shared" si="17"/>
        <v>63.83</v>
      </c>
      <c r="R529" s="10" t="s">
        <v>8315</v>
      </c>
      <c r="S529" t="s">
        <v>8316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16"/>
        <v>116</v>
      </c>
      <c r="Q530">
        <f t="shared" si="17"/>
        <v>44.33</v>
      </c>
      <c r="R530" s="10" t="s">
        <v>8315</v>
      </c>
      <c r="S530" t="s">
        <v>8316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16"/>
        <v>130</v>
      </c>
      <c r="Q531">
        <f t="shared" si="17"/>
        <v>86.94</v>
      </c>
      <c r="R531" s="10" t="s">
        <v>8315</v>
      </c>
      <c r="S531" t="s">
        <v>8316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16"/>
        <v>108</v>
      </c>
      <c r="Q532">
        <f t="shared" si="17"/>
        <v>126.55</v>
      </c>
      <c r="R532" s="10" t="s">
        <v>8315</v>
      </c>
      <c r="S532" t="s">
        <v>8316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16"/>
        <v>100</v>
      </c>
      <c r="Q533">
        <f t="shared" si="17"/>
        <v>129.03</v>
      </c>
      <c r="R533" s="10" t="s">
        <v>8315</v>
      </c>
      <c r="S533" t="s">
        <v>8316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16"/>
        <v>123</v>
      </c>
      <c r="Q534">
        <f t="shared" si="17"/>
        <v>71.239999999999995</v>
      </c>
      <c r="R534" s="10" t="s">
        <v>8315</v>
      </c>
      <c r="S534" t="s">
        <v>8316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16"/>
        <v>100</v>
      </c>
      <c r="Q535">
        <f t="shared" si="17"/>
        <v>117.88</v>
      </c>
      <c r="R535" s="10" t="s">
        <v>8315</v>
      </c>
      <c r="S535" t="s">
        <v>8316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16"/>
        <v>105</v>
      </c>
      <c r="Q536">
        <f t="shared" si="17"/>
        <v>327.08</v>
      </c>
      <c r="R536" s="10" t="s">
        <v>8315</v>
      </c>
      <c r="S536" t="s">
        <v>8316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16"/>
        <v>103</v>
      </c>
      <c r="Q537">
        <f t="shared" si="17"/>
        <v>34.75</v>
      </c>
      <c r="R537" s="10" t="s">
        <v>8315</v>
      </c>
      <c r="S537" t="s">
        <v>8316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16"/>
        <v>118</v>
      </c>
      <c r="Q538">
        <f t="shared" si="17"/>
        <v>100.06</v>
      </c>
      <c r="R538" s="10" t="s">
        <v>8315</v>
      </c>
      <c r="S538" t="s">
        <v>8316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16"/>
        <v>121</v>
      </c>
      <c r="Q539">
        <f t="shared" si="17"/>
        <v>40.85</v>
      </c>
      <c r="R539" s="10" t="s">
        <v>8315</v>
      </c>
      <c r="S539" t="s">
        <v>8316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16"/>
        <v>302</v>
      </c>
      <c r="Q540">
        <f t="shared" si="17"/>
        <v>252.02</v>
      </c>
      <c r="R540" s="10" t="s">
        <v>8315</v>
      </c>
      <c r="S540" t="s">
        <v>8316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16"/>
        <v>101</v>
      </c>
      <c r="Q541">
        <f t="shared" si="17"/>
        <v>25.16</v>
      </c>
      <c r="R541" s="10" t="s">
        <v>8315</v>
      </c>
      <c r="S541" t="s">
        <v>8316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16"/>
        <v>0</v>
      </c>
      <c r="Q542">
        <f t="shared" si="17"/>
        <v>1</v>
      </c>
      <c r="R542" s="10" t="s">
        <v>8317</v>
      </c>
      <c r="S542" t="s">
        <v>8318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16"/>
        <v>1</v>
      </c>
      <c r="Q543">
        <f t="shared" si="17"/>
        <v>25</v>
      </c>
      <c r="R543" s="10" t="s">
        <v>8317</v>
      </c>
      <c r="S543" t="s">
        <v>8318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16"/>
        <v>0</v>
      </c>
      <c r="Q544">
        <f t="shared" si="17"/>
        <v>1</v>
      </c>
      <c r="R544" s="10" t="s">
        <v>8317</v>
      </c>
      <c r="S544" t="s">
        <v>8318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16"/>
        <v>0</v>
      </c>
      <c r="Q545">
        <f t="shared" si="17"/>
        <v>35</v>
      </c>
      <c r="R545" s="10" t="s">
        <v>8317</v>
      </c>
      <c r="S545" t="s">
        <v>8318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16"/>
        <v>1</v>
      </c>
      <c r="Q546">
        <f t="shared" si="17"/>
        <v>3</v>
      </c>
      <c r="R546" s="10" t="s">
        <v>8317</v>
      </c>
      <c r="S546" t="s">
        <v>8318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16"/>
        <v>27</v>
      </c>
      <c r="Q547">
        <f t="shared" si="17"/>
        <v>402.71</v>
      </c>
      <c r="R547" s="10" t="s">
        <v>8317</v>
      </c>
      <c r="S547" t="s">
        <v>8318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16"/>
        <v>0</v>
      </c>
      <c r="Q548">
        <f t="shared" si="17"/>
        <v>26</v>
      </c>
      <c r="R548" s="10" t="s">
        <v>8317</v>
      </c>
      <c r="S548" t="s">
        <v>8318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16"/>
        <v>0</v>
      </c>
      <c r="Q549">
        <f t="shared" si="17"/>
        <v>0</v>
      </c>
      <c r="R549" s="10" t="s">
        <v>8317</v>
      </c>
      <c r="S549" t="s">
        <v>8318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16"/>
        <v>0</v>
      </c>
      <c r="Q550">
        <f t="shared" si="17"/>
        <v>9</v>
      </c>
      <c r="R550" s="10" t="s">
        <v>8317</v>
      </c>
      <c r="S550" t="s">
        <v>8318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16"/>
        <v>3</v>
      </c>
      <c r="Q551">
        <f t="shared" si="17"/>
        <v>8.5</v>
      </c>
      <c r="R551" s="10" t="s">
        <v>8317</v>
      </c>
      <c r="S551" t="s">
        <v>8318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16"/>
        <v>1</v>
      </c>
      <c r="Q552">
        <f t="shared" si="17"/>
        <v>8.75</v>
      </c>
      <c r="R552" s="10" t="s">
        <v>8317</v>
      </c>
      <c r="S552" t="s">
        <v>8318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16"/>
        <v>5</v>
      </c>
      <c r="Q553">
        <f t="shared" si="17"/>
        <v>135.04</v>
      </c>
      <c r="R553" s="10" t="s">
        <v>8317</v>
      </c>
      <c r="S553" t="s">
        <v>8318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16"/>
        <v>0</v>
      </c>
      <c r="Q554">
        <f t="shared" si="17"/>
        <v>0</v>
      </c>
      <c r="R554" s="10" t="s">
        <v>8317</v>
      </c>
      <c r="S554" t="s">
        <v>8318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16"/>
        <v>0</v>
      </c>
      <c r="Q555">
        <f t="shared" si="17"/>
        <v>20.5</v>
      </c>
      <c r="R555" s="10" t="s">
        <v>8317</v>
      </c>
      <c r="S555" t="s">
        <v>8318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ref="P556:P619" si="18">ROUND(E556/D556*100,0)</f>
        <v>37</v>
      </c>
      <c r="Q556">
        <f t="shared" si="17"/>
        <v>64.36</v>
      </c>
      <c r="R556" s="10" t="s">
        <v>8317</v>
      </c>
      <c r="S556" t="s">
        <v>8318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18"/>
        <v>0</v>
      </c>
      <c r="Q557">
        <f t="shared" si="17"/>
        <v>0</v>
      </c>
      <c r="R557" s="10" t="s">
        <v>8317</v>
      </c>
      <c r="S557" t="s">
        <v>8318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18"/>
        <v>3</v>
      </c>
      <c r="Q558">
        <f t="shared" si="17"/>
        <v>200</v>
      </c>
      <c r="R558" s="10" t="s">
        <v>8317</v>
      </c>
      <c r="S558" t="s">
        <v>8318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18"/>
        <v>1</v>
      </c>
      <c r="Q559">
        <f t="shared" si="17"/>
        <v>68.3</v>
      </c>
      <c r="R559" s="10" t="s">
        <v>8317</v>
      </c>
      <c r="S559" t="s">
        <v>8318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18"/>
        <v>0</v>
      </c>
      <c r="Q560">
        <f t="shared" si="17"/>
        <v>0</v>
      </c>
      <c r="R560" s="10" t="s">
        <v>8317</v>
      </c>
      <c r="S560" t="s">
        <v>8318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18"/>
        <v>0</v>
      </c>
      <c r="Q561">
        <f t="shared" si="17"/>
        <v>50</v>
      </c>
      <c r="R561" s="10" t="s">
        <v>8317</v>
      </c>
      <c r="S561" t="s">
        <v>8318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18"/>
        <v>0</v>
      </c>
      <c r="Q562">
        <f t="shared" si="17"/>
        <v>4</v>
      </c>
      <c r="R562" s="10" t="s">
        <v>8317</v>
      </c>
      <c r="S562" t="s">
        <v>8318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18"/>
        <v>0</v>
      </c>
      <c r="Q563">
        <f t="shared" si="17"/>
        <v>27.5</v>
      </c>
      <c r="R563" s="10" t="s">
        <v>8317</v>
      </c>
      <c r="S563" t="s">
        <v>8318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18"/>
        <v>0</v>
      </c>
      <c r="Q564">
        <f t="shared" si="17"/>
        <v>0</v>
      </c>
      <c r="R564" s="10" t="s">
        <v>8317</v>
      </c>
      <c r="S564" t="s">
        <v>8318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18"/>
        <v>0</v>
      </c>
      <c r="Q565">
        <f t="shared" si="17"/>
        <v>34</v>
      </c>
      <c r="R565" s="10" t="s">
        <v>8317</v>
      </c>
      <c r="S565" t="s">
        <v>8318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18"/>
        <v>0</v>
      </c>
      <c r="Q566">
        <f t="shared" si="17"/>
        <v>1</v>
      </c>
      <c r="R566" s="10" t="s">
        <v>8317</v>
      </c>
      <c r="S566" t="s">
        <v>8318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18"/>
        <v>0</v>
      </c>
      <c r="Q567">
        <f t="shared" si="17"/>
        <v>0</v>
      </c>
      <c r="R567" s="10" t="s">
        <v>8317</v>
      </c>
      <c r="S567" t="s">
        <v>8318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18"/>
        <v>0</v>
      </c>
      <c r="Q568">
        <f t="shared" si="17"/>
        <v>1</v>
      </c>
      <c r="R568" s="10" t="s">
        <v>8317</v>
      </c>
      <c r="S568" t="s">
        <v>8318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18"/>
        <v>0</v>
      </c>
      <c r="Q569">
        <f t="shared" si="17"/>
        <v>0</v>
      </c>
      <c r="R569" s="10" t="s">
        <v>8317</v>
      </c>
      <c r="S569" t="s">
        <v>8318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18"/>
        <v>1</v>
      </c>
      <c r="Q570">
        <f t="shared" si="17"/>
        <v>49</v>
      </c>
      <c r="R570" s="10" t="s">
        <v>8317</v>
      </c>
      <c r="S570" t="s">
        <v>8318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18"/>
        <v>1</v>
      </c>
      <c r="Q571">
        <f t="shared" si="17"/>
        <v>20</v>
      </c>
      <c r="R571" s="10" t="s">
        <v>8317</v>
      </c>
      <c r="S571" t="s">
        <v>8318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18"/>
        <v>0</v>
      </c>
      <c r="Q572">
        <f t="shared" si="17"/>
        <v>142</v>
      </c>
      <c r="R572" s="10" t="s">
        <v>8317</v>
      </c>
      <c r="S572" t="s">
        <v>8318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18"/>
        <v>0</v>
      </c>
      <c r="Q573">
        <f t="shared" si="17"/>
        <v>53</v>
      </c>
      <c r="R573" s="10" t="s">
        <v>8317</v>
      </c>
      <c r="S573" t="s">
        <v>8318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18"/>
        <v>0</v>
      </c>
      <c r="Q574">
        <f t="shared" si="17"/>
        <v>0</v>
      </c>
      <c r="R574" s="10" t="s">
        <v>8317</v>
      </c>
      <c r="S574" t="s">
        <v>8318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18"/>
        <v>0</v>
      </c>
      <c r="Q575">
        <f t="shared" si="17"/>
        <v>38.44</v>
      </c>
      <c r="R575" s="10" t="s">
        <v>8317</v>
      </c>
      <c r="S575" t="s">
        <v>8318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18"/>
        <v>1</v>
      </c>
      <c r="Q576">
        <f t="shared" si="17"/>
        <v>20</v>
      </c>
      <c r="R576" s="10" t="s">
        <v>8317</v>
      </c>
      <c r="S576" t="s">
        <v>8318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18"/>
        <v>0</v>
      </c>
      <c r="Q577">
        <f t="shared" si="17"/>
        <v>64.75</v>
      </c>
      <c r="R577" s="10" t="s">
        <v>8317</v>
      </c>
      <c r="S577" t="s">
        <v>8318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18"/>
        <v>0</v>
      </c>
      <c r="Q578">
        <f t="shared" si="17"/>
        <v>1</v>
      </c>
      <c r="R578" s="10" t="s">
        <v>8317</v>
      </c>
      <c r="S578" t="s">
        <v>8318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18"/>
        <v>0</v>
      </c>
      <c r="Q579">
        <f t="shared" ref="Q579:Q642" si="19">IFERROR(ROUND(E579/M579,2),0)</f>
        <v>10</v>
      </c>
      <c r="R579" s="10" t="s">
        <v>8317</v>
      </c>
      <c r="S579" t="s">
        <v>8318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18"/>
        <v>0</v>
      </c>
      <c r="Q580">
        <f t="shared" si="19"/>
        <v>2</v>
      </c>
      <c r="R580" s="10" t="s">
        <v>8317</v>
      </c>
      <c r="S580" t="s">
        <v>8318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18"/>
        <v>1</v>
      </c>
      <c r="Q581">
        <f t="shared" si="19"/>
        <v>35</v>
      </c>
      <c r="R581" s="10" t="s">
        <v>8317</v>
      </c>
      <c r="S581" t="s">
        <v>8318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18"/>
        <v>0</v>
      </c>
      <c r="Q582">
        <f t="shared" si="19"/>
        <v>1</v>
      </c>
      <c r="R582" s="10" t="s">
        <v>8317</v>
      </c>
      <c r="S582" t="s">
        <v>8318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18"/>
        <v>0</v>
      </c>
      <c r="Q583">
        <f t="shared" si="19"/>
        <v>0</v>
      </c>
      <c r="R583" s="10" t="s">
        <v>8317</v>
      </c>
      <c r="S583" t="s">
        <v>8318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18"/>
        <v>0</v>
      </c>
      <c r="Q584">
        <f t="shared" si="19"/>
        <v>0</v>
      </c>
      <c r="R584" s="10" t="s">
        <v>8317</v>
      </c>
      <c r="S584" t="s">
        <v>8318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18"/>
        <v>0</v>
      </c>
      <c r="Q585">
        <f t="shared" si="19"/>
        <v>1</v>
      </c>
      <c r="R585" s="10" t="s">
        <v>8317</v>
      </c>
      <c r="S585" t="s">
        <v>8318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18"/>
        <v>1</v>
      </c>
      <c r="Q586">
        <f t="shared" si="19"/>
        <v>5</v>
      </c>
      <c r="R586" s="10" t="s">
        <v>8317</v>
      </c>
      <c r="S586" t="s">
        <v>8318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18"/>
        <v>0</v>
      </c>
      <c r="Q587">
        <f t="shared" si="19"/>
        <v>0</v>
      </c>
      <c r="R587" s="10" t="s">
        <v>8317</v>
      </c>
      <c r="S587" t="s">
        <v>8318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18"/>
        <v>1</v>
      </c>
      <c r="Q588">
        <f t="shared" si="19"/>
        <v>14</v>
      </c>
      <c r="R588" s="10" t="s">
        <v>8317</v>
      </c>
      <c r="S588" t="s">
        <v>8318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18"/>
        <v>9</v>
      </c>
      <c r="Q589">
        <f t="shared" si="19"/>
        <v>389.29</v>
      </c>
      <c r="R589" s="10" t="s">
        <v>8317</v>
      </c>
      <c r="S589" t="s">
        <v>8318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18"/>
        <v>3</v>
      </c>
      <c r="Q590">
        <f t="shared" si="19"/>
        <v>150.5</v>
      </c>
      <c r="R590" s="10" t="s">
        <v>8317</v>
      </c>
      <c r="S590" t="s">
        <v>8318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18"/>
        <v>0</v>
      </c>
      <c r="Q591">
        <f t="shared" si="19"/>
        <v>1</v>
      </c>
      <c r="R591" s="10" t="s">
        <v>8317</v>
      </c>
      <c r="S591" t="s">
        <v>8318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18"/>
        <v>4</v>
      </c>
      <c r="Q592">
        <f t="shared" si="19"/>
        <v>24.78</v>
      </c>
      <c r="R592" s="10" t="s">
        <v>8317</v>
      </c>
      <c r="S592" t="s">
        <v>8318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18"/>
        <v>0</v>
      </c>
      <c r="Q593">
        <f t="shared" si="19"/>
        <v>30.5</v>
      </c>
      <c r="R593" s="10" t="s">
        <v>8317</v>
      </c>
      <c r="S593" t="s">
        <v>8318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18"/>
        <v>3</v>
      </c>
      <c r="Q594">
        <f t="shared" si="19"/>
        <v>250</v>
      </c>
      <c r="R594" s="10" t="s">
        <v>8317</v>
      </c>
      <c r="S594" t="s">
        <v>8318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18"/>
        <v>23</v>
      </c>
      <c r="Q595">
        <f t="shared" si="19"/>
        <v>16.43</v>
      </c>
      <c r="R595" s="10" t="s">
        <v>8317</v>
      </c>
      <c r="S595" t="s">
        <v>8318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18"/>
        <v>0</v>
      </c>
      <c r="Q596">
        <f t="shared" si="19"/>
        <v>13</v>
      </c>
      <c r="R596" s="10" t="s">
        <v>8317</v>
      </c>
      <c r="S596" t="s">
        <v>8318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18"/>
        <v>0</v>
      </c>
      <c r="Q597">
        <f t="shared" si="19"/>
        <v>53.25</v>
      </c>
      <c r="R597" s="10" t="s">
        <v>8317</v>
      </c>
      <c r="S597" t="s">
        <v>8318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18"/>
        <v>0</v>
      </c>
      <c r="Q598">
        <f t="shared" si="19"/>
        <v>3</v>
      </c>
      <c r="R598" s="10" t="s">
        <v>8317</v>
      </c>
      <c r="S598" t="s">
        <v>8318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18"/>
        <v>0</v>
      </c>
      <c r="Q599">
        <f t="shared" si="19"/>
        <v>10</v>
      </c>
      <c r="R599" s="10" t="s">
        <v>8317</v>
      </c>
      <c r="S599" t="s">
        <v>8318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18"/>
        <v>34</v>
      </c>
      <c r="Q600">
        <f t="shared" si="19"/>
        <v>121.43</v>
      </c>
      <c r="R600" s="10" t="s">
        <v>8317</v>
      </c>
      <c r="S600" t="s">
        <v>8318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18"/>
        <v>0</v>
      </c>
      <c r="Q601">
        <f t="shared" si="19"/>
        <v>15.5</v>
      </c>
      <c r="R601" s="10" t="s">
        <v>8317</v>
      </c>
      <c r="S601" t="s">
        <v>8318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18"/>
        <v>2</v>
      </c>
      <c r="Q602">
        <f t="shared" si="19"/>
        <v>100</v>
      </c>
      <c r="R602" s="10" t="s">
        <v>8317</v>
      </c>
      <c r="S602" t="s">
        <v>8318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18"/>
        <v>1</v>
      </c>
      <c r="Q603">
        <f t="shared" si="19"/>
        <v>23.33</v>
      </c>
      <c r="R603" s="10" t="s">
        <v>8317</v>
      </c>
      <c r="S603" t="s">
        <v>8318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18"/>
        <v>0</v>
      </c>
      <c r="Q604">
        <f t="shared" si="19"/>
        <v>0</v>
      </c>
      <c r="R604" s="10" t="s">
        <v>8317</v>
      </c>
      <c r="S604" t="s">
        <v>8318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18"/>
        <v>4</v>
      </c>
      <c r="Q605">
        <f t="shared" si="19"/>
        <v>45.39</v>
      </c>
      <c r="R605" s="10" t="s">
        <v>8317</v>
      </c>
      <c r="S605" t="s">
        <v>8318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18"/>
        <v>0</v>
      </c>
      <c r="Q606">
        <f t="shared" si="19"/>
        <v>0</v>
      </c>
      <c r="R606" s="10" t="s">
        <v>8317</v>
      </c>
      <c r="S606" t="s">
        <v>8318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18"/>
        <v>3</v>
      </c>
      <c r="Q607">
        <f t="shared" si="19"/>
        <v>16.38</v>
      </c>
      <c r="R607" s="10" t="s">
        <v>8317</v>
      </c>
      <c r="S607" t="s">
        <v>8318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18"/>
        <v>0</v>
      </c>
      <c r="Q608">
        <f t="shared" si="19"/>
        <v>10</v>
      </c>
      <c r="R608" s="10" t="s">
        <v>8317</v>
      </c>
      <c r="S608" t="s">
        <v>8318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18"/>
        <v>0</v>
      </c>
      <c r="Q609">
        <f t="shared" si="19"/>
        <v>0</v>
      </c>
      <c r="R609" s="10" t="s">
        <v>8317</v>
      </c>
      <c r="S609" t="s">
        <v>8318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18"/>
        <v>1</v>
      </c>
      <c r="Q610">
        <f t="shared" si="19"/>
        <v>292.2</v>
      </c>
      <c r="R610" s="10" t="s">
        <v>8317</v>
      </c>
      <c r="S610" t="s">
        <v>8318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18"/>
        <v>1</v>
      </c>
      <c r="Q611">
        <f t="shared" si="19"/>
        <v>5</v>
      </c>
      <c r="R611" s="10" t="s">
        <v>8317</v>
      </c>
      <c r="S611" t="s">
        <v>8318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18"/>
        <v>0</v>
      </c>
      <c r="Q612">
        <f t="shared" si="19"/>
        <v>0</v>
      </c>
      <c r="R612" s="10" t="s">
        <v>8317</v>
      </c>
      <c r="S612" t="s">
        <v>8318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18"/>
        <v>0</v>
      </c>
      <c r="Q613">
        <f t="shared" si="19"/>
        <v>0</v>
      </c>
      <c r="R613" s="10" t="s">
        <v>8317</v>
      </c>
      <c r="S613" t="s">
        <v>8318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18"/>
        <v>0</v>
      </c>
      <c r="Q614">
        <f t="shared" si="19"/>
        <v>0</v>
      </c>
      <c r="R614" s="10" t="s">
        <v>8317</v>
      </c>
      <c r="S614" t="s">
        <v>8318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18"/>
        <v>21</v>
      </c>
      <c r="Q615">
        <f t="shared" si="19"/>
        <v>105.93</v>
      </c>
      <c r="R615" s="10" t="s">
        <v>8317</v>
      </c>
      <c r="S615" t="s">
        <v>8318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18"/>
        <v>0</v>
      </c>
      <c r="Q616">
        <f t="shared" si="19"/>
        <v>0</v>
      </c>
      <c r="R616" s="10" t="s">
        <v>8317</v>
      </c>
      <c r="S616" t="s">
        <v>8318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18"/>
        <v>0</v>
      </c>
      <c r="Q617">
        <f t="shared" si="19"/>
        <v>0</v>
      </c>
      <c r="R617" s="10" t="s">
        <v>8317</v>
      </c>
      <c r="S617" t="s">
        <v>8318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18"/>
        <v>0</v>
      </c>
      <c r="Q618">
        <f t="shared" si="19"/>
        <v>0</v>
      </c>
      <c r="R618" s="10" t="s">
        <v>8317</v>
      </c>
      <c r="S618" t="s">
        <v>8318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18"/>
        <v>3</v>
      </c>
      <c r="Q619">
        <f t="shared" si="19"/>
        <v>20</v>
      </c>
      <c r="R619" s="10" t="s">
        <v>8317</v>
      </c>
      <c r="S619" t="s">
        <v>8318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ref="P620:P683" si="20">ROUND(E620/D620*100,0)</f>
        <v>0</v>
      </c>
      <c r="Q620">
        <f t="shared" si="19"/>
        <v>0</v>
      </c>
      <c r="R620" s="10" t="s">
        <v>8317</v>
      </c>
      <c r="S620" t="s">
        <v>8318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20"/>
        <v>0</v>
      </c>
      <c r="Q621">
        <f t="shared" si="19"/>
        <v>1</v>
      </c>
      <c r="R621" s="10" t="s">
        <v>8317</v>
      </c>
      <c r="S621" t="s">
        <v>8318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20"/>
        <v>1</v>
      </c>
      <c r="Q622">
        <f t="shared" si="19"/>
        <v>300</v>
      </c>
      <c r="R622" s="10" t="s">
        <v>8317</v>
      </c>
      <c r="S622" t="s">
        <v>8318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20"/>
        <v>1</v>
      </c>
      <c r="Q623">
        <f t="shared" si="19"/>
        <v>87</v>
      </c>
      <c r="R623" s="10" t="s">
        <v>8317</v>
      </c>
      <c r="S623" t="s">
        <v>8318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20"/>
        <v>6</v>
      </c>
      <c r="Q624">
        <f t="shared" si="19"/>
        <v>37.89</v>
      </c>
      <c r="R624" s="10" t="s">
        <v>8317</v>
      </c>
      <c r="S624" t="s">
        <v>8318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20"/>
        <v>0</v>
      </c>
      <c r="Q625">
        <f t="shared" si="19"/>
        <v>0</v>
      </c>
      <c r="R625" s="10" t="s">
        <v>8317</v>
      </c>
      <c r="S625" t="s">
        <v>8318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20"/>
        <v>0</v>
      </c>
      <c r="Q626">
        <f t="shared" si="19"/>
        <v>0</v>
      </c>
      <c r="R626" s="10" t="s">
        <v>8317</v>
      </c>
      <c r="S626" t="s">
        <v>8318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20"/>
        <v>0</v>
      </c>
      <c r="Q627">
        <f t="shared" si="19"/>
        <v>0</v>
      </c>
      <c r="R627" s="10" t="s">
        <v>8317</v>
      </c>
      <c r="S627" t="s">
        <v>8318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20"/>
        <v>17</v>
      </c>
      <c r="Q628">
        <f t="shared" si="19"/>
        <v>111.41</v>
      </c>
      <c r="R628" s="10" t="s">
        <v>8317</v>
      </c>
      <c r="S628" t="s">
        <v>8318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20"/>
        <v>0</v>
      </c>
      <c r="Q629">
        <f t="shared" si="19"/>
        <v>90</v>
      </c>
      <c r="R629" s="10" t="s">
        <v>8317</v>
      </c>
      <c r="S629" t="s">
        <v>8318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20"/>
        <v>0</v>
      </c>
      <c r="Q630">
        <f t="shared" si="19"/>
        <v>0</v>
      </c>
      <c r="R630" s="10" t="s">
        <v>8317</v>
      </c>
      <c r="S630" t="s">
        <v>8318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20"/>
        <v>0</v>
      </c>
      <c r="Q631">
        <f t="shared" si="19"/>
        <v>116.67</v>
      </c>
      <c r="R631" s="10" t="s">
        <v>8317</v>
      </c>
      <c r="S631" t="s">
        <v>8318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20"/>
        <v>0</v>
      </c>
      <c r="Q632">
        <f t="shared" si="19"/>
        <v>10</v>
      </c>
      <c r="R632" s="10" t="s">
        <v>8317</v>
      </c>
      <c r="S632" t="s">
        <v>8318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20"/>
        <v>1</v>
      </c>
      <c r="Q633">
        <f t="shared" si="19"/>
        <v>76.67</v>
      </c>
      <c r="R633" s="10" t="s">
        <v>8317</v>
      </c>
      <c r="S633" t="s">
        <v>8318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20"/>
        <v>0</v>
      </c>
      <c r="Q634">
        <f t="shared" si="19"/>
        <v>0</v>
      </c>
      <c r="R634" s="10" t="s">
        <v>8317</v>
      </c>
      <c r="S634" t="s">
        <v>8318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20"/>
        <v>12</v>
      </c>
      <c r="Q635">
        <f t="shared" si="19"/>
        <v>49.8</v>
      </c>
      <c r="R635" s="10" t="s">
        <v>8317</v>
      </c>
      <c r="S635" t="s">
        <v>8318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20"/>
        <v>0</v>
      </c>
      <c r="Q636">
        <f t="shared" si="19"/>
        <v>1</v>
      </c>
      <c r="R636" s="10" t="s">
        <v>8317</v>
      </c>
      <c r="S636" t="s">
        <v>8318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20"/>
        <v>0</v>
      </c>
      <c r="Q637">
        <f t="shared" si="19"/>
        <v>2</v>
      </c>
      <c r="R637" s="10" t="s">
        <v>8317</v>
      </c>
      <c r="S637" t="s">
        <v>8318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20"/>
        <v>0</v>
      </c>
      <c r="Q638">
        <f t="shared" si="19"/>
        <v>4</v>
      </c>
      <c r="R638" s="10" t="s">
        <v>8317</v>
      </c>
      <c r="S638" t="s">
        <v>8318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20"/>
        <v>0</v>
      </c>
      <c r="Q639">
        <f t="shared" si="19"/>
        <v>0</v>
      </c>
      <c r="R639" s="10" t="s">
        <v>8317</v>
      </c>
      <c r="S639" t="s">
        <v>8318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20"/>
        <v>0</v>
      </c>
      <c r="Q640">
        <f t="shared" si="19"/>
        <v>3</v>
      </c>
      <c r="R640" s="10" t="s">
        <v>8317</v>
      </c>
      <c r="S640" t="s">
        <v>8318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20"/>
        <v>0</v>
      </c>
      <c r="Q641">
        <f t="shared" si="19"/>
        <v>1</v>
      </c>
      <c r="R641" s="10" t="s">
        <v>8317</v>
      </c>
      <c r="S641" t="s">
        <v>8318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20"/>
        <v>144</v>
      </c>
      <c r="Q642">
        <f t="shared" si="19"/>
        <v>50.5</v>
      </c>
      <c r="R642" s="10" t="s">
        <v>8317</v>
      </c>
      <c r="S642" t="s">
        <v>8319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20"/>
        <v>119</v>
      </c>
      <c r="Q643">
        <f t="shared" ref="Q643:Q706" si="21">IFERROR(ROUND(E643/M643,2),0)</f>
        <v>151.32</v>
      </c>
      <c r="R643" s="10" t="s">
        <v>8317</v>
      </c>
      <c r="S643" t="s">
        <v>8319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20"/>
        <v>1460</v>
      </c>
      <c r="Q644">
        <f t="shared" si="21"/>
        <v>134.36000000000001</v>
      </c>
      <c r="R644" s="10" t="s">
        <v>8317</v>
      </c>
      <c r="S644" t="s">
        <v>8319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20"/>
        <v>106</v>
      </c>
      <c r="Q645">
        <f t="shared" si="21"/>
        <v>174.03</v>
      </c>
      <c r="R645" s="10" t="s">
        <v>8317</v>
      </c>
      <c r="S645" t="s">
        <v>8319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20"/>
        <v>300</v>
      </c>
      <c r="Q646">
        <f t="shared" si="21"/>
        <v>73.489999999999995</v>
      </c>
      <c r="R646" s="10" t="s">
        <v>8317</v>
      </c>
      <c r="S646" t="s">
        <v>8319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20"/>
        <v>279</v>
      </c>
      <c r="Q647">
        <f t="shared" si="21"/>
        <v>23.52</v>
      </c>
      <c r="R647" s="10" t="s">
        <v>8317</v>
      </c>
      <c r="S647" t="s">
        <v>8319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20"/>
        <v>132</v>
      </c>
      <c r="Q648">
        <f t="shared" si="21"/>
        <v>39.07</v>
      </c>
      <c r="R648" s="10" t="s">
        <v>8317</v>
      </c>
      <c r="S648" t="s">
        <v>8319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20"/>
        <v>107</v>
      </c>
      <c r="Q649">
        <f t="shared" si="21"/>
        <v>125.94</v>
      </c>
      <c r="R649" s="10" t="s">
        <v>8317</v>
      </c>
      <c r="S649" t="s">
        <v>8319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20"/>
        <v>127</v>
      </c>
      <c r="Q650">
        <f t="shared" si="21"/>
        <v>1644</v>
      </c>
      <c r="R650" s="10" t="s">
        <v>8317</v>
      </c>
      <c r="S650" t="s">
        <v>8319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20"/>
        <v>140</v>
      </c>
      <c r="Q651">
        <f t="shared" si="21"/>
        <v>42.67</v>
      </c>
      <c r="R651" s="10" t="s">
        <v>8317</v>
      </c>
      <c r="S651" t="s">
        <v>8319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20"/>
        <v>112</v>
      </c>
      <c r="Q652">
        <f t="shared" si="21"/>
        <v>35.130000000000003</v>
      </c>
      <c r="R652" s="10" t="s">
        <v>8317</v>
      </c>
      <c r="S652" t="s">
        <v>8319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20"/>
        <v>101</v>
      </c>
      <c r="Q653">
        <f t="shared" si="21"/>
        <v>239.35</v>
      </c>
      <c r="R653" s="10" t="s">
        <v>8317</v>
      </c>
      <c r="S653" t="s">
        <v>8319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20"/>
        <v>100</v>
      </c>
      <c r="Q654">
        <f t="shared" si="21"/>
        <v>107.64</v>
      </c>
      <c r="R654" s="10" t="s">
        <v>8317</v>
      </c>
      <c r="S654" t="s">
        <v>8319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20"/>
        <v>141</v>
      </c>
      <c r="Q655">
        <f t="shared" si="21"/>
        <v>95.83</v>
      </c>
      <c r="R655" s="10" t="s">
        <v>8317</v>
      </c>
      <c r="S655" t="s">
        <v>8319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20"/>
        <v>267</v>
      </c>
      <c r="Q656">
        <f t="shared" si="21"/>
        <v>31.66</v>
      </c>
      <c r="R656" s="10" t="s">
        <v>8317</v>
      </c>
      <c r="S656" t="s">
        <v>8319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20"/>
        <v>147</v>
      </c>
      <c r="Q657">
        <f t="shared" si="21"/>
        <v>42.89</v>
      </c>
      <c r="R657" s="10" t="s">
        <v>8317</v>
      </c>
      <c r="S657" t="s">
        <v>8319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20"/>
        <v>214</v>
      </c>
      <c r="Q658">
        <f t="shared" si="21"/>
        <v>122.74</v>
      </c>
      <c r="R658" s="10" t="s">
        <v>8317</v>
      </c>
      <c r="S658" t="s">
        <v>8319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20"/>
        <v>126</v>
      </c>
      <c r="Q659">
        <f t="shared" si="21"/>
        <v>190.45</v>
      </c>
      <c r="R659" s="10" t="s">
        <v>8317</v>
      </c>
      <c r="S659" t="s">
        <v>8319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20"/>
        <v>104</v>
      </c>
      <c r="Q660">
        <f t="shared" si="21"/>
        <v>109.34</v>
      </c>
      <c r="R660" s="10" t="s">
        <v>8317</v>
      </c>
      <c r="S660" t="s">
        <v>8319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20"/>
        <v>101</v>
      </c>
      <c r="Q661">
        <f t="shared" si="21"/>
        <v>143.66999999999999</v>
      </c>
      <c r="R661" s="10" t="s">
        <v>8317</v>
      </c>
      <c r="S661" t="s">
        <v>8319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20"/>
        <v>3</v>
      </c>
      <c r="Q662">
        <f t="shared" si="21"/>
        <v>84.94</v>
      </c>
      <c r="R662" s="10" t="s">
        <v>8317</v>
      </c>
      <c r="S662" t="s">
        <v>8319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20"/>
        <v>1</v>
      </c>
      <c r="Q663">
        <f t="shared" si="21"/>
        <v>10.56</v>
      </c>
      <c r="R663" s="10" t="s">
        <v>8317</v>
      </c>
      <c r="S663" t="s">
        <v>8319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20"/>
        <v>0</v>
      </c>
      <c r="Q664">
        <f t="shared" si="21"/>
        <v>39</v>
      </c>
      <c r="R664" s="10" t="s">
        <v>8317</v>
      </c>
      <c r="S664" t="s">
        <v>8319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20"/>
        <v>0</v>
      </c>
      <c r="Q665">
        <f t="shared" si="21"/>
        <v>100</v>
      </c>
      <c r="R665" s="10" t="s">
        <v>8317</v>
      </c>
      <c r="S665" t="s">
        <v>8319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20"/>
        <v>8</v>
      </c>
      <c r="Q666">
        <f t="shared" si="21"/>
        <v>31.17</v>
      </c>
      <c r="R666" s="10" t="s">
        <v>8317</v>
      </c>
      <c r="S666" t="s">
        <v>8319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20"/>
        <v>19</v>
      </c>
      <c r="Q667">
        <f t="shared" si="21"/>
        <v>155.33000000000001</v>
      </c>
      <c r="R667" s="10" t="s">
        <v>8317</v>
      </c>
      <c r="S667" t="s">
        <v>8319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20"/>
        <v>0</v>
      </c>
      <c r="Q668">
        <f t="shared" si="21"/>
        <v>2</v>
      </c>
      <c r="R668" s="10" t="s">
        <v>8317</v>
      </c>
      <c r="S668" t="s">
        <v>8319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20"/>
        <v>10</v>
      </c>
      <c r="Q669">
        <f t="shared" si="21"/>
        <v>178.93</v>
      </c>
      <c r="R669" s="10" t="s">
        <v>8317</v>
      </c>
      <c r="S669" t="s">
        <v>8319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20"/>
        <v>5</v>
      </c>
      <c r="Q670">
        <f t="shared" si="21"/>
        <v>27.36</v>
      </c>
      <c r="R670" s="10" t="s">
        <v>8317</v>
      </c>
      <c r="S670" t="s">
        <v>8319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20"/>
        <v>22</v>
      </c>
      <c r="Q671">
        <f t="shared" si="21"/>
        <v>1536.25</v>
      </c>
      <c r="R671" s="10" t="s">
        <v>8317</v>
      </c>
      <c r="S671" t="s">
        <v>8319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20"/>
        <v>29</v>
      </c>
      <c r="Q672">
        <f t="shared" si="21"/>
        <v>85</v>
      </c>
      <c r="R672" s="10" t="s">
        <v>8317</v>
      </c>
      <c r="S672" t="s">
        <v>8319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20"/>
        <v>39</v>
      </c>
      <c r="Q673">
        <f t="shared" si="21"/>
        <v>788.53</v>
      </c>
      <c r="R673" s="10" t="s">
        <v>8317</v>
      </c>
      <c r="S673" t="s">
        <v>8319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20"/>
        <v>22</v>
      </c>
      <c r="Q674">
        <f t="shared" si="21"/>
        <v>50.3</v>
      </c>
      <c r="R674" s="10" t="s">
        <v>8317</v>
      </c>
      <c r="S674" t="s">
        <v>8319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20"/>
        <v>0</v>
      </c>
      <c r="Q675">
        <f t="shared" si="21"/>
        <v>68.33</v>
      </c>
      <c r="R675" s="10" t="s">
        <v>8317</v>
      </c>
      <c r="S675" t="s">
        <v>8319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20"/>
        <v>0</v>
      </c>
      <c r="Q676">
        <f t="shared" si="21"/>
        <v>7.5</v>
      </c>
      <c r="R676" s="10" t="s">
        <v>8317</v>
      </c>
      <c r="S676" t="s">
        <v>8319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20"/>
        <v>15</v>
      </c>
      <c r="Q677">
        <f t="shared" si="21"/>
        <v>34.270000000000003</v>
      </c>
      <c r="R677" s="10" t="s">
        <v>8317</v>
      </c>
      <c r="S677" t="s">
        <v>8319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20"/>
        <v>1</v>
      </c>
      <c r="Q678">
        <f t="shared" si="21"/>
        <v>61.29</v>
      </c>
      <c r="R678" s="10" t="s">
        <v>8317</v>
      </c>
      <c r="S678" t="s">
        <v>8319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20"/>
        <v>26</v>
      </c>
      <c r="Q679">
        <f t="shared" si="21"/>
        <v>133.25</v>
      </c>
      <c r="R679" s="10" t="s">
        <v>8317</v>
      </c>
      <c r="S679" t="s">
        <v>8319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20"/>
        <v>4</v>
      </c>
      <c r="Q680">
        <f t="shared" si="21"/>
        <v>65.180000000000007</v>
      </c>
      <c r="R680" s="10" t="s">
        <v>8317</v>
      </c>
      <c r="S680" t="s">
        <v>8319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20"/>
        <v>15</v>
      </c>
      <c r="Q681">
        <f t="shared" si="21"/>
        <v>93.9</v>
      </c>
      <c r="R681" s="10" t="s">
        <v>8317</v>
      </c>
      <c r="S681" t="s">
        <v>8319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20"/>
        <v>26</v>
      </c>
      <c r="Q682">
        <f t="shared" si="21"/>
        <v>150.65</v>
      </c>
      <c r="R682" s="10" t="s">
        <v>8317</v>
      </c>
      <c r="S682" t="s">
        <v>8319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20"/>
        <v>0</v>
      </c>
      <c r="Q683">
        <f t="shared" si="21"/>
        <v>1</v>
      </c>
      <c r="R683" s="10" t="s">
        <v>8317</v>
      </c>
      <c r="S683" t="s">
        <v>8319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ref="P684:P747" si="22">ROUND(E684/D684*100,0)</f>
        <v>0</v>
      </c>
      <c r="Q684">
        <f t="shared" si="21"/>
        <v>13.25</v>
      </c>
      <c r="R684" s="10" t="s">
        <v>8317</v>
      </c>
      <c r="S684" t="s">
        <v>8319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22"/>
        <v>1</v>
      </c>
      <c r="Q685">
        <f t="shared" si="21"/>
        <v>99.33</v>
      </c>
      <c r="R685" s="10" t="s">
        <v>8317</v>
      </c>
      <c r="S685" t="s">
        <v>8319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22"/>
        <v>7</v>
      </c>
      <c r="Q686">
        <f t="shared" si="21"/>
        <v>177.39</v>
      </c>
      <c r="R686" s="10" t="s">
        <v>8317</v>
      </c>
      <c r="S686" t="s">
        <v>8319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22"/>
        <v>28</v>
      </c>
      <c r="Q687">
        <f t="shared" si="21"/>
        <v>55.3</v>
      </c>
      <c r="R687" s="10" t="s">
        <v>8317</v>
      </c>
      <c r="S687" t="s">
        <v>8319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22"/>
        <v>0</v>
      </c>
      <c r="Q688">
        <f t="shared" si="21"/>
        <v>0</v>
      </c>
      <c r="R688" s="10" t="s">
        <v>8317</v>
      </c>
      <c r="S688" t="s">
        <v>8319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22"/>
        <v>4</v>
      </c>
      <c r="Q689">
        <f t="shared" si="21"/>
        <v>591.66999999999996</v>
      </c>
      <c r="R689" s="10" t="s">
        <v>8317</v>
      </c>
      <c r="S689" t="s">
        <v>8319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22"/>
        <v>73</v>
      </c>
      <c r="Q690">
        <f t="shared" si="21"/>
        <v>405.5</v>
      </c>
      <c r="R690" s="10" t="s">
        <v>8317</v>
      </c>
      <c r="S690" t="s">
        <v>8319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22"/>
        <v>58</v>
      </c>
      <c r="Q691">
        <f t="shared" si="21"/>
        <v>343.15</v>
      </c>
      <c r="R691" s="10" t="s">
        <v>8317</v>
      </c>
      <c r="S691" t="s">
        <v>8319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22"/>
        <v>12</v>
      </c>
      <c r="Q692">
        <f t="shared" si="21"/>
        <v>72.59</v>
      </c>
      <c r="R692" s="10" t="s">
        <v>8317</v>
      </c>
      <c r="S692" t="s">
        <v>8319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22"/>
        <v>1</v>
      </c>
      <c r="Q693">
        <f t="shared" si="21"/>
        <v>26</v>
      </c>
      <c r="R693" s="10" t="s">
        <v>8317</v>
      </c>
      <c r="S693" t="s">
        <v>8319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22"/>
        <v>7</v>
      </c>
      <c r="Q694">
        <f t="shared" si="21"/>
        <v>6.5</v>
      </c>
      <c r="R694" s="10" t="s">
        <v>8317</v>
      </c>
      <c r="S694" t="s">
        <v>8319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22"/>
        <v>35</v>
      </c>
      <c r="Q695">
        <f t="shared" si="21"/>
        <v>119.39</v>
      </c>
      <c r="R695" s="10" t="s">
        <v>8317</v>
      </c>
      <c r="S695" t="s">
        <v>8319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22"/>
        <v>0</v>
      </c>
      <c r="Q696">
        <f t="shared" si="21"/>
        <v>84.29</v>
      </c>
      <c r="R696" s="10" t="s">
        <v>8317</v>
      </c>
      <c r="S696" t="s">
        <v>8319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22"/>
        <v>1</v>
      </c>
      <c r="Q697">
        <f t="shared" si="21"/>
        <v>90.86</v>
      </c>
      <c r="R697" s="10" t="s">
        <v>8317</v>
      </c>
      <c r="S697" t="s">
        <v>8319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22"/>
        <v>0</v>
      </c>
      <c r="Q698">
        <f t="shared" si="21"/>
        <v>1</v>
      </c>
      <c r="R698" s="10" t="s">
        <v>8317</v>
      </c>
      <c r="S698" t="s">
        <v>8319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22"/>
        <v>46</v>
      </c>
      <c r="Q699">
        <f t="shared" si="21"/>
        <v>20.34</v>
      </c>
      <c r="R699" s="10" t="s">
        <v>8317</v>
      </c>
      <c r="S699" t="s">
        <v>8319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22"/>
        <v>15</v>
      </c>
      <c r="Q700">
        <f t="shared" si="21"/>
        <v>530.69000000000005</v>
      </c>
      <c r="R700" s="10" t="s">
        <v>8317</v>
      </c>
      <c r="S700" t="s">
        <v>8319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22"/>
        <v>82</v>
      </c>
      <c r="Q701">
        <f t="shared" si="21"/>
        <v>120.39</v>
      </c>
      <c r="R701" s="10" t="s">
        <v>8317</v>
      </c>
      <c r="S701" t="s">
        <v>8319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22"/>
        <v>3</v>
      </c>
      <c r="Q702">
        <f t="shared" si="21"/>
        <v>13</v>
      </c>
      <c r="R702" s="10" t="s">
        <v>8317</v>
      </c>
      <c r="S702" t="s">
        <v>8319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22"/>
        <v>27</v>
      </c>
      <c r="Q703">
        <f t="shared" si="21"/>
        <v>291.33</v>
      </c>
      <c r="R703" s="10" t="s">
        <v>8317</v>
      </c>
      <c r="S703" t="s">
        <v>8319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22"/>
        <v>31</v>
      </c>
      <c r="Q704">
        <f t="shared" si="21"/>
        <v>124.92</v>
      </c>
      <c r="R704" s="10" t="s">
        <v>8317</v>
      </c>
      <c r="S704" t="s">
        <v>8319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22"/>
        <v>6</v>
      </c>
      <c r="Q705">
        <f t="shared" si="21"/>
        <v>119.57</v>
      </c>
      <c r="R705" s="10" t="s">
        <v>8317</v>
      </c>
      <c r="S705" t="s">
        <v>8319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22"/>
        <v>1</v>
      </c>
      <c r="Q706">
        <f t="shared" si="21"/>
        <v>120.25</v>
      </c>
      <c r="R706" s="10" t="s">
        <v>8317</v>
      </c>
      <c r="S706" t="s">
        <v>8319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22"/>
        <v>1</v>
      </c>
      <c r="Q707">
        <f t="shared" ref="Q707:Q770" si="23">IFERROR(ROUND(E707/M707,2),0)</f>
        <v>195.4</v>
      </c>
      <c r="R707" s="10" t="s">
        <v>8317</v>
      </c>
      <c r="S707" t="s">
        <v>8319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22"/>
        <v>0</v>
      </c>
      <c r="Q708">
        <f t="shared" si="23"/>
        <v>0</v>
      </c>
      <c r="R708" s="10" t="s">
        <v>8317</v>
      </c>
      <c r="S708" t="s">
        <v>8319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22"/>
        <v>79</v>
      </c>
      <c r="Q709">
        <f t="shared" si="23"/>
        <v>117.7</v>
      </c>
      <c r="R709" s="10" t="s">
        <v>8317</v>
      </c>
      <c r="S709" t="s">
        <v>8319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22"/>
        <v>22</v>
      </c>
      <c r="Q710">
        <f t="shared" si="23"/>
        <v>23.95</v>
      </c>
      <c r="R710" s="10" t="s">
        <v>8317</v>
      </c>
      <c r="S710" t="s">
        <v>8319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22"/>
        <v>0</v>
      </c>
      <c r="Q711">
        <f t="shared" si="23"/>
        <v>30.5</v>
      </c>
      <c r="R711" s="10" t="s">
        <v>8317</v>
      </c>
      <c r="S711" t="s">
        <v>8319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22"/>
        <v>0</v>
      </c>
      <c r="Q712">
        <f t="shared" si="23"/>
        <v>0</v>
      </c>
      <c r="R712" s="10" t="s">
        <v>8317</v>
      </c>
      <c r="S712" t="s">
        <v>8319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22"/>
        <v>34</v>
      </c>
      <c r="Q713">
        <f t="shared" si="23"/>
        <v>99.97</v>
      </c>
      <c r="R713" s="10" t="s">
        <v>8317</v>
      </c>
      <c r="S713" t="s">
        <v>8319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22"/>
        <v>0</v>
      </c>
      <c r="Q714">
        <f t="shared" si="23"/>
        <v>26.25</v>
      </c>
      <c r="R714" s="10" t="s">
        <v>8317</v>
      </c>
      <c r="S714" t="s">
        <v>8319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22"/>
        <v>1</v>
      </c>
      <c r="Q715">
        <f t="shared" si="23"/>
        <v>199</v>
      </c>
      <c r="R715" s="10" t="s">
        <v>8317</v>
      </c>
      <c r="S715" t="s">
        <v>8319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22"/>
        <v>15</v>
      </c>
      <c r="Q716">
        <f t="shared" si="23"/>
        <v>80.319999999999993</v>
      </c>
      <c r="R716" s="10" t="s">
        <v>8317</v>
      </c>
      <c r="S716" t="s">
        <v>8319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22"/>
        <v>5</v>
      </c>
      <c r="Q717">
        <f t="shared" si="23"/>
        <v>115.75</v>
      </c>
      <c r="R717" s="10" t="s">
        <v>8317</v>
      </c>
      <c r="S717" t="s">
        <v>8319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22"/>
        <v>10</v>
      </c>
      <c r="Q718">
        <f t="shared" si="23"/>
        <v>44.69</v>
      </c>
      <c r="R718" s="10" t="s">
        <v>8317</v>
      </c>
      <c r="S718" t="s">
        <v>8319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22"/>
        <v>0</v>
      </c>
      <c r="Q719">
        <f t="shared" si="23"/>
        <v>76.25</v>
      </c>
      <c r="R719" s="10" t="s">
        <v>8317</v>
      </c>
      <c r="S719" t="s">
        <v>8319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22"/>
        <v>1</v>
      </c>
      <c r="Q720">
        <f t="shared" si="23"/>
        <v>22.5</v>
      </c>
      <c r="R720" s="10" t="s">
        <v>8317</v>
      </c>
      <c r="S720" t="s">
        <v>8319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22"/>
        <v>1</v>
      </c>
      <c r="Q721">
        <f t="shared" si="23"/>
        <v>19.399999999999999</v>
      </c>
      <c r="R721" s="10" t="s">
        <v>8317</v>
      </c>
      <c r="S721" t="s">
        <v>8319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22"/>
        <v>144</v>
      </c>
      <c r="Q722">
        <f t="shared" si="23"/>
        <v>66.709999999999994</v>
      </c>
      <c r="R722" s="10" t="s">
        <v>8320</v>
      </c>
      <c r="S722" t="s">
        <v>8321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22"/>
        <v>122</v>
      </c>
      <c r="Q723">
        <f t="shared" si="23"/>
        <v>84.14</v>
      </c>
      <c r="R723" s="10" t="s">
        <v>8320</v>
      </c>
      <c r="S723" t="s">
        <v>8321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22"/>
        <v>132</v>
      </c>
      <c r="Q724">
        <f t="shared" si="23"/>
        <v>215.73</v>
      </c>
      <c r="R724" s="10" t="s">
        <v>8320</v>
      </c>
      <c r="S724" t="s">
        <v>8321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22"/>
        <v>109</v>
      </c>
      <c r="Q725">
        <f t="shared" si="23"/>
        <v>54.69</v>
      </c>
      <c r="R725" s="10" t="s">
        <v>8320</v>
      </c>
      <c r="S725" t="s">
        <v>8321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22"/>
        <v>105</v>
      </c>
      <c r="Q726">
        <f t="shared" si="23"/>
        <v>51.63</v>
      </c>
      <c r="R726" s="10" t="s">
        <v>8320</v>
      </c>
      <c r="S726" t="s">
        <v>8321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22"/>
        <v>100</v>
      </c>
      <c r="Q727">
        <f t="shared" si="23"/>
        <v>143.36000000000001</v>
      </c>
      <c r="R727" s="10" t="s">
        <v>8320</v>
      </c>
      <c r="S727" t="s">
        <v>8321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22"/>
        <v>101</v>
      </c>
      <c r="Q728">
        <f t="shared" si="23"/>
        <v>72.430000000000007</v>
      </c>
      <c r="R728" s="10" t="s">
        <v>8320</v>
      </c>
      <c r="S728" t="s">
        <v>8321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22"/>
        <v>156</v>
      </c>
      <c r="Q729">
        <f t="shared" si="23"/>
        <v>36.53</v>
      </c>
      <c r="R729" s="10" t="s">
        <v>8320</v>
      </c>
      <c r="S729" t="s">
        <v>8321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22"/>
        <v>106</v>
      </c>
      <c r="Q730">
        <f t="shared" si="23"/>
        <v>60.9</v>
      </c>
      <c r="R730" s="10" t="s">
        <v>8320</v>
      </c>
      <c r="S730" t="s">
        <v>8321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22"/>
        <v>131</v>
      </c>
      <c r="Q731">
        <f t="shared" si="23"/>
        <v>43.55</v>
      </c>
      <c r="R731" s="10" t="s">
        <v>8320</v>
      </c>
      <c r="S731" t="s">
        <v>8321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22"/>
        <v>132</v>
      </c>
      <c r="Q732">
        <f t="shared" si="23"/>
        <v>99.77</v>
      </c>
      <c r="R732" s="10" t="s">
        <v>8320</v>
      </c>
      <c r="S732" t="s">
        <v>8321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22"/>
        <v>126</v>
      </c>
      <c r="Q733">
        <f t="shared" si="23"/>
        <v>88.73</v>
      </c>
      <c r="R733" s="10" t="s">
        <v>8320</v>
      </c>
      <c r="S733" t="s">
        <v>8321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22"/>
        <v>160</v>
      </c>
      <c r="Q734">
        <f t="shared" si="23"/>
        <v>4.92</v>
      </c>
      <c r="R734" s="10" t="s">
        <v>8320</v>
      </c>
      <c r="S734" t="s">
        <v>8321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22"/>
        <v>120</v>
      </c>
      <c r="Q735">
        <f t="shared" si="23"/>
        <v>17.82</v>
      </c>
      <c r="R735" s="10" t="s">
        <v>8320</v>
      </c>
      <c r="S735" t="s">
        <v>8321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22"/>
        <v>126</v>
      </c>
      <c r="Q736">
        <f t="shared" si="23"/>
        <v>187.19</v>
      </c>
      <c r="R736" s="10" t="s">
        <v>8320</v>
      </c>
      <c r="S736" t="s">
        <v>8321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22"/>
        <v>114</v>
      </c>
      <c r="Q737">
        <f t="shared" si="23"/>
        <v>234.81</v>
      </c>
      <c r="R737" s="10" t="s">
        <v>8320</v>
      </c>
      <c r="S737" t="s">
        <v>8321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22"/>
        <v>315</v>
      </c>
      <c r="Q738">
        <f t="shared" si="23"/>
        <v>105.05</v>
      </c>
      <c r="R738" s="10" t="s">
        <v>8320</v>
      </c>
      <c r="S738" t="s">
        <v>8321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22"/>
        <v>122</v>
      </c>
      <c r="Q739">
        <f t="shared" si="23"/>
        <v>56.67</v>
      </c>
      <c r="R739" s="10" t="s">
        <v>8320</v>
      </c>
      <c r="S739" t="s">
        <v>8321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22"/>
        <v>107</v>
      </c>
      <c r="Q740">
        <f t="shared" si="23"/>
        <v>39.049999999999997</v>
      </c>
      <c r="R740" s="10" t="s">
        <v>8320</v>
      </c>
      <c r="S740" t="s">
        <v>8321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22"/>
        <v>158</v>
      </c>
      <c r="Q741">
        <f t="shared" si="23"/>
        <v>68.349999999999994</v>
      </c>
      <c r="R741" s="10" t="s">
        <v>8320</v>
      </c>
      <c r="S741" t="s">
        <v>8321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22"/>
        <v>107</v>
      </c>
      <c r="Q742">
        <f t="shared" si="23"/>
        <v>169.58</v>
      </c>
      <c r="R742" s="10" t="s">
        <v>8320</v>
      </c>
      <c r="S742" t="s">
        <v>8321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22"/>
        <v>102</v>
      </c>
      <c r="Q743">
        <f t="shared" si="23"/>
        <v>141.41999999999999</v>
      </c>
      <c r="R743" s="10" t="s">
        <v>8320</v>
      </c>
      <c r="S743" t="s">
        <v>8321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22"/>
        <v>111</v>
      </c>
      <c r="Q744">
        <f t="shared" si="23"/>
        <v>67.39</v>
      </c>
      <c r="R744" s="10" t="s">
        <v>8320</v>
      </c>
      <c r="S744" t="s">
        <v>8321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22"/>
        <v>148</v>
      </c>
      <c r="Q745">
        <f t="shared" si="23"/>
        <v>54.27</v>
      </c>
      <c r="R745" s="10" t="s">
        <v>8320</v>
      </c>
      <c r="S745" t="s">
        <v>8321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22"/>
        <v>102</v>
      </c>
      <c r="Q746">
        <f t="shared" si="23"/>
        <v>82.52</v>
      </c>
      <c r="R746" s="10" t="s">
        <v>8320</v>
      </c>
      <c r="S746" t="s">
        <v>8321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22"/>
        <v>179</v>
      </c>
      <c r="Q747">
        <f t="shared" si="23"/>
        <v>53.73</v>
      </c>
      <c r="R747" s="10" t="s">
        <v>8320</v>
      </c>
      <c r="S747" t="s">
        <v>8321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ref="P748:P811" si="24">ROUND(E748/D748*100,0)</f>
        <v>111</v>
      </c>
      <c r="Q748">
        <f t="shared" si="23"/>
        <v>34.21</v>
      </c>
      <c r="R748" s="10" t="s">
        <v>8320</v>
      </c>
      <c r="S748" t="s">
        <v>8321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24"/>
        <v>100</v>
      </c>
      <c r="Q749">
        <f t="shared" si="23"/>
        <v>127.33</v>
      </c>
      <c r="R749" s="10" t="s">
        <v>8320</v>
      </c>
      <c r="S749" t="s">
        <v>8321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24"/>
        <v>100</v>
      </c>
      <c r="Q750">
        <f t="shared" si="23"/>
        <v>45.57</v>
      </c>
      <c r="R750" s="10" t="s">
        <v>8320</v>
      </c>
      <c r="S750" t="s">
        <v>8321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24"/>
        <v>106</v>
      </c>
      <c r="Q751">
        <f t="shared" si="23"/>
        <v>95.96</v>
      </c>
      <c r="R751" s="10" t="s">
        <v>8320</v>
      </c>
      <c r="S751" t="s">
        <v>8321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24"/>
        <v>103</v>
      </c>
      <c r="Q752">
        <f t="shared" si="23"/>
        <v>77.27</v>
      </c>
      <c r="R752" s="10" t="s">
        <v>8320</v>
      </c>
      <c r="S752" t="s">
        <v>8321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24"/>
        <v>119</v>
      </c>
      <c r="Q753">
        <f t="shared" si="23"/>
        <v>57.34</v>
      </c>
      <c r="R753" s="10" t="s">
        <v>8320</v>
      </c>
      <c r="S753" t="s">
        <v>8321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24"/>
        <v>112</v>
      </c>
      <c r="Q754">
        <f t="shared" si="23"/>
        <v>53.19</v>
      </c>
      <c r="R754" s="10" t="s">
        <v>8320</v>
      </c>
      <c r="S754" t="s">
        <v>8321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24"/>
        <v>128</v>
      </c>
      <c r="Q755">
        <f t="shared" si="23"/>
        <v>492.31</v>
      </c>
      <c r="R755" s="10" t="s">
        <v>8320</v>
      </c>
      <c r="S755" t="s">
        <v>8321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24"/>
        <v>104</v>
      </c>
      <c r="Q756">
        <f t="shared" si="23"/>
        <v>42.35</v>
      </c>
      <c r="R756" s="10" t="s">
        <v>8320</v>
      </c>
      <c r="S756" t="s">
        <v>8321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24"/>
        <v>102</v>
      </c>
      <c r="Q757">
        <f t="shared" si="23"/>
        <v>37.47</v>
      </c>
      <c r="R757" s="10" t="s">
        <v>8320</v>
      </c>
      <c r="S757" t="s">
        <v>8321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24"/>
        <v>118</v>
      </c>
      <c r="Q758">
        <f t="shared" si="23"/>
        <v>37.450000000000003</v>
      </c>
      <c r="R758" s="10" t="s">
        <v>8320</v>
      </c>
      <c r="S758" t="s">
        <v>8321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24"/>
        <v>238</v>
      </c>
      <c r="Q759">
        <f t="shared" si="23"/>
        <v>33.06</v>
      </c>
      <c r="R759" s="10" t="s">
        <v>8320</v>
      </c>
      <c r="S759" t="s">
        <v>8321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24"/>
        <v>102</v>
      </c>
      <c r="Q760">
        <f t="shared" si="23"/>
        <v>134.21</v>
      </c>
      <c r="R760" s="10" t="s">
        <v>8320</v>
      </c>
      <c r="S760" t="s">
        <v>8321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24"/>
        <v>102</v>
      </c>
      <c r="Q761">
        <f t="shared" si="23"/>
        <v>51.47</v>
      </c>
      <c r="R761" s="10" t="s">
        <v>8320</v>
      </c>
      <c r="S761" t="s">
        <v>8321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24"/>
        <v>0</v>
      </c>
      <c r="Q762">
        <f t="shared" si="23"/>
        <v>0</v>
      </c>
      <c r="R762" s="10" t="s">
        <v>8320</v>
      </c>
      <c r="S762" t="s">
        <v>8322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24"/>
        <v>5</v>
      </c>
      <c r="Q763">
        <f t="shared" si="23"/>
        <v>39.17</v>
      </c>
      <c r="R763" s="10" t="s">
        <v>8320</v>
      </c>
      <c r="S763" t="s">
        <v>8322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24"/>
        <v>0</v>
      </c>
      <c r="Q764">
        <f t="shared" si="23"/>
        <v>0</v>
      </c>
      <c r="R764" s="10" t="s">
        <v>8320</v>
      </c>
      <c r="S764" t="s">
        <v>8322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24"/>
        <v>0</v>
      </c>
      <c r="Q765">
        <f t="shared" si="23"/>
        <v>5</v>
      </c>
      <c r="R765" s="10" t="s">
        <v>8320</v>
      </c>
      <c r="S765" t="s">
        <v>8322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24"/>
        <v>0</v>
      </c>
      <c r="Q766">
        <f t="shared" si="23"/>
        <v>0</v>
      </c>
      <c r="R766" s="10" t="s">
        <v>8320</v>
      </c>
      <c r="S766" t="s">
        <v>8322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24"/>
        <v>36</v>
      </c>
      <c r="Q767">
        <f t="shared" si="23"/>
        <v>57.3</v>
      </c>
      <c r="R767" s="10" t="s">
        <v>8320</v>
      </c>
      <c r="S767" t="s">
        <v>8322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24"/>
        <v>0</v>
      </c>
      <c r="Q768">
        <f t="shared" si="23"/>
        <v>0</v>
      </c>
      <c r="R768" s="10" t="s">
        <v>8320</v>
      </c>
      <c r="S768" t="s">
        <v>8322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24"/>
        <v>4</v>
      </c>
      <c r="Q769">
        <f t="shared" si="23"/>
        <v>59</v>
      </c>
      <c r="R769" s="10" t="s">
        <v>8320</v>
      </c>
      <c r="S769" t="s">
        <v>8322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24"/>
        <v>0</v>
      </c>
      <c r="Q770">
        <f t="shared" si="23"/>
        <v>0</v>
      </c>
      <c r="R770" s="10" t="s">
        <v>8320</v>
      </c>
      <c r="S770" t="s">
        <v>8322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24"/>
        <v>41</v>
      </c>
      <c r="Q771">
        <f t="shared" ref="Q771:Q834" si="25">IFERROR(ROUND(E771/M771,2),0)</f>
        <v>31.85</v>
      </c>
      <c r="R771" s="10" t="s">
        <v>8320</v>
      </c>
      <c r="S771" t="s">
        <v>8322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24"/>
        <v>0</v>
      </c>
      <c r="Q772">
        <f t="shared" si="25"/>
        <v>0</v>
      </c>
      <c r="R772" s="10" t="s">
        <v>8320</v>
      </c>
      <c r="S772" t="s">
        <v>8322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24"/>
        <v>0</v>
      </c>
      <c r="Q773">
        <f t="shared" si="25"/>
        <v>10</v>
      </c>
      <c r="R773" s="10" t="s">
        <v>8320</v>
      </c>
      <c r="S773" t="s">
        <v>8322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24"/>
        <v>3</v>
      </c>
      <c r="Q774">
        <f t="shared" si="25"/>
        <v>50</v>
      </c>
      <c r="R774" s="10" t="s">
        <v>8320</v>
      </c>
      <c r="S774" t="s">
        <v>8322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24"/>
        <v>1</v>
      </c>
      <c r="Q775">
        <f t="shared" si="25"/>
        <v>16</v>
      </c>
      <c r="R775" s="10" t="s">
        <v>8320</v>
      </c>
      <c r="S775" t="s">
        <v>8322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24"/>
        <v>70</v>
      </c>
      <c r="Q776">
        <f t="shared" si="25"/>
        <v>39</v>
      </c>
      <c r="R776" s="10" t="s">
        <v>8320</v>
      </c>
      <c r="S776" t="s">
        <v>8322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24"/>
        <v>2</v>
      </c>
      <c r="Q777">
        <f t="shared" si="25"/>
        <v>34</v>
      </c>
      <c r="R777" s="10" t="s">
        <v>8320</v>
      </c>
      <c r="S777" t="s">
        <v>8322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24"/>
        <v>51</v>
      </c>
      <c r="Q778">
        <f t="shared" si="25"/>
        <v>63.12</v>
      </c>
      <c r="R778" s="10" t="s">
        <v>8320</v>
      </c>
      <c r="S778" t="s">
        <v>8322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24"/>
        <v>1</v>
      </c>
      <c r="Q779">
        <f t="shared" si="25"/>
        <v>7</v>
      </c>
      <c r="R779" s="10" t="s">
        <v>8320</v>
      </c>
      <c r="S779" t="s">
        <v>8322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24"/>
        <v>0</v>
      </c>
      <c r="Q780">
        <f t="shared" si="25"/>
        <v>2</v>
      </c>
      <c r="R780" s="10" t="s">
        <v>8320</v>
      </c>
      <c r="S780" t="s">
        <v>8322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24"/>
        <v>3</v>
      </c>
      <c r="Q781">
        <f t="shared" si="25"/>
        <v>66.67</v>
      </c>
      <c r="R781" s="10" t="s">
        <v>8320</v>
      </c>
      <c r="S781" t="s">
        <v>8322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24"/>
        <v>104</v>
      </c>
      <c r="Q782">
        <f t="shared" si="25"/>
        <v>38.520000000000003</v>
      </c>
      <c r="R782" s="10" t="s">
        <v>8323</v>
      </c>
      <c r="S782" t="s">
        <v>8324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24"/>
        <v>133</v>
      </c>
      <c r="Q783">
        <f t="shared" si="25"/>
        <v>42.61</v>
      </c>
      <c r="R783" s="10" t="s">
        <v>8323</v>
      </c>
      <c r="S783" t="s">
        <v>8324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24"/>
        <v>100</v>
      </c>
      <c r="Q784">
        <f t="shared" si="25"/>
        <v>50</v>
      </c>
      <c r="R784" s="10" t="s">
        <v>8323</v>
      </c>
      <c r="S784" t="s">
        <v>8324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24"/>
        <v>148</v>
      </c>
      <c r="Q785">
        <f t="shared" si="25"/>
        <v>63.49</v>
      </c>
      <c r="R785" s="10" t="s">
        <v>8323</v>
      </c>
      <c r="S785" t="s">
        <v>8324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24"/>
        <v>103</v>
      </c>
      <c r="Q786">
        <f t="shared" si="25"/>
        <v>102.5</v>
      </c>
      <c r="R786" s="10" t="s">
        <v>8323</v>
      </c>
      <c r="S786" t="s">
        <v>8324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24"/>
        <v>181</v>
      </c>
      <c r="Q787">
        <f t="shared" si="25"/>
        <v>31.14</v>
      </c>
      <c r="R787" s="10" t="s">
        <v>8323</v>
      </c>
      <c r="S787" t="s">
        <v>8324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24"/>
        <v>143</v>
      </c>
      <c r="Q788">
        <f t="shared" si="25"/>
        <v>162.27000000000001</v>
      </c>
      <c r="R788" s="10" t="s">
        <v>8323</v>
      </c>
      <c r="S788" t="s">
        <v>8324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24"/>
        <v>114</v>
      </c>
      <c r="Q789">
        <f t="shared" si="25"/>
        <v>80.59</v>
      </c>
      <c r="R789" s="10" t="s">
        <v>8323</v>
      </c>
      <c r="S789" t="s">
        <v>8324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24"/>
        <v>204</v>
      </c>
      <c r="Q790">
        <f t="shared" si="25"/>
        <v>59.85</v>
      </c>
      <c r="R790" s="10" t="s">
        <v>8323</v>
      </c>
      <c r="S790" t="s">
        <v>8324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24"/>
        <v>109</v>
      </c>
      <c r="Q791">
        <f t="shared" si="25"/>
        <v>132.86000000000001</v>
      </c>
      <c r="R791" s="10" t="s">
        <v>8323</v>
      </c>
      <c r="S791" t="s">
        <v>8324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24"/>
        <v>144</v>
      </c>
      <c r="Q792">
        <f t="shared" si="25"/>
        <v>92.55</v>
      </c>
      <c r="R792" s="10" t="s">
        <v>8323</v>
      </c>
      <c r="S792" t="s">
        <v>8324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24"/>
        <v>104</v>
      </c>
      <c r="Q793">
        <f t="shared" si="25"/>
        <v>60.86</v>
      </c>
      <c r="R793" s="10" t="s">
        <v>8323</v>
      </c>
      <c r="S793" t="s">
        <v>8324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24"/>
        <v>100</v>
      </c>
      <c r="Q794">
        <f t="shared" si="25"/>
        <v>41.85</v>
      </c>
      <c r="R794" s="10" t="s">
        <v>8323</v>
      </c>
      <c r="S794" t="s">
        <v>8324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24"/>
        <v>103</v>
      </c>
      <c r="Q795">
        <f t="shared" si="25"/>
        <v>88.33</v>
      </c>
      <c r="R795" s="10" t="s">
        <v>8323</v>
      </c>
      <c r="S795" t="s">
        <v>8324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24"/>
        <v>105</v>
      </c>
      <c r="Q796">
        <f t="shared" si="25"/>
        <v>158.96</v>
      </c>
      <c r="R796" s="10" t="s">
        <v>8323</v>
      </c>
      <c r="S796" t="s">
        <v>8324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24"/>
        <v>112</v>
      </c>
      <c r="Q797">
        <f t="shared" si="25"/>
        <v>85.05</v>
      </c>
      <c r="R797" s="10" t="s">
        <v>8323</v>
      </c>
      <c r="S797" t="s">
        <v>8324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24"/>
        <v>101</v>
      </c>
      <c r="Q798">
        <f t="shared" si="25"/>
        <v>112.61</v>
      </c>
      <c r="R798" s="10" t="s">
        <v>8323</v>
      </c>
      <c r="S798" t="s">
        <v>8324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24"/>
        <v>108</v>
      </c>
      <c r="Q799">
        <f t="shared" si="25"/>
        <v>45.44</v>
      </c>
      <c r="R799" s="10" t="s">
        <v>8323</v>
      </c>
      <c r="S799" t="s">
        <v>8324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24"/>
        <v>115</v>
      </c>
      <c r="Q800">
        <f t="shared" si="25"/>
        <v>46.22</v>
      </c>
      <c r="R800" s="10" t="s">
        <v>8323</v>
      </c>
      <c r="S800" t="s">
        <v>8324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24"/>
        <v>100</v>
      </c>
      <c r="Q801">
        <f t="shared" si="25"/>
        <v>178.61</v>
      </c>
      <c r="R801" s="10" t="s">
        <v>8323</v>
      </c>
      <c r="S801" t="s">
        <v>8324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24"/>
        <v>152</v>
      </c>
      <c r="Q802">
        <f t="shared" si="25"/>
        <v>40.75</v>
      </c>
      <c r="R802" s="10" t="s">
        <v>8323</v>
      </c>
      <c r="S802" t="s">
        <v>8324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24"/>
        <v>112</v>
      </c>
      <c r="Q803">
        <f t="shared" si="25"/>
        <v>43.73</v>
      </c>
      <c r="R803" s="10" t="s">
        <v>8323</v>
      </c>
      <c r="S803" t="s">
        <v>8324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24"/>
        <v>101</v>
      </c>
      <c r="Q804">
        <f t="shared" si="25"/>
        <v>81.069999999999993</v>
      </c>
      <c r="R804" s="10" t="s">
        <v>8323</v>
      </c>
      <c r="S804" t="s">
        <v>8324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24"/>
        <v>123</v>
      </c>
      <c r="Q805">
        <f t="shared" si="25"/>
        <v>74.61</v>
      </c>
      <c r="R805" s="10" t="s">
        <v>8323</v>
      </c>
      <c r="S805" t="s">
        <v>8324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24"/>
        <v>100</v>
      </c>
      <c r="Q806">
        <f t="shared" si="25"/>
        <v>305.56</v>
      </c>
      <c r="R806" s="10" t="s">
        <v>8323</v>
      </c>
      <c r="S806" t="s">
        <v>8324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24"/>
        <v>105</v>
      </c>
      <c r="Q807">
        <f t="shared" si="25"/>
        <v>58.33</v>
      </c>
      <c r="R807" s="10" t="s">
        <v>8323</v>
      </c>
      <c r="S807" t="s">
        <v>8324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24"/>
        <v>104</v>
      </c>
      <c r="Q808">
        <f t="shared" si="25"/>
        <v>117.68</v>
      </c>
      <c r="R808" s="10" t="s">
        <v>8323</v>
      </c>
      <c r="S808" t="s">
        <v>8324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24"/>
        <v>105</v>
      </c>
      <c r="Q809">
        <f t="shared" si="25"/>
        <v>73.77</v>
      </c>
      <c r="R809" s="10" t="s">
        <v>8323</v>
      </c>
      <c r="S809" t="s">
        <v>8324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24"/>
        <v>100</v>
      </c>
      <c r="Q810">
        <f t="shared" si="25"/>
        <v>104.65</v>
      </c>
      <c r="R810" s="10" t="s">
        <v>8323</v>
      </c>
      <c r="S810" t="s">
        <v>8324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24"/>
        <v>104</v>
      </c>
      <c r="Q811">
        <f t="shared" si="25"/>
        <v>79.83</v>
      </c>
      <c r="R811" s="10" t="s">
        <v>8323</v>
      </c>
      <c r="S811" t="s">
        <v>8324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ref="P812:P875" si="26">ROUND(E812/D812*100,0)</f>
        <v>105</v>
      </c>
      <c r="Q812">
        <f t="shared" si="25"/>
        <v>58.33</v>
      </c>
      <c r="R812" s="10" t="s">
        <v>8323</v>
      </c>
      <c r="S812" t="s">
        <v>8324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26"/>
        <v>104</v>
      </c>
      <c r="Q813">
        <f t="shared" si="25"/>
        <v>86.67</v>
      </c>
      <c r="R813" s="10" t="s">
        <v>8323</v>
      </c>
      <c r="S813" t="s">
        <v>8324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26"/>
        <v>152</v>
      </c>
      <c r="Q814">
        <f t="shared" si="25"/>
        <v>27.61</v>
      </c>
      <c r="R814" s="10" t="s">
        <v>8323</v>
      </c>
      <c r="S814" t="s">
        <v>8324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26"/>
        <v>160</v>
      </c>
      <c r="Q815">
        <f t="shared" si="25"/>
        <v>25</v>
      </c>
      <c r="R815" s="10" t="s">
        <v>8323</v>
      </c>
      <c r="S815" t="s">
        <v>8324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26"/>
        <v>127</v>
      </c>
      <c r="Q816">
        <f t="shared" si="25"/>
        <v>45.46</v>
      </c>
      <c r="R816" s="10" t="s">
        <v>8323</v>
      </c>
      <c r="S816" t="s">
        <v>8324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26"/>
        <v>107</v>
      </c>
      <c r="Q817">
        <f t="shared" si="25"/>
        <v>99.53</v>
      </c>
      <c r="R817" s="10" t="s">
        <v>8323</v>
      </c>
      <c r="S817" t="s">
        <v>8324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26"/>
        <v>115</v>
      </c>
      <c r="Q818">
        <f t="shared" si="25"/>
        <v>39.31</v>
      </c>
      <c r="R818" s="10" t="s">
        <v>8323</v>
      </c>
      <c r="S818" t="s">
        <v>8324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26"/>
        <v>137</v>
      </c>
      <c r="Q819">
        <f t="shared" si="25"/>
        <v>89.42</v>
      </c>
      <c r="R819" s="10" t="s">
        <v>8323</v>
      </c>
      <c r="S819" t="s">
        <v>8324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26"/>
        <v>156</v>
      </c>
      <c r="Q820">
        <f t="shared" si="25"/>
        <v>28.68</v>
      </c>
      <c r="R820" s="10" t="s">
        <v>8323</v>
      </c>
      <c r="S820" t="s">
        <v>8324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26"/>
        <v>109</v>
      </c>
      <c r="Q821">
        <f t="shared" si="25"/>
        <v>31.07</v>
      </c>
      <c r="R821" s="10" t="s">
        <v>8323</v>
      </c>
      <c r="S821" t="s">
        <v>8324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26"/>
        <v>134</v>
      </c>
      <c r="Q822">
        <f t="shared" si="25"/>
        <v>70.55</v>
      </c>
      <c r="R822" s="10" t="s">
        <v>8323</v>
      </c>
      <c r="S822" t="s">
        <v>8324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26"/>
        <v>100</v>
      </c>
      <c r="Q823">
        <f t="shared" si="25"/>
        <v>224.13</v>
      </c>
      <c r="R823" s="10" t="s">
        <v>8323</v>
      </c>
      <c r="S823" t="s">
        <v>8324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26"/>
        <v>119</v>
      </c>
      <c r="Q824">
        <f t="shared" si="25"/>
        <v>51.81</v>
      </c>
      <c r="R824" s="10" t="s">
        <v>8323</v>
      </c>
      <c r="S824" t="s">
        <v>8324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26"/>
        <v>180</v>
      </c>
      <c r="Q825">
        <f t="shared" si="25"/>
        <v>43.52</v>
      </c>
      <c r="R825" s="10" t="s">
        <v>8323</v>
      </c>
      <c r="S825" t="s">
        <v>8324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26"/>
        <v>134</v>
      </c>
      <c r="Q826">
        <f t="shared" si="25"/>
        <v>39.82</v>
      </c>
      <c r="R826" s="10" t="s">
        <v>8323</v>
      </c>
      <c r="S826" t="s">
        <v>8324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26"/>
        <v>100</v>
      </c>
      <c r="Q827">
        <f t="shared" si="25"/>
        <v>126.81</v>
      </c>
      <c r="R827" s="10" t="s">
        <v>8323</v>
      </c>
      <c r="S827" t="s">
        <v>8324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26"/>
        <v>101</v>
      </c>
      <c r="Q828">
        <f t="shared" si="25"/>
        <v>113.88</v>
      </c>
      <c r="R828" s="10" t="s">
        <v>8323</v>
      </c>
      <c r="S828" t="s">
        <v>8324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26"/>
        <v>103</v>
      </c>
      <c r="Q829">
        <f t="shared" si="25"/>
        <v>28.18</v>
      </c>
      <c r="R829" s="10" t="s">
        <v>8323</v>
      </c>
      <c r="S829" t="s">
        <v>8324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26"/>
        <v>107</v>
      </c>
      <c r="Q830">
        <f t="shared" si="25"/>
        <v>36.61</v>
      </c>
      <c r="R830" s="10" t="s">
        <v>8323</v>
      </c>
      <c r="S830" t="s">
        <v>8324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26"/>
        <v>104</v>
      </c>
      <c r="Q831">
        <f t="shared" si="25"/>
        <v>32.5</v>
      </c>
      <c r="R831" s="10" t="s">
        <v>8323</v>
      </c>
      <c r="S831" t="s">
        <v>8324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26"/>
        <v>108</v>
      </c>
      <c r="Q832">
        <f t="shared" si="25"/>
        <v>60.66</v>
      </c>
      <c r="R832" s="10" t="s">
        <v>8323</v>
      </c>
      <c r="S832" t="s">
        <v>8324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26"/>
        <v>233</v>
      </c>
      <c r="Q833">
        <f t="shared" si="25"/>
        <v>175</v>
      </c>
      <c r="R833" s="10" t="s">
        <v>8323</v>
      </c>
      <c r="S833" t="s">
        <v>8324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26"/>
        <v>101</v>
      </c>
      <c r="Q834">
        <f t="shared" si="25"/>
        <v>97.99</v>
      </c>
      <c r="R834" s="10" t="s">
        <v>8323</v>
      </c>
      <c r="S834" t="s">
        <v>8324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26"/>
        <v>102</v>
      </c>
      <c r="Q835">
        <f t="shared" ref="Q835:Q898" si="27">IFERROR(ROUND(E835/M835,2),0)</f>
        <v>148.78</v>
      </c>
      <c r="R835" s="10" t="s">
        <v>8323</v>
      </c>
      <c r="S835" t="s">
        <v>8324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26"/>
        <v>131</v>
      </c>
      <c r="Q836">
        <f t="shared" si="27"/>
        <v>96.08</v>
      </c>
      <c r="R836" s="10" t="s">
        <v>8323</v>
      </c>
      <c r="S836" t="s">
        <v>8324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26"/>
        <v>117</v>
      </c>
      <c r="Q837">
        <f t="shared" si="27"/>
        <v>58.63</v>
      </c>
      <c r="R837" s="10" t="s">
        <v>8323</v>
      </c>
      <c r="S837" t="s">
        <v>8324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26"/>
        <v>101</v>
      </c>
      <c r="Q838">
        <f t="shared" si="27"/>
        <v>109.71</v>
      </c>
      <c r="R838" s="10" t="s">
        <v>8323</v>
      </c>
      <c r="S838" t="s">
        <v>8324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26"/>
        <v>122</v>
      </c>
      <c r="Q839">
        <f t="shared" si="27"/>
        <v>49.11</v>
      </c>
      <c r="R839" s="10" t="s">
        <v>8323</v>
      </c>
      <c r="S839" t="s">
        <v>8324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26"/>
        <v>145</v>
      </c>
      <c r="Q840">
        <f t="shared" si="27"/>
        <v>47.67</v>
      </c>
      <c r="R840" s="10" t="s">
        <v>8323</v>
      </c>
      <c r="S840" t="s">
        <v>8324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26"/>
        <v>117</v>
      </c>
      <c r="Q841">
        <f t="shared" si="27"/>
        <v>60.74</v>
      </c>
      <c r="R841" s="10" t="s">
        <v>8323</v>
      </c>
      <c r="S841" t="s">
        <v>8324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26"/>
        <v>120</v>
      </c>
      <c r="Q842">
        <f t="shared" si="27"/>
        <v>63.38</v>
      </c>
      <c r="R842" s="10" t="s">
        <v>8323</v>
      </c>
      <c r="S842" t="s">
        <v>8325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26"/>
        <v>101</v>
      </c>
      <c r="Q843">
        <f t="shared" si="27"/>
        <v>53.89</v>
      </c>
      <c r="R843" s="10" t="s">
        <v>8323</v>
      </c>
      <c r="S843" t="s">
        <v>8325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26"/>
        <v>104</v>
      </c>
      <c r="Q844">
        <f t="shared" si="27"/>
        <v>66.87</v>
      </c>
      <c r="R844" s="10" t="s">
        <v>8323</v>
      </c>
      <c r="S844" t="s">
        <v>8325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26"/>
        <v>267</v>
      </c>
      <c r="Q845">
        <f t="shared" si="27"/>
        <v>63.1</v>
      </c>
      <c r="R845" s="10" t="s">
        <v>8323</v>
      </c>
      <c r="S845" t="s">
        <v>8325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26"/>
        <v>194</v>
      </c>
      <c r="Q846">
        <f t="shared" si="27"/>
        <v>36.630000000000003</v>
      </c>
      <c r="R846" s="10" t="s">
        <v>8323</v>
      </c>
      <c r="S846" t="s">
        <v>8325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26"/>
        <v>120</v>
      </c>
      <c r="Q847">
        <f t="shared" si="27"/>
        <v>34.01</v>
      </c>
      <c r="R847" s="10" t="s">
        <v>8323</v>
      </c>
      <c r="S847" t="s">
        <v>8325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26"/>
        <v>122</v>
      </c>
      <c r="Q848">
        <f t="shared" si="27"/>
        <v>28.55</v>
      </c>
      <c r="R848" s="10" t="s">
        <v>8323</v>
      </c>
      <c r="S848" t="s">
        <v>8325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26"/>
        <v>100</v>
      </c>
      <c r="Q849">
        <f t="shared" si="27"/>
        <v>10</v>
      </c>
      <c r="R849" s="10" t="s">
        <v>8323</v>
      </c>
      <c r="S849" t="s">
        <v>8325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26"/>
        <v>100</v>
      </c>
      <c r="Q850">
        <f t="shared" si="27"/>
        <v>18.75</v>
      </c>
      <c r="R850" s="10" t="s">
        <v>8323</v>
      </c>
      <c r="S850" t="s">
        <v>8325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26"/>
        <v>120</v>
      </c>
      <c r="Q851">
        <f t="shared" si="27"/>
        <v>41.7</v>
      </c>
      <c r="R851" s="10" t="s">
        <v>8323</v>
      </c>
      <c r="S851" t="s">
        <v>8325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26"/>
        <v>155</v>
      </c>
      <c r="Q852">
        <f t="shared" si="27"/>
        <v>46.67</v>
      </c>
      <c r="R852" s="10" t="s">
        <v>8323</v>
      </c>
      <c r="S852" t="s">
        <v>8325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26"/>
        <v>130</v>
      </c>
      <c r="Q853">
        <f t="shared" si="27"/>
        <v>37.270000000000003</v>
      </c>
      <c r="R853" s="10" t="s">
        <v>8323</v>
      </c>
      <c r="S853" t="s">
        <v>8325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26"/>
        <v>105</v>
      </c>
      <c r="Q854">
        <f t="shared" si="27"/>
        <v>59.26</v>
      </c>
      <c r="R854" s="10" t="s">
        <v>8323</v>
      </c>
      <c r="S854" t="s">
        <v>8325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26"/>
        <v>100</v>
      </c>
      <c r="Q855">
        <f t="shared" si="27"/>
        <v>30</v>
      </c>
      <c r="R855" s="10" t="s">
        <v>8323</v>
      </c>
      <c r="S855" t="s">
        <v>8325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26"/>
        <v>118</v>
      </c>
      <c r="Q856">
        <f t="shared" si="27"/>
        <v>65.86</v>
      </c>
      <c r="R856" s="10" t="s">
        <v>8323</v>
      </c>
      <c r="S856" t="s">
        <v>8325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26"/>
        <v>103</v>
      </c>
      <c r="Q857">
        <f t="shared" si="27"/>
        <v>31.91</v>
      </c>
      <c r="R857" s="10" t="s">
        <v>8323</v>
      </c>
      <c r="S857" t="s">
        <v>8325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26"/>
        <v>218</v>
      </c>
      <c r="Q858">
        <f t="shared" si="27"/>
        <v>19.46</v>
      </c>
      <c r="R858" s="10" t="s">
        <v>8323</v>
      </c>
      <c r="S858" t="s">
        <v>8325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26"/>
        <v>100</v>
      </c>
      <c r="Q859">
        <f t="shared" si="27"/>
        <v>50</v>
      </c>
      <c r="R859" s="10" t="s">
        <v>8323</v>
      </c>
      <c r="S859" t="s">
        <v>8325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26"/>
        <v>144</v>
      </c>
      <c r="Q860">
        <f t="shared" si="27"/>
        <v>22.74</v>
      </c>
      <c r="R860" s="10" t="s">
        <v>8323</v>
      </c>
      <c r="S860" t="s">
        <v>8325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26"/>
        <v>105</v>
      </c>
      <c r="Q861">
        <f t="shared" si="27"/>
        <v>42.72</v>
      </c>
      <c r="R861" s="10" t="s">
        <v>8323</v>
      </c>
      <c r="S861" t="s">
        <v>8325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26"/>
        <v>18</v>
      </c>
      <c r="Q862">
        <f t="shared" si="27"/>
        <v>52.92</v>
      </c>
      <c r="R862" s="10" t="s">
        <v>8323</v>
      </c>
      <c r="S862" t="s">
        <v>8326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26"/>
        <v>2</v>
      </c>
      <c r="Q863">
        <f t="shared" si="27"/>
        <v>50.5</v>
      </c>
      <c r="R863" s="10" t="s">
        <v>8323</v>
      </c>
      <c r="S863" t="s">
        <v>8326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26"/>
        <v>0</v>
      </c>
      <c r="Q864">
        <f t="shared" si="27"/>
        <v>42.5</v>
      </c>
      <c r="R864" s="10" t="s">
        <v>8323</v>
      </c>
      <c r="S864" t="s">
        <v>8326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26"/>
        <v>5</v>
      </c>
      <c r="Q865">
        <f t="shared" si="27"/>
        <v>18</v>
      </c>
      <c r="R865" s="10" t="s">
        <v>8323</v>
      </c>
      <c r="S865" t="s">
        <v>8326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26"/>
        <v>42</v>
      </c>
      <c r="Q866">
        <f t="shared" si="27"/>
        <v>34.18</v>
      </c>
      <c r="R866" s="10" t="s">
        <v>8323</v>
      </c>
      <c r="S866" t="s">
        <v>8326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26"/>
        <v>2</v>
      </c>
      <c r="Q867">
        <f t="shared" si="27"/>
        <v>22.5</v>
      </c>
      <c r="R867" s="10" t="s">
        <v>8323</v>
      </c>
      <c r="S867" t="s">
        <v>8326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26"/>
        <v>18</v>
      </c>
      <c r="Q868">
        <f t="shared" si="27"/>
        <v>58.18</v>
      </c>
      <c r="R868" s="10" t="s">
        <v>8323</v>
      </c>
      <c r="S868" t="s">
        <v>8326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26"/>
        <v>24</v>
      </c>
      <c r="Q869">
        <f t="shared" si="27"/>
        <v>109.18</v>
      </c>
      <c r="R869" s="10" t="s">
        <v>8323</v>
      </c>
      <c r="S869" t="s">
        <v>8326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26"/>
        <v>0</v>
      </c>
      <c r="Q870">
        <f t="shared" si="27"/>
        <v>50</v>
      </c>
      <c r="R870" s="10" t="s">
        <v>8323</v>
      </c>
      <c r="S870" t="s">
        <v>8326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26"/>
        <v>12</v>
      </c>
      <c r="Q871">
        <f t="shared" si="27"/>
        <v>346.67</v>
      </c>
      <c r="R871" s="10" t="s">
        <v>8323</v>
      </c>
      <c r="S871" t="s">
        <v>8326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26"/>
        <v>0</v>
      </c>
      <c r="Q872">
        <f t="shared" si="27"/>
        <v>12.4</v>
      </c>
      <c r="R872" s="10" t="s">
        <v>8323</v>
      </c>
      <c r="S872" t="s">
        <v>8326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26"/>
        <v>5</v>
      </c>
      <c r="Q873">
        <f t="shared" si="27"/>
        <v>27.08</v>
      </c>
      <c r="R873" s="10" t="s">
        <v>8323</v>
      </c>
      <c r="S873" t="s">
        <v>8326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26"/>
        <v>1</v>
      </c>
      <c r="Q874">
        <f t="shared" si="27"/>
        <v>32.5</v>
      </c>
      <c r="R874" s="10" t="s">
        <v>8323</v>
      </c>
      <c r="S874" t="s">
        <v>8326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26"/>
        <v>1</v>
      </c>
      <c r="Q875">
        <f t="shared" si="27"/>
        <v>9</v>
      </c>
      <c r="R875" s="10" t="s">
        <v>8323</v>
      </c>
      <c r="S875" t="s">
        <v>8326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ref="P876:P939" si="28">ROUND(E876/D876*100,0)</f>
        <v>24</v>
      </c>
      <c r="Q876">
        <f t="shared" si="27"/>
        <v>34.76</v>
      </c>
      <c r="R876" s="10" t="s">
        <v>8323</v>
      </c>
      <c r="S876" t="s">
        <v>8326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28"/>
        <v>0</v>
      </c>
      <c r="Q877">
        <f t="shared" si="27"/>
        <v>0</v>
      </c>
      <c r="R877" s="10" t="s">
        <v>8323</v>
      </c>
      <c r="S877" t="s">
        <v>8326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28"/>
        <v>41</v>
      </c>
      <c r="Q878">
        <f t="shared" si="27"/>
        <v>28.58</v>
      </c>
      <c r="R878" s="10" t="s">
        <v>8323</v>
      </c>
      <c r="S878" t="s">
        <v>8326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28"/>
        <v>68</v>
      </c>
      <c r="Q879">
        <f t="shared" si="27"/>
        <v>46.59</v>
      </c>
      <c r="R879" s="10" t="s">
        <v>8323</v>
      </c>
      <c r="S879" t="s">
        <v>8326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28"/>
        <v>1</v>
      </c>
      <c r="Q880">
        <f t="shared" si="27"/>
        <v>32.5</v>
      </c>
      <c r="R880" s="10" t="s">
        <v>8323</v>
      </c>
      <c r="S880" t="s">
        <v>8326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28"/>
        <v>31</v>
      </c>
      <c r="Q881">
        <f t="shared" si="27"/>
        <v>21.47</v>
      </c>
      <c r="R881" s="10" t="s">
        <v>8323</v>
      </c>
      <c r="S881" t="s">
        <v>8326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28"/>
        <v>3</v>
      </c>
      <c r="Q882">
        <f t="shared" si="27"/>
        <v>14.13</v>
      </c>
      <c r="R882" s="10" t="s">
        <v>8323</v>
      </c>
      <c r="S882" t="s">
        <v>8327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28"/>
        <v>1</v>
      </c>
      <c r="Q883">
        <f t="shared" si="27"/>
        <v>30</v>
      </c>
      <c r="R883" s="10" t="s">
        <v>8323</v>
      </c>
      <c r="S883" t="s">
        <v>8327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28"/>
        <v>20</v>
      </c>
      <c r="Q884">
        <f t="shared" si="27"/>
        <v>21.57</v>
      </c>
      <c r="R884" s="10" t="s">
        <v>8323</v>
      </c>
      <c r="S884" t="s">
        <v>8327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28"/>
        <v>40</v>
      </c>
      <c r="Q885">
        <f t="shared" si="27"/>
        <v>83.38</v>
      </c>
      <c r="R885" s="10" t="s">
        <v>8323</v>
      </c>
      <c r="S885" t="s">
        <v>8327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28"/>
        <v>1</v>
      </c>
      <c r="Q886">
        <f t="shared" si="27"/>
        <v>10</v>
      </c>
      <c r="R886" s="10" t="s">
        <v>8323</v>
      </c>
      <c r="S886" t="s">
        <v>8327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28"/>
        <v>75</v>
      </c>
      <c r="Q887">
        <f t="shared" si="27"/>
        <v>35.71</v>
      </c>
      <c r="R887" s="10" t="s">
        <v>8323</v>
      </c>
      <c r="S887" t="s">
        <v>8327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28"/>
        <v>41</v>
      </c>
      <c r="Q888">
        <f t="shared" si="27"/>
        <v>29.29</v>
      </c>
      <c r="R888" s="10" t="s">
        <v>8323</v>
      </c>
      <c r="S888" t="s">
        <v>8327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28"/>
        <v>0</v>
      </c>
      <c r="Q889">
        <f t="shared" si="27"/>
        <v>0</v>
      </c>
      <c r="R889" s="10" t="s">
        <v>8323</v>
      </c>
      <c r="S889" t="s">
        <v>8327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28"/>
        <v>7</v>
      </c>
      <c r="Q890">
        <f t="shared" si="27"/>
        <v>18</v>
      </c>
      <c r="R890" s="10" t="s">
        <v>8323</v>
      </c>
      <c r="S890" t="s">
        <v>8327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28"/>
        <v>9</v>
      </c>
      <c r="Q891">
        <f t="shared" si="27"/>
        <v>73.760000000000005</v>
      </c>
      <c r="R891" s="10" t="s">
        <v>8323</v>
      </c>
      <c r="S891" t="s">
        <v>8327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28"/>
        <v>4</v>
      </c>
      <c r="Q892">
        <f t="shared" si="27"/>
        <v>31.25</v>
      </c>
      <c r="R892" s="10" t="s">
        <v>8323</v>
      </c>
      <c r="S892" t="s">
        <v>8327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28"/>
        <v>3</v>
      </c>
      <c r="Q893">
        <f t="shared" si="27"/>
        <v>28.89</v>
      </c>
      <c r="R893" s="10" t="s">
        <v>8323</v>
      </c>
      <c r="S893" t="s">
        <v>8327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28"/>
        <v>41</v>
      </c>
      <c r="Q894">
        <f t="shared" si="27"/>
        <v>143.82</v>
      </c>
      <c r="R894" s="10" t="s">
        <v>8323</v>
      </c>
      <c r="S894" t="s">
        <v>8327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28"/>
        <v>10</v>
      </c>
      <c r="Q895">
        <f t="shared" si="27"/>
        <v>40</v>
      </c>
      <c r="R895" s="10" t="s">
        <v>8323</v>
      </c>
      <c r="S895" t="s">
        <v>8327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28"/>
        <v>39</v>
      </c>
      <c r="Q896">
        <f t="shared" si="27"/>
        <v>147.81</v>
      </c>
      <c r="R896" s="10" t="s">
        <v>8323</v>
      </c>
      <c r="S896" t="s">
        <v>8327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28"/>
        <v>2</v>
      </c>
      <c r="Q897">
        <f t="shared" si="27"/>
        <v>27.86</v>
      </c>
      <c r="R897" s="10" t="s">
        <v>8323</v>
      </c>
      <c r="S897" t="s">
        <v>8327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28"/>
        <v>40</v>
      </c>
      <c r="Q898">
        <f t="shared" si="27"/>
        <v>44.44</v>
      </c>
      <c r="R898" s="10" t="s">
        <v>8323</v>
      </c>
      <c r="S898" t="s">
        <v>8327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28"/>
        <v>0</v>
      </c>
      <c r="Q899">
        <f t="shared" ref="Q899:Q962" si="29">IFERROR(ROUND(E899/M899,2),0)</f>
        <v>0</v>
      </c>
      <c r="R899" s="10" t="s">
        <v>8323</v>
      </c>
      <c r="S899" t="s">
        <v>8327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28"/>
        <v>3</v>
      </c>
      <c r="Q900">
        <f t="shared" si="29"/>
        <v>35</v>
      </c>
      <c r="R900" s="10" t="s">
        <v>8323</v>
      </c>
      <c r="S900" t="s">
        <v>8327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28"/>
        <v>37</v>
      </c>
      <c r="Q901">
        <f t="shared" si="29"/>
        <v>35</v>
      </c>
      <c r="R901" s="10" t="s">
        <v>8323</v>
      </c>
      <c r="S901" t="s">
        <v>8327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28"/>
        <v>0</v>
      </c>
      <c r="Q902">
        <f t="shared" si="29"/>
        <v>10.5</v>
      </c>
      <c r="R902" s="10" t="s">
        <v>8323</v>
      </c>
      <c r="S902" t="s">
        <v>8326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28"/>
        <v>0</v>
      </c>
      <c r="Q903">
        <f t="shared" si="29"/>
        <v>0</v>
      </c>
      <c r="R903" s="10" t="s">
        <v>8323</v>
      </c>
      <c r="S903" t="s">
        <v>8326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28"/>
        <v>0</v>
      </c>
      <c r="Q904">
        <f t="shared" si="29"/>
        <v>30</v>
      </c>
      <c r="R904" s="10" t="s">
        <v>8323</v>
      </c>
      <c r="S904" t="s">
        <v>8326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28"/>
        <v>3</v>
      </c>
      <c r="Q905">
        <f t="shared" si="29"/>
        <v>40</v>
      </c>
      <c r="R905" s="10" t="s">
        <v>8323</v>
      </c>
      <c r="S905" t="s">
        <v>8326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28"/>
        <v>0</v>
      </c>
      <c r="Q906">
        <f t="shared" si="29"/>
        <v>50.33</v>
      </c>
      <c r="R906" s="10" t="s">
        <v>8323</v>
      </c>
      <c r="S906" t="s">
        <v>8326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28"/>
        <v>3</v>
      </c>
      <c r="Q907">
        <f t="shared" si="29"/>
        <v>32.67</v>
      </c>
      <c r="R907" s="10" t="s">
        <v>8323</v>
      </c>
      <c r="S907" t="s">
        <v>8326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28"/>
        <v>0</v>
      </c>
      <c r="Q908">
        <f t="shared" si="29"/>
        <v>0</v>
      </c>
      <c r="R908" s="10" t="s">
        <v>8323</v>
      </c>
      <c r="S908" t="s">
        <v>8326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28"/>
        <v>0</v>
      </c>
      <c r="Q909">
        <f t="shared" si="29"/>
        <v>0</v>
      </c>
      <c r="R909" s="10" t="s">
        <v>8323</v>
      </c>
      <c r="S909" t="s">
        <v>8326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28"/>
        <v>0</v>
      </c>
      <c r="Q910">
        <f t="shared" si="29"/>
        <v>0</v>
      </c>
      <c r="R910" s="10" t="s">
        <v>8323</v>
      </c>
      <c r="S910" t="s">
        <v>8326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28"/>
        <v>3</v>
      </c>
      <c r="Q911">
        <f t="shared" si="29"/>
        <v>65</v>
      </c>
      <c r="R911" s="10" t="s">
        <v>8323</v>
      </c>
      <c r="S911" t="s">
        <v>8326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28"/>
        <v>22</v>
      </c>
      <c r="Q912">
        <f t="shared" si="29"/>
        <v>24.6</v>
      </c>
      <c r="R912" s="10" t="s">
        <v>8323</v>
      </c>
      <c r="S912" t="s">
        <v>8326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28"/>
        <v>0</v>
      </c>
      <c r="Q913">
        <f t="shared" si="29"/>
        <v>0</v>
      </c>
      <c r="R913" s="10" t="s">
        <v>8323</v>
      </c>
      <c r="S913" t="s">
        <v>8326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28"/>
        <v>1</v>
      </c>
      <c r="Q914">
        <f t="shared" si="29"/>
        <v>15</v>
      </c>
      <c r="R914" s="10" t="s">
        <v>8323</v>
      </c>
      <c r="S914" t="s">
        <v>8326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28"/>
        <v>7</v>
      </c>
      <c r="Q915">
        <f t="shared" si="29"/>
        <v>82.58</v>
      </c>
      <c r="R915" s="10" t="s">
        <v>8323</v>
      </c>
      <c r="S915" t="s">
        <v>8326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28"/>
        <v>0</v>
      </c>
      <c r="Q916">
        <f t="shared" si="29"/>
        <v>0</v>
      </c>
      <c r="R916" s="10" t="s">
        <v>8323</v>
      </c>
      <c r="S916" t="s">
        <v>8326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28"/>
        <v>6</v>
      </c>
      <c r="Q917">
        <f t="shared" si="29"/>
        <v>41.67</v>
      </c>
      <c r="R917" s="10" t="s">
        <v>8323</v>
      </c>
      <c r="S917" t="s">
        <v>8326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28"/>
        <v>0</v>
      </c>
      <c r="Q918">
        <f t="shared" si="29"/>
        <v>0</v>
      </c>
      <c r="R918" s="10" t="s">
        <v>8323</v>
      </c>
      <c r="S918" t="s">
        <v>8326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28"/>
        <v>1</v>
      </c>
      <c r="Q919">
        <f t="shared" si="29"/>
        <v>30</v>
      </c>
      <c r="R919" s="10" t="s">
        <v>8323</v>
      </c>
      <c r="S919" t="s">
        <v>8326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28"/>
        <v>5</v>
      </c>
      <c r="Q920">
        <f t="shared" si="29"/>
        <v>19.600000000000001</v>
      </c>
      <c r="R920" s="10" t="s">
        <v>8323</v>
      </c>
      <c r="S920" t="s">
        <v>8326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28"/>
        <v>1</v>
      </c>
      <c r="Q921">
        <f t="shared" si="29"/>
        <v>100</v>
      </c>
      <c r="R921" s="10" t="s">
        <v>8323</v>
      </c>
      <c r="S921" t="s">
        <v>8326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28"/>
        <v>0</v>
      </c>
      <c r="Q922">
        <f t="shared" si="29"/>
        <v>0</v>
      </c>
      <c r="R922" s="10" t="s">
        <v>8323</v>
      </c>
      <c r="S922" t="s">
        <v>8326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28"/>
        <v>31</v>
      </c>
      <c r="Q923">
        <f t="shared" si="29"/>
        <v>231.75</v>
      </c>
      <c r="R923" s="10" t="s">
        <v>8323</v>
      </c>
      <c r="S923" t="s">
        <v>8326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28"/>
        <v>21</v>
      </c>
      <c r="Q924">
        <f t="shared" si="29"/>
        <v>189.33</v>
      </c>
      <c r="R924" s="10" t="s">
        <v>8323</v>
      </c>
      <c r="S924" t="s">
        <v>8326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28"/>
        <v>2</v>
      </c>
      <c r="Q925">
        <f t="shared" si="29"/>
        <v>55</v>
      </c>
      <c r="R925" s="10" t="s">
        <v>8323</v>
      </c>
      <c r="S925" t="s">
        <v>8326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28"/>
        <v>11</v>
      </c>
      <c r="Q926">
        <f t="shared" si="29"/>
        <v>21.8</v>
      </c>
      <c r="R926" s="10" t="s">
        <v>8323</v>
      </c>
      <c r="S926" t="s">
        <v>8326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28"/>
        <v>3</v>
      </c>
      <c r="Q927">
        <f t="shared" si="29"/>
        <v>32</v>
      </c>
      <c r="R927" s="10" t="s">
        <v>8323</v>
      </c>
      <c r="S927" t="s">
        <v>8326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28"/>
        <v>0</v>
      </c>
      <c r="Q928">
        <f t="shared" si="29"/>
        <v>0</v>
      </c>
      <c r="R928" s="10" t="s">
        <v>8323</v>
      </c>
      <c r="S928" t="s">
        <v>8326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28"/>
        <v>0</v>
      </c>
      <c r="Q929">
        <f t="shared" si="29"/>
        <v>0</v>
      </c>
      <c r="R929" s="10" t="s">
        <v>8323</v>
      </c>
      <c r="S929" t="s">
        <v>8326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28"/>
        <v>11</v>
      </c>
      <c r="Q930">
        <f t="shared" si="29"/>
        <v>56.25</v>
      </c>
      <c r="R930" s="10" t="s">
        <v>8323</v>
      </c>
      <c r="S930" t="s">
        <v>8326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28"/>
        <v>0</v>
      </c>
      <c r="Q931">
        <f t="shared" si="29"/>
        <v>0</v>
      </c>
      <c r="R931" s="10" t="s">
        <v>8323</v>
      </c>
      <c r="S931" t="s">
        <v>8326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28"/>
        <v>38</v>
      </c>
      <c r="Q932">
        <f t="shared" si="29"/>
        <v>69</v>
      </c>
      <c r="R932" s="10" t="s">
        <v>8323</v>
      </c>
      <c r="S932" t="s">
        <v>8326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28"/>
        <v>7</v>
      </c>
      <c r="Q933">
        <f t="shared" si="29"/>
        <v>18.71</v>
      </c>
      <c r="R933" s="10" t="s">
        <v>8323</v>
      </c>
      <c r="S933" t="s">
        <v>8326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28"/>
        <v>15</v>
      </c>
      <c r="Q934">
        <f t="shared" si="29"/>
        <v>46.03</v>
      </c>
      <c r="R934" s="10" t="s">
        <v>8323</v>
      </c>
      <c r="S934" t="s">
        <v>8326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28"/>
        <v>6</v>
      </c>
      <c r="Q935">
        <f t="shared" si="29"/>
        <v>60</v>
      </c>
      <c r="R935" s="10" t="s">
        <v>8323</v>
      </c>
      <c r="S935" t="s">
        <v>8326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28"/>
        <v>30</v>
      </c>
      <c r="Q936">
        <f t="shared" si="29"/>
        <v>50.67</v>
      </c>
      <c r="R936" s="10" t="s">
        <v>8323</v>
      </c>
      <c r="S936" t="s">
        <v>8326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28"/>
        <v>1</v>
      </c>
      <c r="Q937">
        <f t="shared" si="29"/>
        <v>25</v>
      </c>
      <c r="R937" s="10" t="s">
        <v>8323</v>
      </c>
      <c r="S937" t="s">
        <v>8326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28"/>
        <v>0</v>
      </c>
      <c r="Q938">
        <f t="shared" si="29"/>
        <v>0</v>
      </c>
      <c r="R938" s="10" t="s">
        <v>8323</v>
      </c>
      <c r="S938" t="s">
        <v>8326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28"/>
        <v>1</v>
      </c>
      <c r="Q939">
        <f t="shared" si="29"/>
        <v>20</v>
      </c>
      <c r="R939" s="10" t="s">
        <v>8323</v>
      </c>
      <c r="S939" t="s">
        <v>8326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ref="P940:P1003" si="30">ROUND(E940/D940*100,0)</f>
        <v>0</v>
      </c>
      <c r="Q940">
        <f t="shared" si="29"/>
        <v>25</v>
      </c>
      <c r="R940" s="10" t="s">
        <v>8323</v>
      </c>
      <c r="S940" t="s">
        <v>8326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30"/>
        <v>1</v>
      </c>
      <c r="Q941">
        <f t="shared" si="29"/>
        <v>20</v>
      </c>
      <c r="R941" s="10" t="s">
        <v>8323</v>
      </c>
      <c r="S941" t="s">
        <v>8326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30"/>
        <v>17</v>
      </c>
      <c r="Q942">
        <f t="shared" si="29"/>
        <v>110.29</v>
      </c>
      <c r="R942" s="10" t="s">
        <v>8317</v>
      </c>
      <c r="S942" t="s">
        <v>8319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30"/>
        <v>2</v>
      </c>
      <c r="Q943">
        <f t="shared" si="29"/>
        <v>37.450000000000003</v>
      </c>
      <c r="R943" s="10" t="s">
        <v>8317</v>
      </c>
      <c r="S943" t="s">
        <v>8319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30"/>
        <v>9</v>
      </c>
      <c r="Q944">
        <f t="shared" si="29"/>
        <v>41.75</v>
      </c>
      <c r="R944" s="10" t="s">
        <v>8317</v>
      </c>
      <c r="S944" t="s">
        <v>8319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30"/>
        <v>10</v>
      </c>
      <c r="Q945">
        <f t="shared" si="29"/>
        <v>24.08</v>
      </c>
      <c r="R945" s="10" t="s">
        <v>8317</v>
      </c>
      <c r="S945" t="s">
        <v>8319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30"/>
        <v>13</v>
      </c>
      <c r="Q946">
        <f t="shared" si="29"/>
        <v>69.41</v>
      </c>
      <c r="R946" s="10" t="s">
        <v>8317</v>
      </c>
      <c r="S946" t="s">
        <v>8319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30"/>
        <v>2</v>
      </c>
      <c r="Q947">
        <f t="shared" si="29"/>
        <v>155.25</v>
      </c>
      <c r="R947" s="10" t="s">
        <v>8317</v>
      </c>
      <c r="S947" t="s">
        <v>8319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30"/>
        <v>2</v>
      </c>
      <c r="Q948">
        <f t="shared" si="29"/>
        <v>57.2</v>
      </c>
      <c r="R948" s="10" t="s">
        <v>8317</v>
      </c>
      <c r="S948" t="s">
        <v>8319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30"/>
        <v>0</v>
      </c>
      <c r="Q949">
        <f t="shared" si="29"/>
        <v>0</v>
      </c>
      <c r="R949" s="10" t="s">
        <v>8317</v>
      </c>
      <c r="S949" t="s">
        <v>8319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30"/>
        <v>12</v>
      </c>
      <c r="Q950">
        <f t="shared" si="29"/>
        <v>60</v>
      </c>
      <c r="R950" s="10" t="s">
        <v>8317</v>
      </c>
      <c r="S950" t="s">
        <v>8319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30"/>
        <v>1</v>
      </c>
      <c r="Q951">
        <f t="shared" si="29"/>
        <v>39</v>
      </c>
      <c r="R951" s="10" t="s">
        <v>8317</v>
      </c>
      <c r="S951" t="s">
        <v>8319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30"/>
        <v>28</v>
      </c>
      <c r="Q952">
        <f t="shared" si="29"/>
        <v>58.42</v>
      </c>
      <c r="R952" s="10" t="s">
        <v>8317</v>
      </c>
      <c r="S952" t="s">
        <v>8319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30"/>
        <v>38</v>
      </c>
      <c r="Q953">
        <f t="shared" si="29"/>
        <v>158.63999999999999</v>
      </c>
      <c r="R953" s="10" t="s">
        <v>8317</v>
      </c>
      <c r="S953" t="s">
        <v>8319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30"/>
        <v>40</v>
      </c>
      <c r="Q954">
        <f t="shared" si="29"/>
        <v>99.86</v>
      </c>
      <c r="R954" s="10" t="s">
        <v>8317</v>
      </c>
      <c r="S954" t="s">
        <v>8319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30"/>
        <v>1</v>
      </c>
      <c r="Q955">
        <f t="shared" si="29"/>
        <v>25.2</v>
      </c>
      <c r="R955" s="10" t="s">
        <v>8317</v>
      </c>
      <c r="S955" t="s">
        <v>8319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30"/>
        <v>43</v>
      </c>
      <c r="Q956">
        <f t="shared" si="29"/>
        <v>89.19</v>
      </c>
      <c r="R956" s="10" t="s">
        <v>8317</v>
      </c>
      <c r="S956" t="s">
        <v>8319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30"/>
        <v>6</v>
      </c>
      <c r="Q957">
        <f t="shared" si="29"/>
        <v>182.62</v>
      </c>
      <c r="R957" s="10" t="s">
        <v>8317</v>
      </c>
      <c r="S957" t="s">
        <v>8319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30"/>
        <v>2</v>
      </c>
      <c r="Q958">
        <f t="shared" si="29"/>
        <v>50.65</v>
      </c>
      <c r="R958" s="10" t="s">
        <v>8317</v>
      </c>
      <c r="S958" t="s">
        <v>8319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30"/>
        <v>2</v>
      </c>
      <c r="Q959">
        <f t="shared" si="29"/>
        <v>33.29</v>
      </c>
      <c r="R959" s="10" t="s">
        <v>8317</v>
      </c>
      <c r="S959" t="s">
        <v>8319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30"/>
        <v>11</v>
      </c>
      <c r="Q960">
        <f t="shared" si="29"/>
        <v>51.82</v>
      </c>
      <c r="R960" s="10" t="s">
        <v>8317</v>
      </c>
      <c r="S960" t="s">
        <v>8319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30"/>
        <v>39</v>
      </c>
      <c r="Q961">
        <f t="shared" si="29"/>
        <v>113.63</v>
      </c>
      <c r="R961" s="10" t="s">
        <v>8317</v>
      </c>
      <c r="S961" t="s">
        <v>8319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30"/>
        <v>46</v>
      </c>
      <c r="Q962">
        <f t="shared" si="29"/>
        <v>136.46</v>
      </c>
      <c r="R962" s="10" t="s">
        <v>8317</v>
      </c>
      <c r="S962" t="s">
        <v>8319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30"/>
        <v>42</v>
      </c>
      <c r="Q963">
        <f t="shared" ref="Q963:Q1026" si="31">IFERROR(ROUND(E963/M963,2),0)</f>
        <v>364.35</v>
      </c>
      <c r="R963" s="10" t="s">
        <v>8317</v>
      </c>
      <c r="S963" t="s">
        <v>8319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30"/>
        <v>28</v>
      </c>
      <c r="Q964">
        <f t="shared" si="31"/>
        <v>19.239999999999998</v>
      </c>
      <c r="R964" s="10" t="s">
        <v>8317</v>
      </c>
      <c r="S964" t="s">
        <v>8319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30"/>
        <v>1</v>
      </c>
      <c r="Q965">
        <f t="shared" si="31"/>
        <v>41.89</v>
      </c>
      <c r="R965" s="10" t="s">
        <v>8317</v>
      </c>
      <c r="S965" t="s">
        <v>8319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30"/>
        <v>1</v>
      </c>
      <c r="Q966">
        <f t="shared" si="31"/>
        <v>30.31</v>
      </c>
      <c r="R966" s="10" t="s">
        <v>8317</v>
      </c>
      <c r="S966" t="s">
        <v>8319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30"/>
        <v>1</v>
      </c>
      <c r="Q967">
        <f t="shared" si="31"/>
        <v>49.67</v>
      </c>
      <c r="R967" s="10" t="s">
        <v>8317</v>
      </c>
      <c r="S967" t="s">
        <v>8319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30"/>
        <v>15</v>
      </c>
      <c r="Q968">
        <f t="shared" si="31"/>
        <v>59.2</v>
      </c>
      <c r="R968" s="10" t="s">
        <v>8317</v>
      </c>
      <c r="S968" t="s">
        <v>8319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30"/>
        <v>18</v>
      </c>
      <c r="Q969">
        <f t="shared" si="31"/>
        <v>43.98</v>
      </c>
      <c r="R969" s="10" t="s">
        <v>8317</v>
      </c>
      <c r="S969" t="s">
        <v>8319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30"/>
        <v>1</v>
      </c>
      <c r="Q970">
        <f t="shared" si="31"/>
        <v>26.5</v>
      </c>
      <c r="R970" s="10" t="s">
        <v>8317</v>
      </c>
      <c r="S970" t="s">
        <v>8319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30"/>
        <v>47</v>
      </c>
      <c r="Q971">
        <f t="shared" si="31"/>
        <v>1272.73</v>
      </c>
      <c r="R971" s="10" t="s">
        <v>8317</v>
      </c>
      <c r="S971" t="s">
        <v>8319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30"/>
        <v>46</v>
      </c>
      <c r="Q972">
        <f t="shared" si="31"/>
        <v>164</v>
      </c>
      <c r="R972" s="10" t="s">
        <v>8317</v>
      </c>
      <c r="S972" t="s">
        <v>8319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30"/>
        <v>0</v>
      </c>
      <c r="Q973">
        <f t="shared" si="31"/>
        <v>45.2</v>
      </c>
      <c r="R973" s="10" t="s">
        <v>8317</v>
      </c>
      <c r="S973" t="s">
        <v>8319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30"/>
        <v>35</v>
      </c>
      <c r="Q974">
        <f t="shared" si="31"/>
        <v>153.88999999999999</v>
      </c>
      <c r="R974" s="10" t="s">
        <v>8317</v>
      </c>
      <c r="S974" t="s">
        <v>8319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30"/>
        <v>2</v>
      </c>
      <c r="Q975">
        <f t="shared" si="31"/>
        <v>51.38</v>
      </c>
      <c r="R975" s="10" t="s">
        <v>8317</v>
      </c>
      <c r="S975" t="s">
        <v>8319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30"/>
        <v>1</v>
      </c>
      <c r="Q976">
        <f t="shared" si="31"/>
        <v>93.33</v>
      </c>
      <c r="R976" s="10" t="s">
        <v>8317</v>
      </c>
      <c r="S976" t="s">
        <v>8319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30"/>
        <v>3</v>
      </c>
      <c r="Q977">
        <f t="shared" si="31"/>
        <v>108.63</v>
      </c>
      <c r="R977" s="10" t="s">
        <v>8317</v>
      </c>
      <c r="S977" t="s">
        <v>8319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30"/>
        <v>2</v>
      </c>
      <c r="Q978">
        <f t="shared" si="31"/>
        <v>160.5</v>
      </c>
      <c r="R978" s="10" t="s">
        <v>8317</v>
      </c>
      <c r="S978" t="s">
        <v>8319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30"/>
        <v>34</v>
      </c>
      <c r="Q979">
        <f t="shared" si="31"/>
        <v>75.75</v>
      </c>
      <c r="R979" s="10" t="s">
        <v>8317</v>
      </c>
      <c r="S979" t="s">
        <v>8319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30"/>
        <v>56</v>
      </c>
      <c r="Q980">
        <f t="shared" si="31"/>
        <v>790.84</v>
      </c>
      <c r="R980" s="10" t="s">
        <v>8317</v>
      </c>
      <c r="S980" t="s">
        <v>8319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30"/>
        <v>83</v>
      </c>
      <c r="Q981">
        <f t="shared" si="31"/>
        <v>301.94</v>
      </c>
      <c r="R981" s="10" t="s">
        <v>8317</v>
      </c>
      <c r="S981" t="s">
        <v>8319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30"/>
        <v>15</v>
      </c>
      <c r="Q982">
        <f t="shared" si="31"/>
        <v>47.94</v>
      </c>
      <c r="R982" s="10" t="s">
        <v>8317</v>
      </c>
      <c r="S982" t="s">
        <v>8319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30"/>
        <v>0</v>
      </c>
      <c r="Q983">
        <f t="shared" si="31"/>
        <v>2.75</v>
      </c>
      <c r="R983" s="10" t="s">
        <v>8317</v>
      </c>
      <c r="S983" t="s">
        <v>8319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30"/>
        <v>0</v>
      </c>
      <c r="Q984">
        <f t="shared" si="31"/>
        <v>1</v>
      </c>
      <c r="R984" s="10" t="s">
        <v>8317</v>
      </c>
      <c r="S984" t="s">
        <v>8319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30"/>
        <v>30</v>
      </c>
      <c r="Q985">
        <f t="shared" si="31"/>
        <v>171.79</v>
      </c>
      <c r="R985" s="10" t="s">
        <v>8317</v>
      </c>
      <c r="S985" t="s">
        <v>8319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30"/>
        <v>1</v>
      </c>
      <c r="Q986">
        <f t="shared" si="31"/>
        <v>35.33</v>
      </c>
      <c r="R986" s="10" t="s">
        <v>8317</v>
      </c>
      <c r="S986" t="s">
        <v>8319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30"/>
        <v>6</v>
      </c>
      <c r="Q987">
        <f t="shared" si="31"/>
        <v>82.09</v>
      </c>
      <c r="R987" s="10" t="s">
        <v>8317</v>
      </c>
      <c r="S987" t="s">
        <v>8319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30"/>
        <v>13</v>
      </c>
      <c r="Q988">
        <f t="shared" si="31"/>
        <v>110.87</v>
      </c>
      <c r="R988" s="10" t="s">
        <v>8317</v>
      </c>
      <c r="S988" t="s">
        <v>8319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30"/>
        <v>13</v>
      </c>
      <c r="Q989">
        <f t="shared" si="31"/>
        <v>161.22</v>
      </c>
      <c r="R989" s="10" t="s">
        <v>8317</v>
      </c>
      <c r="S989" t="s">
        <v>8319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30"/>
        <v>0</v>
      </c>
      <c r="Q990">
        <f t="shared" si="31"/>
        <v>0</v>
      </c>
      <c r="R990" s="10" t="s">
        <v>8317</v>
      </c>
      <c r="S990" t="s">
        <v>8319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30"/>
        <v>17</v>
      </c>
      <c r="Q991">
        <f t="shared" si="31"/>
        <v>52.41</v>
      </c>
      <c r="R991" s="10" t="s">
        <v>8317</v>
      </c>
      <c r="S991" t="s">
        <v>8319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30"/>
        <v>0</v>
      </c>
      <c r="Q992">
        <f t="shared" si="31"/>
        <v>13</v>
      </c>
      <c r="R992" s="10" t="s">
        <v>8317</v>
      </c>
      <c r="S992" t="s">
        <v>8319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30"/>
        <v>4</v>
      </c>
      <c r="Q993">
        <f t="shared" si="31"/>
        <v>30.29</v>
      </c>
      <c r="R993" s="10" t="s">
        <v>8317</v>
      </c>
      <c r="S993" t="s">
        <v>8319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30"/>
        <v>0</v>
      </c>
      <c r="Q994">
        <f t="shared" si="31"/>
        <v>116.75</v>
      </c>
      <c r="R994" s="10" t="s">
        <v>8317</v>
      </c>
      <c r="S994" t="s">
        <v>8319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30"/>
        <v>25</v>
      </c>
      <c r="Q995">
        <f t="shared" si="31"/>
        <v>89.6</v>
      </c>
      <c r="R995" s="10" t="s">
        <v>8317</v>
      </c>
      <c r="S995" t="s">
        <v>8319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30"/>
        <v>2</v>
      </c>
      <c r="Q996">
        <f t="shared" si="31"/>
        <v>424.45</v>
      </c>
      <c r="R996" s="10" t="s">
        <v>8317</v>
      </c>
      <c r="S996" t="s">
        <v>8319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30"/>
        <v>7</v>
      </c>
      <c r="Q997">
        <f t="shared" si="31"/>
        <v>80.67</v>
      </c>
      <c r="R997" s="10" t="s">
        <v>8317</v>
      </c>
      <c r="S997" t="s">
        <v>8319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30"/>
        <v>2</v>
      </c>
      <c r="Q998">
        <f t="shared" si="31"/>
        <v>13</v>
      </c>
      <c r="R998" s="10" t="s">
        <v>8317</v>
      </c>
      <c r="S998" t="s">
        <v>8319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30"/>
        <v>1</v>
      </c>
      <c r="Q999">
        <f t="shared" si="31"/>
        <v>8.1300000000000008</v>
      </c>
      <c r="R999" s="10" t="s">
        <v>8317</v>
      </c>
      <c r="S999" t="s">
        <v>8319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30"/>
        <v>59</v>
      </c>
      <c r="Q1000">
        <f t="shared" si="31"/>
        <v>153.43</v>
      </c>
      <c r="R1000" s="10" t="s">
        <v>8317</v>
      </c>
      <c r="S1000" t="s">
        <v>8319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30"/>
        <v>8</v>
      </c>
      <c r="Q1001">
        <f t="shared" si="31"/>
        <v>292.08</v>
      </c>
      <c r="R1001" s="10" t="s">
        <v>8317</v>
      </c>
      <c r="S1001" t="s">
        <v>8319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30"/>
        <v>2</v>
      </c>
      <c r="Q1002">
        <f t="shared" si="31"/>
        <v>3304</v>
      </c>
      <c r="R1002" s="10" t="s">
        <v>8317</v>
      </c>
      <c r="S1002" t="s">
        <v>8319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30"/>
        <v>104</v>
      </c>
      <c r="Q1003">
        <f t="shared" si="31"/>
        <v>1300</v>
      </c>
      <c r="R1003" s="10" t="s">
        <v>8317</v>
      </c>
      <c r="S1003" t="s">
        <v>8319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ref="P1004:P1067" si="32">ROUND(E1004/D1004*100,0)</f>
        <v>30</v>
      </c>
      <c r="Q1004">
        <f t="shared" si="31"/>
        <v>134.55000000000001</v>
      </c>
      <c r="R1004" s="10" t="s">
        <v>8317</v>
      </c>
      <c r="S1004" t="s">
        <v>8319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32"/>
        <v>16</v>
      </c>
      <c r="Q1005">
        <f t="shared" si="31"/>
        <v>214.07</v>
      </c>
      <c r="R1005" s="10" t="s">
        <v>8317</v>
      </c>
      <c r="S1005" t="s">
        <v>8319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32"/>
        <v>82</v>
      </c>
      <c r="Q1006">
        <f t="shared" si="31"/>
        <v>216.34</v>
      </c>
      <c r="R1006" s="10" t="s">
        <v>8317</v>
      </c>
      <c r="S1006" t="s">
        <v>8319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32"/>
        <v>75</v>
      </c>
      <c r="Q1007">
        <f t="shared" si="31"/>
        <v>932.31</v>
      </c>
      <c r="R1007" s="10" t="s">
        <v>8317</v>
      </c>
      <c r="S1007" t="s">
        <v>8319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32"/>
        <v>6</v>
      </c>
      <c r="Q1008">
        <f t="shared" si="31"/>
        <v>29.25</v>
      </c>
      <c r="R1008" s="10" t="s">
        <v>8317</v>
      </c>
      <c r="S1008" t="s">
        <v>8319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32"/>
        <v>44</v>
      </c>
      <c r="Q1009">
        <f t="shared" si="31"/>
        <v>174.95</v>
      </c>
      <c r="R1009" s="10" t="s">
        <v>8317</v>
      </c>
      <c r="S1009" t="s">
        <v>8319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32"/>
        <v>0</v>
      </c>
      <c r="Q1010">
        <f t="shared" si="31"/>
        <v>250</v>
      </c>
      <c r="R1010" s="10" t="s">
        <v>8317</v>
      </c>
      <c r="S1010" t="s">
        <v>8319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32"/>
        <v>13</v>
      </c>
      <c r="Q1011">
        <f t="shared" si="31"/>
        <v>65</v>
      </c>
      <c r="R1011" s="10" t="s">
        <v>8317</v>
      </c>
      <c r="S1011" t="s">
        <v>8319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32"/>
        <v>0</v>
      </c>
      <c r="Q1012">
        <f t="shared" si="31"/>
        <v>55</v>
      </c>
      <c r="R1012" s="10" t="s">
        <v>8317</v>
      </c>
      <c r="S1012" t="s">
        <v>8319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32"/>
        <v>0</v>
      </c>
      <c r="Q1013">
        <f t="shared" si="31"/>
        <v>75</v>
      </c>
      <c r="R1013" s="10" t="s">
        <v>8317</v>
      </c>
      <c r="S1013" t="s">
        <v>8319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32"/>
        <v>21535</v>
      </c>
      <c r="Q1014">
        <f t="shared" si="31"/>
        <v>1389.36</v>
      </c>
      <c r="R1014" s="10" t="s">
        <v>8317</v>
      </c>
      <c r="S1014" t="s">
        <v>8319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32"/>
        <v>35</v>
      </c>
      <c r="Q1015">
        <f t="shared" si="31"/>
        <v>95.91</v>
      </c>
      <c r="R1015" s="10" t="s">
        <v>8317</v>
      </c>
      <c r="S1015" t="s">
        <v>8319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32"/>
        <v>31</v>
      </c>
      <c r="Q1016">
        <f t="shared" si="31"/>
        <v>191.25</v>
      </c>
      <c r="R1016" s="10" t="s">
        <v>8317</v>
      </c>
      <c r="S1016" t="s">
        <v>8319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32"/>
        <v>3</v>
      </c>
      <c r="Q1017">
        <f t="shared" si="31"/>
        <v>40</v>
      </c>
      <c r="R1017" s="10" t="s">
        <v>8317</v>
      </c>
      <c r="S1017" t="s">
        <v>8319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32"/>
        <v>3</v>
      </c>
      <c r="Q1018">
        <f t="shared" si="31"/>
        <v>74.790000000000006</v>
      </c>
      <c r="R1018" s="10" t="s">
        <v>8317</v>
      </c>
      <c r="S1018" t="s">
        <v>8319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32"/>
        <v>23</v>
      </c>
      <c r="Q1019">
        <f t="shared" si="31"/>
        <v>161.12</v>
      </c>
      <c r="R1019" s="10" t="s">
        <v>8317</v>
      </c>
      <c r="S1019" t="s">
        <v>8319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32"/>
        <v>3</v>
      </c>
      <c r="Q1020">
        <f t="shared" si="31"/>
        <v>88.71</v>
      </c>
      <c r="R1020" s="10" t="s">
        <v>8317</v>
      </c>
      <c r="S1020" t="s">
        <v>8319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32"/>
        <v>47</v>
      </c>
      <c r="Q1021">
        <f t="shared" si="31"/>
        <v>53.25</v>
      </c>
      <c r="R1021" s="10" t="s">
        <v>8317</v>
      </c>
      <c r="S1021" t="s">
        <v>8319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32"/>
        <v>206</v>
      </c>
      <c r="Q1022">
        <f t="shared" si="31"/>
        <v>106.2</v>
      </c>
      <c r="R1022" s="10" t="s">
        <v>8323</v>
      </c>
      <c r="S1022" t="s">
        <v>8328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32"/>
        <v>352</v>
      </c>
      <c r="Q1023">
        <f t="shared" si="31"/>
        <v>22.08</v>
      </c>
      <c r="R1023" s="10" t="s">
        <v>8323</v>
      </c>
      <c r="S1023" t="s">
        <v>8328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32"/>
        <v>115</v>
      </c>
      <c r="Q1024">
        <f t="shared" si="31"/>
        <v>31.05</v>
      </c>
      <c r="R1024" s="10" t="s">
        <v>8323</v>
      </c>
      <c r="S1024" t="s">
        <v>8328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32"/>
        <v>237</v>
      </c>
      <c r="Q1025">
        <f t="shared" si="31"/>
        <v>36.21</v>
      </c>
      <c r="R1025" s="10" t="s">
        <v>8323</v>
      </c>
      <c r="S1025" t="s">
        <v>8328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32"/>
        <v>119</v>
      </c>
      <c r="Q1026">
        <f t="shared" si="31"/>
        <v>388.98</v>
      </c>
      <c r="R1026" s="10" t="s">
        <v>8323</v>
      </c>
      <c r="S1026" t="s">
        <v>8328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32"/>
        <v>110</v>
      </c>
      <c r="Q1027">
        <f t="shared" ref="Q1027:Q1090" si="33">IFERROR(ROUND(E1027/M1027,2),0)</f>
        <v>71.849999999999994</v>
      </c>
      <c r="R1027" s="10" t="s">
        <v>8323</v>
      </c>
      <c r="S1027" t="s">
        <v>8328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32"/>
        <v>100</v>
      </c>
      <c r="Q1028">
        <f t="shared" si="33"/>
        <v>57.38</v>
      </c>
      <c r="R1028" s="10" t="s">
        <v>8323</v>
      </c>
      <c r="S1028" t="s">
        <v>8328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32"/>
        <v>103</v>
      </c>
      <c r="Q1029">
        <f t="shared" si="33"/>
        <v>69.67</v>
      </c>
      <c r="R1029" s="10" t="s">
        <v>8323</v>
      </c>
      <c r="S1029" t="s">
        <v>8328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32"/>
        <v>117</v>
      </c>
      <c r="Q1030">
        <f t="shared" si="33"/>
        <v>45.99</v>
      </c>
      <c r="R1030" s="10" t="s">
        <v>8323</v>
      </c>
      <c r="S1030" t="s">
        <v>8328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32"/>
        <v>112</v>
      </c>
      <c r="Q1031">
        <f t="shared" si="33"/>
        <v>79.260000000000005</v>
      </c>
      <c r="R1031" s="10" t="s">
        <v>8323</v>
      </c>
      <c r="S1031" t="s">
        <v>8328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32"/>
        <v>342</v>
      </c>
      <c r="Q1032">
        <f t="shared" si="33"/>
        <v>43.03</v>
      </c>
      <c r="R1032" s="10" t="s">
        <v>8323</v>
      </c>
      <c r="S1032" t="s">
        <v>8328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32"/>
        <v>107</v>
      </c>
      <c r="Q1033">
        <f t="shared" si="33"/>
        <v>108.48</v>
      </c>
      <c r="R1033" s="10" t="s">
        <v>8323</v>
      </c>
      <c r="S1033" t="s">
        <v>8328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32"/>
        <v>108</v>
      </c>
      <c r="Q1034">
        <f t="shared" si="33"/>
        <v>61.03</v>
      </c>
      <c r="R1034" s="10" t="s">
        <v>8323</v>
      </c>
      <c r="S1034" t="s">
        <v>8328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32"/>
        <v>103</v>
      </c>
      <c r="Q1035">
        <f t="shared" si="33"/>
        <v>50.59</v>
      </c>
      <c r="R1035" s="10" t="s">
        <v>8323</v>
      </c>
      <c r="S1035" t="s">
        <v>8328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32"/>
        <v>130</v>
      </c>
      <c r="Q1036">
        <f t="shared" si="33"/>
        <v>39.159999999999997</v>
      </c>
      <c r="R1036" s="10" t="s">
        <v>8323</v>
      </c>
      <c r="S1036" t="s">
        <v>8328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32"/>
        <v>108</v>
      </c>
      <c r="Q1037">
        <f t="shared" si="33"/>
        <v>65.16</v>
      </c>
      <c r="R1037" s="10" t="s">
        <v>8323</v>
      </c>
      <c r="S1037" t="s">
        <v>8328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32"/>
        <v>112</v>
      </c>
      <c r="Q1038">
        <f t="shared" si="33"/>
        <v>23.96</v>
      </c>
      <c r="R1038" s="10" t="s">
        <v>8323</v>
      </c>
      <c r="S1038" t="s">
        <v>8328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32"/>
        <v>102</v>
      </c>
      <c r="Q1039">
        <f t="shared" si="33"/>
        <v>48.62</v>
      </c>
      <c r="R1039" s="10" t="s">
        <v>8323</v>
      </c>
      <c r="S1039" t="s">
        <v>8328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32"/>
        <v>145</v>
      </c>
      <c r="Q1040">
        <f t="shared" si="33"/>
        <v>35.74</v>
      </c>
      <c r="R1040" s="10" t="s">
        <v>8323</v>
      </c>
      <c r="S1040" t="s">
        <v>8328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32"/>
        <v>128</v>
      </c>
      <c r="Q1041">
        <f t="shared" si="33"/>
        <v>21.37</v>
      </c>
      <c r="R1041" s="10" t="s">
        <v>8323</v>
      </c>
      <c r="S1041" t="s">
        <v>8328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32"/>
        <v>0</v>
      </c>
      <c r="Q1042">
        <f t="shared" si="33"/>
        <v>250</v>
      </c>
      <c r="R1042" s="10" t="s">
        <v>8329</v>
      </c>
      <c r="S1042" t="s">
        <v>8330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32"/>
        <v>0</v>
      </c>
      <c r="Q1043">
        <f t="shared" si="33"/>
        <v>0</v>
      </c>
      <c r="R1043" s="10" t="s">
        <v>8329</v>
      </c>
      <c r="S1043" t="s">
        <v>8330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32"/>
        <v>2</v>
      </c>
      <c r="Q1044">
        <f t="shared" si="33"/>
        <v>10</v>
      </c>
      <c r="R1044" s="10" t="s">
        <v>8329</v>
      </c>
      <c r="S1044" t="s">
        <v>8330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32"/>
        <v>9</v>
      </c>
      <c r="Q1045">
        <f t="shared" si="33"/>
        <v>29.24</v>
      </c>
      <c r="R1045" s="10" t="s">
        <v>8329</v>
      </c>
      <c r="S1045" t="s">
        <v>8330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32"/>
        <v>0</v>
      </c>
      <c r="Q1046">
        <f t="shared" si="33"/>
        <v>3</v>
      </c>
      <c r="R1046" s="10" t="s">
        <v>8329</v>
      </c>
      <c r="S1046" t="s">
        <v>8330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32"/>
        <v>3</v>
      </c>
      <c r="Q1047">
        <f t="shared" si="33"/>
        <v>33.25</v>
      </c>
      <c r="R1047" s="10" t="s">
        <v>8329</v>
      </c>
      <c r="S1047" t="s">
        <v>8330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32"/>
        <v>0</v>
      </c>
      <c r="Q1048">
        <f t="shared" si="33"/>
        <v>0</v>
      </c>
      <c r="R1048" s="10" t="s">
        <v>8329</v>
      </c>
      <c r="S1048" t="s">
        <v>8330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32"/>
        <v>0</v>
      </c>
      <c r="Q1049">
        <f t="shared" si="33"/>
        <v>1</v>
      </c>
      <c r="R1049" s="10" t="s">
        <v>8329</v>
      </c>
      <c r="S1049" t="s">
        <v>8330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32"/>
        <v>1</v>
      </c>
      <c r="Q1050">
        <f t="shared" si="33"/>
        <v>53</v>
      </c>
      <c r="R1050" s="10" t="s">
        <v>8329</v>
      </c>
      <c r="S1050" t="s">
        <v>8330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32"/>
        <v>0</v>
      </c>
      <c r="Q1051">
        <f t="shared" si="33"/>
        <v>0</v>
      </c>
      <c r="R1051" s="10" t="s">
        <v>8329</v>
      </c>
      <c r="S1051" t="s">
        <v>8330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32"/>
        <v>0</v>
      </c>
      <c r="Q1052">
        <f t="shared" si="33"/>
        <v>0</v>
      </c>
      <c r="R1052" s="10" t="s">
        <v>8329</v>
      </c>
      <c r="S1052" t="s">
        <v>8330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32"/>
        <v>0</v>
      </c>
      <c r="Q1053">
        <f t="shared" si="33"/>
        <v>0</v>
      </c>
      <c r="R1053" s="10" t="s">
        <v>8329</v>
      </c>
      <c r="S1053" t="s">
        <v>8330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32"/>
        <v>0</v>
      </c>
      <c r="Q1054">
        <f t="shared" si="33"/>
        <v>0</v>
      </c>
      <c r="R1054" s="10" t="s">
        <v>8329</v>
      </c>
      <c r="S1054" t="s">
        <v>8330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32"/>
        <v>1</v>
      </c>
      <c r="Q1055">
        <f t="shared" si="33"/>
        <v>15</v>
      </c>
      <c r="R1055" s="10" t="s">
        <v>8329</v>
      </c>
      <c r="S1055" t="s">
        <v>8330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32"/>
        <v>0</v>
      </c>
      <c r="Q1056">
        <f t="shared" si="33"/>
        <v>0</v>
      </c>
      <c r="R1056" s="10" t="s">
        <v>8329</v>
      </c>
      <c r="S1056" t="s">
        <v>8330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32"/>
        <v>0</v>
      </c>
      <c r="Q1057">
        <f t="shared" si="33"/>
        <v>0</v>
      </c>
      <c r="R1057" s="10" t="s">
        <v>8329</v>
      </c>
      <c r="S1057" t="s">
        <v>8330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32"/>
        <v>0</v>
      </c>
      <c r="Q1058">
        <f t="shared" si="33"/>
        <v>0</v>
      </c>
      <c r="R1058" s="10" t="s">
        <v>8329</v>
      </c>
      <c r="S1058" t="s">
        <v>8330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32"/>
        <v>0</v>
      </c>
      <c r="Q1059">
        <f t="shared" si="33"/>
        <v>0</v>
      </c>
      <c r="R1059" s="10" t="s">
        <v>8329</v>
      </c>
      <c r="S1059" t="s">
        <v>8330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32"/>
        <v>0</v>
      </c>
      <c r="Q1060">
        <f t="shared" si="33"/>
        <v>0</v>
      </c>
      <c r="R1060" s="10" t="s">
        <v>8329</v>
      </c>
      <c r="S1060" t="s">
        <v>8330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32"/>
        <v>0</v>
      </c>
      <c r="Q1061">
        <f t="shared" si="33"/>
        <v>0</v>
      </c>
      <c r="R1061" s="10" t="s">
        <v>8329</v>
      </c>
      <c r="S1061" t="s">
        <v>8330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32"/>
        <v>1</v>
      </c>
      <c r="Q1062">
        <f t="shared" si="33"/>
        <v>50</v>
      </c>
      <c r="R1062" s="10" t="s">
        <v>8329</v>
      </c>
      <c r="S1062" t="s">
        <v>8330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32"/>
        <v>0</v>
      </c>
      <c r="Q1063">
        <f t="shared" si="33"/>
        <v>0</v>
      </c>
      <c r="R1063" s="10" t="s">
        <v>8329</v>
      </c>
      <c r="S1063" t="s">
        <v>8330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32"/>
        <v>95</v>
      </c>
      <c r="Q1064">
        <f t="shared" si="33"/>
        <v>47.5</v>
      </c>
      <c r="R1064" s="10" t="s">
        <v>8329</v>
      </c>
      <c r="S1064" t="s">
        <v>8330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32"/>
        <v>0</v>
      </c>
      <c r="Q1065">
        <f t="shared" si="33"/>
        <v>0</v>
      </c>
      <c r="R1065" s="10" t="s">
        <v>8329</v>
      </c>
      <c r="S1065" t="s">
        <v>8330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32"/>
        <v>9</v>
      </c>
      <c r="Q1066">
        <f t="shared" si="33"/>
        <v>65.67</v>
      </c>
      <c r="R1066" s="10" t="s">
        <v>8331</v>
      </c>
      <c r="S1066" t="s">
        <v>8332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32"/>
        <v>3</v>
      </c>
      <c r="Q1067">
        <f t="shared" si="33"/>
        <v>16.2</v>
      </c>
      <c r="R1067" s="10" t="s">
        <v>8331</v>
      </c>
      <c r="S1067" t="s">
        <v>8332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ref="P1068:P1131" si="34">ROUND(E1068/D1068*100,0)</f>
        <v>3</v>
      </c>
      <c r="Q1068">
        <f t="shared" si="33"/>
        <v>34.130000000000003</v>
      </c>
      <c r="R1068" s="10" t="s">
        <v>8331</v>
      </c>
      <c r="S1068" t="s">
        <v>8332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34"/>
        <v>26</v>
      </c>
      <c r="Q1069">
        <f t="shared" si="33"/>
        <v>13</v>
      </c>
      <c r="R1069" s="10" t="s">
        <v>8331</v>
      </c>
      <c r="S1069" t="s">
        <v>8332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34"/>
        <v>0</v>
      </c>
      <c r="Q1070">
        <f t="shared" si="33"/>
        <v>11.25</v>
      </c>
      <c r="R1070" s="10" t="s">
        <v>8331</v>
      </c>
      <c r="S1070" t="s">
        <v>8332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34"/>
        <v>39</v>
      </c>
      <c r="Q1071">
        <f t="shared" si="33"/>
        <v>40.479999999999997</v>
      </c>
      <c r="R1071" s="10" t="s">
        <v>8331</v>
      </c>
      <c r="S1071" t="s">
        <v>8332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34"/>
        <v>1</v>
      </c>
      <c r="Q1072">
        <f t="shared" si="33"/>
        <v>35</v>
      </c>
      <c r="R1072" s="10" t="s">
        <v>8331</v>
      </c>
      <c r="S1072" t="s">
        <v>8332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34"/>
        <v>0</v>
      </c>
      <c r="Q1073">
        <f t="shared" si="33"/>
        <v>0</v>
      </c>
      <c r="R1073" s="10" t="s">
        <v>8331</v>
      </c>
      <c r="S1073" t="s">
        <v>8332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34"/>
        <v>0</v>
      </c>
      <c r="Q1074">
        <f t="shared" si="33"/>
        <v>12.75</v>
      </c>
      <c r="R1074" s="10" t="s">
        <v>8331</v>
      </c>
      <c r="S1074" t="s">
        <v>8332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34"/>
        <v>1</v>
      </c>
      <c r="Q1075">
        <f t="shared" si="33"/>
        <v>10</v>
      </c>
      <c r="R1075" s="10" t="s">
        <v>8331</v>
      </c>
      <c r="S1075" t="s">
        <v>8332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34"/>
        <v>6</v>
      </c>
      <c r="Q1076">
        <f t="shared" si="33"/>
        <v>113.57</v>
      </c>
      <c r="R1076" s="10" t="s">
        <v>8331</v>
      </c>
      <c r="S1076" t="s">
        <v>8332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34"/>
        <v>5</v>
      </c>
      <c r="Q1077">
        <f t="shared" si="33"/>
        <v>15</v>
      </c>
      <c r="R1077" s="10" t="s">
        <v>8331</v>
      </c>
      <c r="S1077" t="s">
        <v>8332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34"/>
        <v>63</v>
      </c>
      <c r="Q1078">
        <f t="shared" si="33"/>
        <v>48.28</v>
      </c>
      <c r="R1078" s="10" t="s">
        <v>8331</v>
      </c>
      <c r="S1078" t="s">
        <v>8332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34"/>
        <v>29</v>
      </c>
      <c r="Q1079">
        <f t="shared" si="33"/>
        <v>43.98</v>
      </c>
      <c r="R1079" s="10" t="s">
        <v>8331</v>
      </c>
      <c r="S1079" t="s">
        <v>8332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34"/>
        <v>8</v>
      </c>
      <c r="Q1080">
        <f t="shared" si="33"/>
        <v>9</v>
      </c>
      <c r="R1080" s="10" t="s">
        <v>8331</v>
      </c>
      <c r="S1080" t="s">
        <v>8332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34"/>
        <v>3</v>
      </c>
      <c r="Q1081">
        <f t="shared" si="33"/>
        <v>37.67</v>
      </c>
      <c r="R1081" s="10" t="s">
        <v>8331</v>
      </c>
      <c r="S1081" t="s">
        <v>8332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34"/>
        <v>9</v>
      </c>
      <c r="Q1082">
        <f t="shared" si="33"/>
        <v>18.579999999999998</v>
      </c>
      <c r="R1082" s="10" t="s">
        <v>8331</v>
      </c>
      <c r="S1082" t="s">
        <v>8332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34"/>
        <v>0</v>
      </c>
      <c r="Q1083">
        <f t="shared" si="33"/>
        <v>3</v>
      </c>
      <c r="R1083" s="10" t="s">
        <v>8331</v>
      </c>
      <c r="S1083" t="s">
        <v>8332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34"/>
        <v>1</v>
      </c>
      <c r="Q1084">
        <f t="shared" si="33"/>
        <v>18.670000000000002</v>
      </c>
      <c r="R1084" s="10" t="s">
        <v>8331</v>
      </c>
      <c r="S1084" t="s">
        <v>8332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34"/>
        <v>1</v>
      </c>
      <c r="Q1085">
        <f t="shared" si="33"/>
        <v>410</v>
      </c>
      <c r="R1085" s="10" t="s">
        <v>8331</v>
      </c>
      <c r="S1085" t="s">
        <v>8332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34"/>
        <v>0</v>
      </c>
      <c r="Q1086">
        <f t="shared" si="33"/>
        <v>0</v>
      </c>
      <c r="R1086" s="10" t="s">
        <v>8331</v>
      </c>
      <c r="S1086" t="s">
        <v>8332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34"/>
        <v>3</v>
      </c>
      <c r="Q1087">
        <f t="shared" si="33"/>
        <v>114</v>
      </c>
      <c r="R1087" s="10" t="s">
        <v>8331</v>
      </c>
      <c r="S1087" t="s">
        <v>8332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34"/>
        <v>0</v>
      </c>
      <c r="Q1088">
        <f t="shared" si="33"/>
        <v>7.5</v>
      </c>
      <c r="R1088" s="10" t="s">
        <v>8331</v>
      </c>
      <c r="S1088" t="s">
        <v>8332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34"/>
        <v>0</v>
      </c>
      <c r="Q1089">
        <f t="shared" si="33"/>
        <v>0</v>
      </c>
      <c r="R1089" s="10" t="s">
        <v>8331</v>
      </c>
      <c r="S1089" t="s">
        <v>8332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34"/>
        <v>14</v>
      </c>
      <c r="Q1090">
        <f t="shared" si="33"/>
        <v>43.42</v>
      </c>
      <c r="R1090" s="10" t="s">
        <v>8331</v>
      </c>
      <c r="S1090" t="s">
        <v>8332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34"/>
        <v>8</v>
      </c>
      <c r="Q1091">
        <f t="shared" ref="Q1091:Q1154" si="35">IFERROR(ROUND(E1091/M1091,2),0)</f>
        <v>23.96</v>
      </c>
      <c r="R1091" s="10" t="s">
        <v>8331</v>
      </c>
      <c r="S1091" t="s">
        <v>8332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34"/>
        <v>0</v>
      </c>
      <c r="Q1092">
        <f t="shared" si="35"/>
        <v>5</v>
      </c>
      <c r="R1092" s="10" t="s">
        <v>8331</v>
      </c>
      <c r="S1092" t="s">
        <v>8332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34"/>
        <v>13</v>
      </c>
      <c r="Q1093">
        <f t="shared" si="35"/>
        <v>12.5</v>
      </c>
      <c r="R1093" s="10" t="s">
        <v>8331</v>
      </c>
      <c r="S1093" t="s">
        <v>8332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34"/>
        <v>1</v>
      </c>
      <c r="Q1094">
        <f t="shared" si="35"/>
        <v>3</v>
      </c>
      <c r="R1094" s="10" t="s">
        <v>8331</v>
      </c>
      <c r="S1094" t="s">
        <v>8332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34"/>
        <v>14</v>
      </c>
      <c r="Q1095">
        <f t="shared" si="35"/>
        <v>10.56</v>
      </c>
      <c r="R1095" s="10" t="s">
        <v>8331</v>
      </c>
      <c r="S1095" t="s">
        <v>8332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34"/>
        <v>18</v>
      </c>
      <c r="Q1096">
        <f t="shared" si="35"/>
        <v>122</v>
      </c>
      <c r="R1096" s="10" t="s">
        <v>8331</v>
      </c>
      <c r="S1096" t="s">
        <v>8332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34"/>
        <v>5</v>
      </c>
      <c r="Q1097">
        <f t="shared" si="35"/>
        <v>267.81</v>
      </c>
      <c r="R1097" s="10" t="s">
        <v>8331</v>
      </c>
      <c r="S1097" t="s">
        <v>8332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34"/>
        <v>18</v>
      </c>
      <c r="Q1098">
        <f t="shared" si="35"/>
        <v>74.209999999999994</v>
      </c>
      <c r="R1098" s="10" t="s">
        <v>8331</v>
      </c>
      <c r="S1098" t="s">
        <v>8332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34"/>
        <v>0</v>
      </c>
      <c r="Q1099">
        <f t="shared" si="35"/>
        <v>6.71</v>
      </c>
      <c r="R1099" s="10" t="s">
        <v>8331</v>
      </c>
      <c r="S1099" t="s">
        <v>8332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34"/>
        <v>7</v>
      </c>
      <c r="Q1100">
        <f t="shared" si="35"/>
        <v>81.95</v>
      </c>
      <c r="R1100" s="10" t="s">
        <v>8331</v>
      </c>
      <c r="S1100" t="s">
        <v>8332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34"/>
        <v>1</v>
      </c>
      <c r="Q1101">
        <f t="shared" si="35"/>
        <v>25</v>
      </c>
      <c r="R1101" s="10" t="s">
        <v>8331</v>
      </c>
      <c r="S1101" t="s">
        <v>8332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34"/>
        <v>3</v>
      </c>
      <c r="Q1102">
        <f t="shared" si="35"/>
        <v>10</v>
      </c>
      <c r="R1102" s="10" t="s">
        <v>8331</v>
      </c>
      <c r="S1102" t="s">
        <v>8332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34"/>
        <v>0</v>
      </c>
      <c r="Q1103">
        <f t="shared" si="35"/>
        <v>6.83</v>
      </c>
      <c r="R1103" s="10" t="s">
        <v>8331</v>
      </c>
      <c r="S1103" t="s">
        <v>8332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34"/>
        <v>5</v>
      </c>
      <c r="Q1104">
        <f t="shared" si="35"/>
        <v>17.71</v>
      </c>
      <c r="R1104" s="10" t="s">
        <v>8331</v>
      </c>
      <c r="S1104" t="s">
        <v>8332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34"/>
        <v>2</v>
      </c>
      <c r="Q1105">
        <f t="shared" si="35"/>
        <v>16.2</v>
      </c>
      <c r="R1105" s="10" t="s">
        <v>8331</v>
      </c>
      <c r="S1105" t="s">
        <v>8332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34"/>
        <v>5</v>
      </c>
      <c r="Q1106">
        <f t="shared" si="35"/>
        <v>80.3</v>
      </c>
      <c r="R1106" s="10" t="s">
        <v>8331</v>
      </c>
      <c r="S1106" t="s">
        <v>8332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34"/>
        <v>0</v>
      </c>
      <c r="Q1107">
        <f t="shared" si="35"/>
        <v>71.55</v>
      </c>
      <c r="R1107" s="10" t="s">
        <v>8331</v>
      </c>
      <c r="S1107" t="s">
        <v>8332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34"/>
        <v>41</v>
      </c>
      <c r="Q1108">
        <f t="shared" si="35"/>
        <v>23.57</v>
      </c>
      <c r="R1108" s="10" t="s">
        <v>8331</v>
      </c>
      <c r="S1108" t="s">
        <v>8332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34"/>
        <v>0</v>
      </c>
      <c r="Q1109">
        <f t="shared" si="35"/>
        <v>0</v>
      </c>
      <c r="R1109" s="10" t="s">
        <v>8331</v>
      </c>
      <c r="S1109" t="s">
        <v>8332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34"/>
        <v>3</v>
      </c>
      <c r="Q1110">
        <f t="shared" si="35"/>
        <v>34.880000000000003</v>
      </c>
      <c r="R1110" s="10" t="s">
        <v>8331</v>
      </c>
      <c r="S1110" t="s">
        <v>8332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34"/>
        <v>0</v>
      </c>
      <c r="Q1111">
        <f t="shared" si="35"/>
        <v>15</v>
      </c>
      <c r="R1111" s="10" t="s">
        <v>8331</v>
      </c>
      <c r="S1111" t="s">
        <v>8332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34"/>
        <v>1</v>
      </c>
      <c r="Q1112">
        <f t="shared" si="35"/>
        <v>23.18</v>
      </c>
      <c r="R1112" s="10" t="s">
        <v>8331</v>
      </c>
      <c r="S1112" t="s">
        <v>8332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34"/>
        <v>0</v>
      </c>
      <c r="Q1113">
        <f t="shared" si="35"/>
        <v>1</v>
      </c>
      <c r="R1113" s="10" t="s">
        <v>8331</v>
      </c>
      <c r="S1113" t="s">
        <v>8332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34"/>
        <v>36</v>
      </c>
      <c r="Q1114">
        <f t="shared" si="35"/>
        <v>100.23</v>
      </c>
      <c r="R1114" s="10" t="s">
        <v>8331</v>
      </c>
      <c r="S1114" t="s">
        <v>8332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34"/>
        <v>1</v>
      </c>
      <c r="Q1115">
        <f t="shared" si="35"/>
        <v>5</v>
      </c>
      <c r="R1115" s="10" t="s">
        <v>8331</v>
      </c>
      <c r="S1115" t="s">
        <v>8332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34"/>
        <v>0</v>
      </c>
      <c r="Q1116">
        <f t="shared" si="35"/>
        <v>3.33</v>
      </c>
      <c r="R1116" s="10" t="s">
        <v>8331</v>
      </c>
      <c r="S1116" t="s">
        <v>8332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34"/>
        <v>0</v>
      </c>
      <c r="Q1117">
        <f t="shared" si="35"/>
        <v>13.25</v>
      </c>
      <c r="R1117" s="10" t="s">
        <v>8331</v>
      </c>
      <c r="S1117" t="s">
        <v>8332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34"/>
        <v>0</v>
      </c>
      <c r="Q1118">
        <f t="shared" si="35"/>
        <v>17.850000000000001</v>
      </c>
      <c r="R1118" s="10" t="s">
        <v>8331</v>
      </c>
      <c r="S1118" t="s">
        <v>8332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34"/>
        <v>8</v>
      </c>
      <c r="Q1119">
        <f t="shared" si="35"/>
        <v>10.38</v>
      </c>
      <c r="R1119" s="10" t="s">
        <v>8331</v>
      </c>
      <c r="S1119" t="s">
        <v>8332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34"/>
        <v>2</v>
      </c>
      <c r="Q1120">
        <f t="shared" si="35"/>
        <v>36.33</v>
      </c>
      <c r="R1120" s="10" t="s">
        <v>8331</v>
      </c>
      <c r="S1120" t="s">
        <v>8332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34"/>
        <v>0</v>
      </c>
      <c r="Q1121">
        <f t="shared" si="35"/>
        <v>5</v>
      </c>
      <c r="R1121" s="10" t="s">
        <v>8331</v>
      </c>
      <c r="S1121" t="s">
        <v>8332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34"/>
        <v>0</v>
      </c>
      <c r="Q1122">
        <f t="shared" si="35"/>
        <v>0</v>
      </c>
      <c r="R1122" s="10" t="s">
        <v>8331</v>
      </c>
      <c r="S1122" t="s">
        <v>8332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34"/>
        <v>0</v>
      </c>
      <c r="Q1123">
        <f t="shared" si="35"/>
        <v>5.8</v>
      </c>
      <c r="R1123" s="10" t="s">
        <v>8331</v>
      </c>
      <c r="S1123" t="s">
        <v>8332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34"/>
        <v>0</v>
      </c>
      <c r="Q1124">
        <f t="shared" si="35"/>
        <v>0</v>
      </c>
      <c r="R1124" s="10" t="s">
        <v>8331</v>
      </c>
      <c r="S1124" t="s">
        <v>8332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34"/>
        <v>0</v>
      </c>
      <c r="Q1125">
        <f t="shared" si="35"/>
        <v>3.67</v>
      </c>
      <c r="R1125" s="10" t="s">
        <v>8331</v>
      </c>
      <c r="S1125" t="s">
        <v>8332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34"/>
        <v>0</v>
      </c>
      <c r="Q1126">
        <f t="shared" si="35"/>
        <v>60.71</v>
      </c>
      <c r="R1126" s="10" t="s">
        <v>8331</v>
      </c>
      <c r="S1126" t="s">
        <v>8333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34"/>
        <v>0</v>
      </c>
      <c r="Q1127">
        <f t="shared" si="35"/>
        <v>0</v>
      </c>
      <c r="R1127" s="10" t="s">
        <v>8331</v>
      </c>
      <c r="S1127" t="s">
        <v>8333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34"/>
        <v>1</v>
      </c>
      <c r="Q1128">
        <f t="shared" si="35"/>
        <v>5</v>
      </c>
      <c r="R1128" s="10" t="s">
        <v>8331</v>
      </c>
      <c r="S1128" t="s">
        <v>8333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34"/>
        <v>2</v>
      </c>
      <c r="Q1129">
        <f t="shared" si="35"/>
        <v>25.43</v>
      </c>
      <c r="R1129" s="10" t="s">
        <v>8331</v>
      </c>
      <c r="S1129" t="s">
        <v>8333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34"/>
        <v>0</v>
      </c>
      <c r="Q1130">
        <f t="shared" si="35"/>
        <v>1</v>
      </c>
      <c r="R1130" s="10" t="s">
        <v>8331</v>
      </c>
      <c r="S1130" t="s">
        <v>8333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34"/>
        <v>0</v>
      </c>
      <c r="Q1131">
        <f t="shared" si="35"/>
        <v>10.5</v>
      </c>
      <c r="R1131" s="10" t="s">
        <v>8331</v>
      </c>
      <c r="S1131" t="s">
        <v>8333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ref="P1132:P1195" si="36">ROUND(E1132/D1132*100,0)</f>
        <v>0</v>
      </c>
      <c r="Q1132">
        <f t="shared" si="35"/>
        <v>3.67</v>
      </c>
      <c r="R1132" s="10" t="s">
        <v>8331</v>
      </c>
      <c r="S1132" t="s">
        <v>8333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36"/>
        <v>0</v>
      </c>
      <c r="Q1133">
        <f t="shared" si="35"/>
        <v>0</v>
      </c>
      <c r="R1133" s="10" t="s">
        <v>8331</v>
      </c>
      <c r="S1133" t="s">
        <v>8333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36"/>
        <v>14</v>
      </c>
      <c r="Q1134">
        <f t="shared" si="35"/>
        <v>110.62</v>
      </c>
      <c r="R1134" s="10" t="s">
        <v>8331</v>
      </c>
      <c r="S1134" t="s">
        <v>8333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36"/>
        <v>1</v>
      </c>
      <c r="Q1135">
        <f t="shared" si="35"/>
        <v>20</v>
      </c>
      <c r="R1135" s="10" t="s">
        <v>8331</v>
      </c>
      <c r="S1135" t="s">
        <v>8333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36"/>
        <v>0</v>
      </c>
      <c r="Q1136">
        <f t="shared" si="35"/>
        <v>1</v>
      </c>
      <c r="R1136" s="10" t="s">
        <v>8331</v>
      </c>
      <c r="S1136" t="s">
        <v>8333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36"/>
        <v>5</v>
      </c>
      <c r="Q1137">
        <f t="shared" si="35"/>
        <v>50</v>
      </c>
      <c r="R1137" s="10" t="s">
        <v>8331</v>
      </c>
      <c r="S1137" t="s">
        <v>8333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36"/>
        <v>6</v>
      </c>
      <c r="Q1138">
        <f t="shared" si="35"/>
        <v>45</v>
      </c>
      <c r="R1138" s="10" t="s">
        <v>8331</v>
      </c>
      <c r="S1138" t="s">
        <v>8333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36"/>
        <v>40</v>
      </c>
      <c r="Q1139">
        <f t="shared" si="35"/>
        <v>253.21</v>
      </c>
      <c r="R1139" s="10" t="s">
        <v>8331</v>
      </c>
      <c r="S1139" t="s">
        <v>8333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36"/>
        <v>0</v>
      </c>
      <c r="Q1140">
        <f t="shared" si="35"/>
        <v>31.25</v>
      </c>
      <c r="R1140" s="10" t="s">
        <v>8331</v>
      </c>
      <c r="S1140" t="s">
        <v>8333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36"/>
        <v>0</v>
      </c>
      <c r="Q1141">
        <f t="shared" si="35"/>
        <v>5</v>
      </c>
      <c r="R1141" s="10" t="s">
        <v>8331</v>
      </c>
      <c r="S1141" t="s">
        <v>8333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36"/>
        <v>0</v>
      </c>
      <c r="Q1142">
        <f t="shared" si="35"/>
        <v>0</v>
      </c>
      <c r="R1142" s="10" t="s">
        <v>8331</v>
      </c>
      <c r="S1142" t="s">
        <v>8333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36"/>
        <v>0</v>
      </c>
      <c r="Q1143">
        <f t="shared" si="35"/>
        <v>0</v>
      </c>
      <c r="R1143" s="10" t="s">
        <v>8331</v>
      </c>
      <c r="S1143" t="s">
        <v>8333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36"/>
        <v>0</v>
      </c>
      <c r="Q1144">
        <f t="shared" si="35"/>
        <v>0</v>
      </c>
      <c r="R1144" s="10" t="s">
        <v>8331</v>
      </c>
      <c r="S1144" t="s">
        <v>8333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36"/>
        <v>0</v>
      </c>
      <c r="Q1145">
        <f t="shared" si="35"/>
        <v>23.25</v>
      </c>
      <c r="R1145" s="10" t="s">
        <v>8331</v>
      </c>
      <c r="S1145" t="s">
        <v>8333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36"/>
        <v>0</v>
      </c>
      <c r="Q1146">
        <f t="shared" si="35"/>
        <v>0</v>
      </c>
      <c r="R1146" s="10" t="s">
        <v>8334</v>
      </c>
      <c r="S1146" t="s">
        <v>8335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36"/>
        <v>0</v>
      </c>
      <c r="Q1147">
        <f t="shared" si="35"/>
        <v>100</v>
      </c>
      <c r="R1147" s="10" t="s">
        <v>8334</v>
      </c>
      <c r="S1147" t="s">
        <v>8335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36"/>
        <v>9</v>
      </c>
      <c r="Q1148">
        <f t="shared" si="35"/>
        <v>44.17</v>
      </c>
      <c r="R1148" s="10" t="s">
        <v>8334</v>
      </c>
      <c r="S1148" t="s">
        <v>8335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36"/>
        <v>0</v>
      </c>
      <c r="Q1149">
        <f t="shared" si="35"/>
        <v>0</v>
      </c>
      <c r="R1149" s="10" t="s">
        <v>8334</v>
      </c>
      <c r="S1149" t="s">
        <v>8335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36"/>
        <v>0</v>
      </c>
      <c r="Q1150">
        <f t="shared" si="35"/>
        <v>24.33</v>
      </c>
      <c r="R1150" s="10" t="s">
        <v>8334</v>
      </c>
      <c r="S1150" t="s">
        <v>8335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36"/>
        <v>0</v>
      </c>
      <c r="Q1151">
        <f t="shared" si="35"/>
        <v>37.5</v>
      </c>
      <c r="R1151" s="10" t="s">
        <v>8334</v>
      </c>
      <c r="S1151" t="s">
        <v>8335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36"/>
        <v>10</v>
      </c>
      <c r="Q1152">
        <f t="shared" si="35"/>
        <v>42</v>
      </c>
      <c r="R1152" s="10" t="s">
        <v>8334</v>
      </c>
      <c r="S1152" t="s">
        <v>8335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36"/>
        <v>0</v>
      </c>
      <c r="Q1153">
        <f t="shared" si="35"/>
        <v>0</v>
      </c>
      <c r="R1153" s="10" t="s">
        <v>8334</v>
      </c>
      <c r="S1153" t="s">
        <v>8335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36"/>
        <v>6</v>
      </c>
      <c r="Q1154">
        <f t="shared" si="35"/>
        <v>60.73</v>
      </c>
      <c r="R1154" s="10" t="s">
        <v>8334</v>
      </c>
      <c r="S1154" t="s">
        <v>8335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36"/>
        <v>1</v>
      </c>
      <c r="Q1155">
        <f t="shared" ref="Q1155:Q1218" si="37">IFERROR(ROUND(E1155/M1155,2),0)</f>
        <v>50</v>
      </c>
      <c r="R1155" s="10" t="s">
        <v>8334</v>
      </c>
      <c r="S1155" t="s">
        <v>8335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36"/>
        <v>7</v>
      </c>
      <c r="Q1156">
        <f t="shared" si="37"/>
        <v>108.33</v>
      </c>
      <c r="R1156" s="10" t="s">
        <v>8334</v>
      </c>
      <c r="S1156" t="s">
        <v>8335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36"/>
        <v>1</v>
      </c>
      <c r="Q1157">
        <f t="shared" si="37"/>
        <v>23.5</v>
      </c>
      <c r="R1157" s="10" t="s">
        <v>8334</v>
      </c>
      <c r="S1157" t="s">
        <v>8335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36"/>
        <v>0</v>
      </c>
      <c r="Q1158">
        <f t="shared" si="37"/>
        <v>0</v>
      </c>
      <c r="R1158" s="10" t="s">
        <v>8334</v>
      </c>
      <c r="S1158" t="s">
        <v>8335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36"/>
        <v>2</v>
      </c>
      <c r="Q1159">
        <f t="shared" si="37"/>
        <v>50.33</v>
      </c>
      <c r="R1159" s="10" t="s">
        <v>8334</v>
      </c>
      <c r="S1159" t="s">
        <v>8335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36"/>
        <v>0</v>
      </c>
      <c r="Q1160">
        <f t="shared" si="37"/>
        <v>11.67</v>
      </c>
      <c r="R1160" s="10" t="s">
        <v>8334</v>
      </c>
      <c r="S1160" t="s">
        <v>8335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36"/>
        <v>0</v>
      </c>
      <c r="Q1161">
        <f t="shared" si="37"/>
        <v>0</v>
      </c>
      <c r="R1161" s="10" t="s">
        <v>8334</v>
      </c>
      <c r="S1161" t="s">
        <v>8335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36"/>
        <v>4</v>
      </c>
      <c r="Q1162">
        <f t="shared" si="37"/>
        <v>60.79</v>
      </c>
      <c r="R1162" s="10" t="s">
        <v>8334</v>
      </c>
      <c r="S1162" t="s">
        <v>8335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36"/>
        <v>0</v>
      </c>
      <c r="Q1163">
        <f t="shared" si="37"/>
        <v>0</v>
      </c>
      <c r="R1163" s="10" t="s">
        <v>8334</v>
      </c>
      <c r="S1163" t="s">
        <v>8335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36"/>
        <v>0</v>
      </c>
      <c r="Q1164">
        <f t="shared" si="37"/>
        <v>17.5</v>
      </c>
      <c r="R1164" s="10" t="s">
        <v>8334</v>
      </c>
      <c r="S1164" t="s">
        <v>8335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36"/>
        <v>0</v>
      </c>
      <c r="Q1165">
        <f t="shared" si="37"/>
        <v>0</v>
      </c>
      <c r="R1165" s="10" t="s">
        <v>8334</v>
      </c>
      <c r="S1165" t="s">
        <v>8335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36"/>
        <v>0</v>
      </c>
      <c r="Q1166">
        <f t="shared" si="37"/>
        <v>0</v>
      </c>
      <c r="R1166" s="10" t="s">
        <v>8334</v>
      </c>
      <c r="S1166" t="s">
        <v>8335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36"/>
        <v>21</v>
      </c>
      <c r="Q1167">
        <f t="shared" si="37"/>
        <v>82.82</v>
      </c>
      <c r="R1167" s="10" t="s">
        <v>8334</v>
      </c>
      <c r="S1167" t="s">
        <v>8335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36"/>
        <v>19</v>
      </c>
      <c r="Q1168">
        <f t="shared" si="37"/>
        <v>358.88</v>
      </c>
      <c r="R1168" s="10" t="s">
        <v>8334</v>
      </c>
      <c r="S1168" t="s">
        <v>8335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36"/>
        <v>2</v>
      </c>
      <c r="Q1169">
        <f t="shared" si="37"/>
        <v>61.19</v>
      </c>
      <c r="R1169" s="10" t="s">
        <v>8334</v>
      </c>
      <c r="S1169" t="s">
        <v>8335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36"/>
        <v>6</v>
      </c>
      <c r="Q1170">
        <f t="shared" si="37"/>
        <v>340</v>
      </c>
      <c r="R1170" s="10" t="s">
        <v>8334</v>
      </c>
      <c r="S1170" t="s">
        <v>8335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36"/>
        <v>0</v>
      </c>
      <c r="Q1171">
        <f t="shared" si="37"/>
        <v>5.67</v>
      </c>
      <c r="R1171" s="10" t="s">
        <v>8334</v>
      </c>
      <c r="S1171" t="s">
        <v>8335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36"/>
        <v>0</v>
      </c>
      <c r="Q1172">
        <f t="shared" si="37"/>
        <v>50</v>
      </c>
      <c r="R1172" s="10" t="s">
        <v>8334</v>
      </c>
      <c r="S1172" t="s">
        <v>8335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36"/>
        <v>0</v>
      </c>
      <c r="Q1173">
        <f t="shared" si="37"/>
        <v>25</v>
      </c>
      <c r="R1173" s="10" t="s">
        <v>8334</v>
      </c>
      <c r="S1173" t="s">
        <v>8335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36"/>
        <v>0</v>
      </c>
      <c r="Q1174">
        <f t="shared" si="37"/>
        <v>0</v>
      </c>
      <c r="R1174" s="10" t="s">
        <v>8334</v>
      </c>
      <c r="S1174" t="s">
        <v>8335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36"/>
        <v>0</v>
      </c>
      <c r="Q1175">
        <f t="shared" si="37"/>
        <v>30</v>
      </c>
      <c r="R1175" s="10" t="s">
        <v>8334</v>
      </c>
      <c r="S1175" t="s">
        <v>8335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36"/>
        <v>6</v>
      </c>
      <c r="Q1176">
        <f t="shared" si="37"/>
        <v>46.63</v>
      </c>
      <c r="R1176" s="10" t="s">
        <v>8334</v>
      </c>
      <c r="S1176" t="s">
        <v>8335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36"/>
        <v>3</v>
      </c>
      <c r="Q1177">
        <f t="shared" si="37"/>
        <v>65</v>
      </c>
      <c r="R1177" s="10" t="s">
        <v>8334</v>
      </c>
      <c r="S1177" t="s">
        <v>8335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36"/>
        <v>0</v>
      </c>
      <c r="Q1178">
        <f t="shared" si="37"/>
        <v>10</v>
      </c>
      <c r="R1178" s="10" t="s">
        <v>8334</v>
      </c>
      <c r="S1178" t="s">
        <v>8335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36"/>
        <v>0</v>
      </c>
      <c r="Q1179">
        <f t="shared" si="37"/>
        <v>0</v>
      </c>
      <c r="R1179" s="10" t="s">
        <v>8334</v>
      </c>
      <c r="S1179" t="s">
        <v>8335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36"/>
        <v>0</v>
      </c>
      <c r="Q1180">
        <f t="shared" si="37"/>
        <v>5</v>
      </c>
      <c r="R1180" s="10" t="s">
        <v>8334</v>
      </c>
      <c r="S1180" t="s">
        <v>8335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36"/>
        <v>5</v>
      </c>
      <c r="Q1181">
        <f t="shared" si="37"/>
        <v>640</v>
      </c>
      <c r="R1181" s="10" t="s">
        <v>8334</v>
      </c>
      <c r="S1181" t="s">
        <v>8335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36"/>
        <v>12</v>
      </c>
      <c r="Q1182">
        <f t="shared" si="37"/>
        <v>69.12</v>
      </c>
      <c r="R1182" s="10" t="s">
        <v>8334</v>
      </c>
      <c r="S1182" t="s">
        <v>8335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36"/>
        <v>0</v>
      </c>
      <c r="Q1183">
        <f t="shared" si="37"/>
        <v>1.33</v>
      </c>
      <c r="R1183" s="10" t="s">
        <v>8334</v>
      </c>
      <c r="S1183" t="s">
        <v>8335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36"/>
        <v>4</v>
      </c>
      <c r="Q1184">
        <f t="shared" si="37"/>
        <v>10.5</v>
      </c>
      <c r="R1184" s="10" t="s">
        <v>8334</v>
      </c>
      <c r="S1184" t="s">
        <v>8335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36"/>
        <v>4</v>
      </c>
      <c r="Q1185">
        <f t="shared" si="37"/>
        <v>33.33</v>
      </c>
      <c r="R1185" s="10" t="s">
        <v>8334</v>
      </c>
      <c r="S1185" t="s">
        <v>8335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36"/>
        <v>105</v>
      </c>
      <c r="Q1186">
        <f t="shared" si="37"/>
        <v>61.56</v>
      </c>
      <c r="R1186" s="10" t="s">
        <v>8336</v>
      </c>
      <c r="S1186" t="s">
        <v>8337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36"/>
        <v>105</v>
      </c>
      <c r="Q1187">
        <f t="shared" si="37"/>
        <v>118.74</v>
      </c>
      <c r="R1187" s="10" t="s">
        <v>8336</v>
      </c>
      <c r="S1187" t="s">
        <v>8337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36"/>
        <v>107</v>
      </c>
      <c r="Q1188">
        <f t="shared" si="37"/>
        <v>65.08</v>
      </c>
      <c r="R1188" s="10" t="s">
        <v>8336</v>
      </c>
      <c r="S1188" t="s">
        <v>8337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36"/>
        <v>104</v>
      </c>
      <c r="Q1189">
        <f t="shared" si="37"/>
        <v>130.16</v>
      </c>
      <c r="R1189" s="10" t="s">
        <v>8336</v>
      </c>
      <c r="S1189" t="s">
        <v>8337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36"/>
        <v>161</v>
      </c>
      <c r="Q1190">
        <f t="shared" si="37"/>
        <v>37.78</v>
      </c>
      <c r="R1190" s="10" t="s">
        <v>8336</v>
      </c>
      <c r="S1190" t="s">
        <v>8337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36"/>
        <v>108</v>
      </c>
      <c r="Q1191">
        <f t="shared" si="37"/>
        <v>112.79</v>
      </c>
      <c r="R1191" s="10" t="s">
        <v>8336</v>
      </c>
      <c r="S1191" t="s">
        <v>8337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36"/>
        <v>135</v>
      </c>
      <c r="Q1192">
        <f t="shared" si="37"/>
        <v>51.92</v>
      </c>
      <c r="R1192" s="10" t="s">
        <v>8336</v>
      </c>
      <c r="S1192" t="s">
        <v>8337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36"/>
        <v>109</v>
      </c>
      <c r="Q1193">
        <f t="shared" si="37"/>
        <v>89.24</v>
      </c>
      <c r="R1193" s="10" t="s">
        <v>8336</v>
      </c>
      <c r="S1193" t="s">
        <v>8337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36"/>
        <v>290</v>
      </c>
      <c r="Q1194">
        <f t="shared" si="37"/>
        <v>19.329999999999998</v>
      </c>
      <c r="R1194" s="10" t="s">
        <v>8336</v>
      </c>
      <c r="S1194" t="s">
        <v>8337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36"/>
        <v>104</v>
      </c>
      <c r="Q1195">
        <f t="shared" si="37"/>
        <v>79.97</v>
      </c>
      <c r="R1195" s="10" t="s">
        <v>8336</v>
      </c>
      <c r="S1195" t="s">
        <v>8337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ref="P1196:P1259" si="38">ROUND(E1196/D1196*100,0)</f>
        <v>322</v>
      </c>
      <c r="Q1196">
        <f t="shared" si="37"/>
        <v>56.41</v>
      </c>
      <c r="R1196" s="10" t="s">
        <v>8336</v>
      </c>
      <c r="S1196" t="s">
        <v>8337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38"/>
        <v>135</v>
      </c>
      <c r="Q1197">
        <f t="shared" si="37"/>
        <v>79.41</v>
      </c>
      <c r="R1197" s="10" t="s">
        <v>8336</v>
      </c>
      <c r="S1197" t="s">
        <v>8337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38"/>
        <v>270</v>
      </c>
      <c r="Q1198">
        <f t="shared" si="37"/>
        <v>76.44</v>
      </c>
      <c r="R1198" s="10" t="s">
        <v>8336</v>
      </c>
      <c r="S1198" t="s">
        <v>8337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38"/>
        <v>253</v>
      </c>
      <c r="Q1199">
        <f t="shared" si="37"/>
        <v>121</v>
      </c>
      <c r="R1199" s="10" t="s">
        <v>8336</v>
      </c>
      <c r="S1199" t="s">
        <v>8337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38"/>
        <v>261</v>
      </c>
      <c r="Q1200">
        <f t="shared" si="37"/>
        <v>54.62</v>
      </c>
      <c r="R1200" s="10" t="s">
        <v>8336</v>
      </c>
      <c r="S1200" t="s">
        <v>8337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38"/>
        <v>101</v>
      </c>
      <c r="Q1201">
        <f t="shared" si="37"/>
        <v>299.22000000000003</v>
      </c>
      <c r="R1201" s="10" t="s">
        <v>8336</v>
      </c>
      <c r="S1201" t="s">
        <v>8337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38"/>
        <v>126</v>
      </c>
      <c r="Q1202">
        <f t="shared" si="37"/>
        <v>58.53</v>
      </c>
      <c r="R1202" s="10" t="s">
        <v>8336</v>
      </c>
      <c r="S1202" t="s">
        <v>8337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38"/>
        <v>102</v>
      </c>
      <c r="Q1203">
        <f t="shared" si="37"/>
        <v>55.37</v>
      </c>
      <c r="R1203" s="10" t="s">
        <v>8336</v>
      </c>
      <c r="S1203" t="s">
        <v>8337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38"/>
        <v>199</v>
      </c>
      <c r="Q1204">
        <f t="shared" si="37"/>
        <v>183.8</v>
      </c>
      <c r="R1204" s="10" t="s">
        <v>8336</v>
      </c>
      <c r="S1204" t="s">
        <v>8337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38"/>
        <v>102</v>
      </c>
      <c r="Q1205">
        <f t="shared" si="37"/>
        <v>165.35</v>
      </c>
      <c r="R1205" s="10" t="s">
        <v>8336</v>
      </c>
      <c r="S1205" t="s">
        <v>8337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38"/>
        <v>103</v>
      </c>
      <c r="Q1206">
        <f t="shared" si="37"/>
        <v>234.79</v>
      </c>
      <c r="R1206" s="10" t="s">
        <v>8336</v>
      </c>
      <c r="S1206" t="s">
        <v>8337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38"/>
        <v>101</v>
      </c>
      <c r="Q1207">
        <f t="shared" si="37"/>
        <v>211.48</v>
      </c>
      <c r="R1207" s="10" t="s">
        <v>8336</v>
      </c>
      <c r="S1207" t="s">
        <v>8337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38"/>
        <v>115</v>
      </c>
      <c r="Q1208">
        <f t="shared" si="37"/>
        <v>32.340000000000003</v>
      </c>
      <c r="R1208" s="10" t="s">
        <v>8336</v>
      </c>
      <c r="S1208" t="s">
        <v>8337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38"/>
        <v>104</v>
      </c>
      <c r="Q1209">
        <f t="shared" si="37"/>
        <v>123.38</v>
      </c>
      <c r="R1209" s="10" t="s">
        <v>8336</v>
      </c>
      <c r="S1209" t="s">
        <v>8337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38"/>
        <v>155</v>
      </c>
      <c r="Q1210">
        <f t="shared" si="37"/>
        <v>207.07</v>
      </c>
      <c r="R1210" s="10" t="s">
        <v>8336</v>
      </c>
      <c r="S1210" t="s">
        <v>8337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38"/>
        <v>106</v>
      </c>
      <c r="Q1211">
        <f t="shared" si="37"/>
        <v>138.26</v>
      </c>
      <c r="R1211" s="10" t="s">
        <v>8336</v>
      </c>
      <c r="S1211" t="s">
        <v>8337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38"/>
        <v>254</v>
      </c>
      <c r="Q1212">
        <f t="shared" si="37"/>
        <v>493.82</v>
      </c>
      <c r="R1212" s="10" t="s">
        <v>8336</v>
      </c>
      <c r="S1212" t="s">
        <v>8337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38"/>
        <v>101</v>
      </c>
      <c r="Q1213">
        <f t="shared" si="37"/>
        <v>168.5</v>
      </c>
      <c r="R1213" s="10" t="s">
        <v>8336</v>
      </c>
      <c r="S1213" t="s">
        <v>8337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38"/>
        <v>129</v>
      </c>
      <c r="Q1214">
        <f t="shared" si="37"/>
        <v>38.869999999999997</v>
      </c>
      <c r="R1214" s="10" t="s">
        <v>8336</v>
      </c>
      <c r="S1214" t="s">
        <v>8337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38"/>
        <v>102</v>
      </c>
      <c r="Q1215">
        <f t="shared" si="37"/>
        <v>61.53</v>
      </c>
      <c r="R1215" s="10" t="s">
        <v>8336</v>
      </c>
      <c r="S1215" t="s">
        <v>8337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38"/>
        <v>132</v>
      </c>
      <c r="Q1216">
        <f t="shared" si="37"/>
        <v>105.44</v>
      </c>
      <c r="R1216" s="10" t="s">
        <v>8336</v>
      </c>
      <c r="S1216" t="s">
        <v>8337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38"/>
        <v>786</v>
      </c>
      <c r="Q1217">
        <f t="shared" si="37"/>
        <v>71.59</v>
      </c>
      <c r="R1217" s="10" t="s">
        <v>8336</v>
      </c>
      <c r="S1217" t="s">
        <v>8337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38"/>
        <v>146</v>
      </c>
      <c r="Q1218">
        <f t="shared" si="37"/>
        <v>91.88</v>
      </c>
      <c r="R1218" s="10" t="s">
        <v>8336</v>
      </c>
      <c r="S1218" t="s">
        <v>8337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38"/>
        <v>103</v>
      </c>
      <c r="Q1219">
        <f t="shared" ref="Q1219:Q1282" si="39">IFERROR(ROUND(E1219/M1219,2),0)</f>
        <v>148.57</v>
      </c>
      <c r="R1219" s="10" t="s">
        <v>8336</v>
      </c>
      <c r="S1219" t="s">
        <v>8337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38"/>
        <v>172</v>
      </c>
      <c r="Q1220">
        <f t="shared" si="39"/>
        <v>174.21</v>
      </c>
      <c r="R1220" s="10" t="s">
        <v>8336</v>
      </c>
      <c r="S1220" t="s">
        <v>8337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38"/>
        <v>159</v>
      </c>
      <c r="Q1221">
        <f t="shared" si="39"/>
        <v>102.86</v>
      </c>
      <c r="R1221" s="10" t="s">
        <v>8336</v>
      </c>
      <c r="S1221" t="s">
        <v>8337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38"/>
        <v>104</v>
      </c>
      <c r="Q1222">
        <f t="shared" si="39"/>
        <v>111.18</v>
      </c>
      <c r="R1222" s="10" t="s">
        <v>8336</v>
      </c>
      <c r="S1222" t="s">
        <v>8337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38"/>
        <v>111</v>
      </c>
      <c r="Q1223">
        <f t="shared" si="39"/>
        <v>23.8</v>
      </c>
      <c r="R1223" s="10" t="s">
        <v>8336</v>
      </c>
      <c r="S1223" t="s">
        <v>8337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38"/>
        <v>280</v>
      </c>
      <c r="Q1224">
        <f t="shared" si="39"/>
        <v>81.27</v>
      </c>
      <c r="R1224" s="10" t="s">
        <v>8336</v>
      </c>
      <c r="S1224" t="s">
        <v>8337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38"/>
        <v>112</v>
      </c>
      <c r="Q1225">
        <f t="shared" si="39"/>
        <v>116.21</v>
      </c>
      <c r="R1225" s="10" t="s">
        <v>8336</v>
      </c>
      <c r="S1225" t="s">
        <v>8337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38"/>
        <v>7</v>
      </c>
      <c r="Q1226">
        <f t="shared" si="39"/>
        <v>58.89</v>
      </c>
      <c r="R1226" s="10" t="s">
        <v>8323</v>
      </c>
      <c r="S1226" t="s">
        <v>8338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38"/>
        <v>4</v>
      </c>
      <c r="Q1227">
        <f t="shared" si="39"/>
        <v>44</v>
      </c>
      <c r="R1227" s="10" t="s">
        <v>8323</v>
      </c>
      <c r="S1227" t="s">
        <v>8338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38"/>
        <v>4</v>
      </c>
      <c r="Q1228">
        <f t="shared" si="39"/>
        <v>48.43</v>
      </c>
      <c r="R1228" s="10" t="s">
        <v>8323</v>
      </c>
      <c r="S1228" t="s">
        <v>8338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38"/>
        <v>0</v>
      </c>
      <c r="Q1229">
        <f t="shared" si="39"/>
        <v>0</v>
      </c>
      <c r="R1229" s="10" t="s">
        <v>8323</v>
      </c>
      <c r="S1229" t="s">
        <v>8338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38"/>
        <v>29</v>
      </c>
      <c r="Q1230">
        <f t="shared" si="39"/>
        <v>61.04</v>
      </c>
      <c r="R1230" s="10" t="s">
        <v>8323</v>
      </c>
      <c r="S1230" t="s">
        <v>8338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38"/>
        <v>1</v>
      </c>
      <c r="Q1231">
        <f t="shared" si="39"/>
        <v>25</v>
      </c>
      <c r="R1231" s="10" t="s">
        <v>8323</v>
      </c>
      <c r="S1231" t="s">
        <v>8338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38"/>
        <v>0</v>
      </c>
      <c r="Q1232">
        <f t="shared" si="39"/>
        <v>0</v>
      </c>
      <c r="R1232" s="10" t="s">
        <v>8323</v>
      </c>
      <c r="S1232" t="s">
        <v>8338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38"/>
        <v>0</v>
      </c>
      <c r="Q1233">
        <f t="shared" si="39"/>
        <v>0</v>
      </c>
      <c r="R1233" s="10" t="s">
        <v>8323</v>
      </c>
      <c r="S1233" t="s">
        <v>8338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38"/>
        <v>1</v>
      </c>
      <c r="Q1234">
        <f t="shared" si="39"/>
        <v>40</v>
      </c>
      <c r="R1234" s="10" t="s">
        <v>8323</v>
      </c>
      <c r="S1234" t="s">
        <v>8338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38"/>
        <v>12</v>
      </c>
      <c r="Q1235">
        <f t="shared" si="39"/>
        <v>19.329999999999998</v>
      </c>
      <c r="R1235" s="10" t="s">
        <v>8323</v>
      </c>
      <c r="S1235" t="s">
        <v>8338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38"/>
        <v>0</v>
      </c>
      <c r="Q1236">
        <f t="shared" si="39"/>
        <v>0</v>
      </c>
      <c r="R1236" s="10" t="s">
        <v>8323</v>
      </c>
      <c r="S1236" t="s">
        <v>8338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38"/>
        <v>3</v>
      </c>
      <c r="Q1237">
        <f t="shared" si="39"/>
        <v>35</v>
      </c>
      <c r="R1237" s="10" t="s">
        <v>8323</v>
      </c>
      <c r="S1237" t="s">
        <v>8338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38"/>
        <v>0</v>
      </c>
      <c r="Q1238">
        <f t="shared" si="39"/>
        <v>0</v>
      </c>
      <c r="R1238" s="10" t="s">
        <v>8323</v>
      </c>
      <c r="S1238" t="s">
        <v>8338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38"/>
        <v>0</v>
      </c>
      <c r="Q1239">
        <f t="shared" si="39"/>
        <v>0</v>
      </c>
      <c r="R1239" s="10" t="s">
        <v>8323</v>
      </c>
      <c r="S1239" t="s">
        <v>8338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38"/>
        <v>18</v>
      </c>
      <c r="Q1240">
        <f t="shared" si="39"/>
        <v>59.33</v>
      </c>
      <c r="R1240" s="10" t="s">
        <v>8323</v>
      </c>
      <c r="S1240" t="s">
        <v>8338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38"/>
        <v>0</v>
      </c>
      <c r="Q1241">
        <f t="shared" si="39"/>
        <v>0</v>
      </c>
      <c r="R1241" s="10" t="s">
        <v>8323</v>
      </c>
      <c r="S1241" t="s">
        <v>8338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38"/>
        <v>3</v>
      </c>
      <c r="Q1242">
        <f t="shared" si="39"/>
        <v>30.13</v>
      </c>
      <c r="R1242" s="10" t="s">
        <v>8323</v>
      </c>
      <c r="S1242" t="s">
        <v>8338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38"/>
        <v>51</v>
      </c>
      <c r="Q1243">
        <f t="shared" si="39"/>
        <v>74.62</v>
      </c>
      <c r="R1243" s="10" t="s">
        <v>8323</v>
      </c>
      <c r="S1243" t="s">
        <v>8338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38"/>
        <v>1</v>
      </c>
      <c r="Q1244">
        <f t="shared" si="39"/>
        <v>5</v>
      </c>
      <c r="R1244" s="10" t="s">
        <v>8323</v>
      </c>
      <c r="S1244" t="s">
        <v>8338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38"/>
        <v>14</v>
      </c>
      <c r="Q1245">
        <f t="shared" si="39"/>
        <v>44.5</v>
      </c>
      <c r="R1245" s="10" t="s">
        <v>8323</v>
      </c>
      <c r="S1245" t="s">
        <v>8338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38"/>
        <v>104</v>
      </c>
      <c r="Q1246">
        <f t="shared" si="39"/>
        <v>46.13</v>
      </c>
      <c r="R1246" s="10" t="s">
        <v>8323</v>
      </c>
      <c r="S1246" t="s">
        <v>8324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38"/>
        <v>120</v>
      </c>
      <c r="Q1247">
        <f t="shared" si="39"/>
        <v>141.47</v>
      </c>
      <c r="R1247" s="10" t="s">
        <v>8323</v>
      </c>
      <c r="S1247" t="s">
        <v>8324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38"/>
        <v>117</v>
      </c>
      <c r="Q1248">
        <f t="shared" si="39"/>
        <v>75.48</v>
      </c>
      <c r="R1248" s="10" t="s">
        <v>8323</v>
      </c>
      <c r="S1248" t="s">
        <v>8324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38"/>
        <v>122</v>
      </c>
      <c r="Q1249">
        <f t="shared" si="39"/>
        <v>85.5</v>
      </c>
      <c r="R1249" s="10" t="s">
        <v>8323</v>
      </c>
      <c r="S1249" t="s">
        <v>8324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38"/>
        <v>152</v>
      </c>
      <c r="Q1250">
        <f t="shared" si="39"/>
        <v>64.25</v>
      </c>
      <c r="R1250" s="10" t="s">
        <v>8323</v>
      </c>
      <c r="S1250" t="s">
        <v>8324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38"/>
        <v>104</v>
      </c>
      <c r="Q1251">
        <f t="shared" si="39"/>
        <v>64.47</v>
      </c>
      <c r="R1251" s="10" t="s">
        <v>8323</v>
      </c>
      <c r="S1251" t="s">
        <v>8324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38"/>
        <v>200</v>
      </c>
      <c r="Q1252">
        <f t="shared" si="39"/>
        <v>118.2</v>
      </c>
      <c r="R1252" s="10" t="s">
        <v>8323</v>
      </c>
      <c r="S1252" t="s">
        <v>8324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38"/>
        <v>102</v>
      </c>
      <c r="Q1253">
        <f t="shared" si="39"/>
        <v>82.54</v>
      </c>
      <c r="R1253" s="10" t="s">
        <v>8323</v>
      </c>
      <c r="S1253" t="s">
        <v>8324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38"/>
        <v>138</v>
      </c>
      <c r="Q1254">
        <f t="shared" si="39"/>
        <v>34.17</v>
      </c>
      <c r="R1254" s="10" t="s">
        <v>8323</v>
      </c>
      <c r="S1254" t="s">
        <v>8324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38"/>
        <v>303833</v>
      </c>
      <c r="Q1255">
        <f t="shared" si="39"/>
        <v>42.73</v>
      </c>
      <c r="R1255" s="10" t="s">
        <v>8323</v>
      </c>
      <c r="S1255" t="s">
        <v>8324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38"/>
        <v>199</v>
      </c>
      <c r="Q1256">
        <f t="shared" si="39"/>
        <v>94.49</v>
      </c>
      <c r="R1256" s="10" t="s">
        <v>8323</v>
      </c>
      <c r="S1256" t="s">
        <v>8324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38"/>
        <v>202</v>
      </c>
      <c r="Q1257">
        <f t="shared" si="39"/>
        <v>55.7</v>
      </c>
      <c r="R1257" s="10" t="s">
        <v>8323</v>
      </c>
      <c r="S1257" t="s">
        <v>8324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38"/>
        <v>118</v>
      </c>
      <c r="Q1258">
        <f t="shared" si="39"/>
        <v>98.03</v>
      </c>
      <c r="R1258" s="10" t="s">
        <v>8323</v>
      </c>
      <c r="S1258" t="s">
        <v>8324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38"/>
        <v>295</v>
      </c>
      <c r="Q1259">
        <f t="shared" si="39"/>
        <v>92.1</v>
      </c>
      <c r="R1259" s="10" t="s">
        <v>8323</v>
      </c>
      <c r="S1259" t="s">
        <v>8324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ref="P1260:P1323" si="40">ROUND(E1260/D1260*100,0)</f>
        <v>213</v>
      </c>
      <c r="Q1260">
        <f t="shared" si="39"/>
        <v>38.18</v>
      </c>
      <c r="R1260" s="10" t="s">
        <v>8323</v>
      </c>
      <c r="S1260" t="s">
        <v>8324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40"/>
        <v>104</v>
      </c>
      <c r="Q1261">
        <f t="shared" si="39"/>
        <v>27.15</v>
      </c>
      <c r="R1261" s="10" t="s">
        <v>8323</v>
      </c>
      <c r="S1261" t="s">
        <v>8324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40"/>
        <v>114</v>
      </c>
      <c r="Q1262">
        <f t="shared" si="39"/>
        <v>50.69</v>
      </c>
      <c r="R1262" s="10" t="s">
        <v>8323</v>
      </c>
      <c r="S1262" t="s">
        <v>8324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40"/>
        <v>101</v>
      </c>
      <c r="Q1263">
        <f t="shared" si="39"/>
        <v>38.94</v>
      </c>
      <c r="R1263" s="10" t="s">
        <v>8323</v>
      </c>
      <c r="S1263" t="s">
        <v>8324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40"/>
        <v>125</v>
      </c>
      <c r="Q1264">
        <f t="shared" si="39"/>
        <v>77.64</v>
      </c>
      <c r="R1264" s="10" t="s">
        <v>8323</v>
      </c>
      <c r="S1264" t="s">
        <v>8324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40"/>
        <v>119</v>
      </c>
      <c r="Q1265">
        <f t="shared" si="39"/>
        <v>43.54</v>
      </c>
      <c r="R1265" s="10" t="s">
        <v>8323</v>
      </c>
      <c r="S1265" t="s">
        <v>8324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40"/>
        <v>166</v>
      </c>
      <c r="Q1266">
        <f t="shared" si="39"/>
        <v>31.82</v>
      </c>
      <c r="R1266" s="10" t="s">
        <v>8323</v>
      </c>
      <c r="S1266" t="s">
        <v>8324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40"/>
        <v>119</v>
      </c>
      <c r="Q1267">
        <f t="shared" si="39"/>
        <v>63.18</v>
      </c>
      <c r="R1267" s="10" t="s">
        <v>8323</v>
      </c>
      <c r="S1267" t="s">
        <v>8324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40"/>
        <v>100</v>
      </c>
      <c r="Q1268">
        <f t="shared" si="39"/>
        <v>190.9</v>
      </c>
      <c r="R1268" s="10" t="s">
        <v>8323</v>
      </c>
      <c r="S1268" t="s">
        <v>8324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40"/>
        <v>102</v>
      </c>
      <c r="Q1269">
        <f t="shared" si="39"/>
        <v>140.86000000000001</v>
      </c>
      <c r="R1269" s="10" t="s">
        <v>8323</v>
      </c>
      <c r="S1269" t="s">
        <v>8324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40"/>
        <v>117</v>
      </c>
      <c r="Q1270">
        <f t="shared" si="39"/>
        <v>76.92</v>
      </c>
      <c r="R1270" s="10" t="s">
        <v>8323</v>
      </c>
      <c r="S1270" t="s">
        <v>8324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40"/>
        <v>109</v>
      </c>
      <c r="Q1271">
        <f t="shared" si="39"/>
        <v>99.16</v>
      </c>
      <c r="R1271" s="10" t="s">
        <v>8323</v>
      </c>
      <c r="S1271" t="s">
        <v>8324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40"/>
        <v>115</v>
      </c>
      <c r="Q1272">
        <f t="shared" si="39"/>
        <v>67.88</v>
      </c>
      <c r="R1272" s="10" t="s">
        <v>8323</v>
      </c>
      <c r="S1272" t="s">
        <v>8324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40"/>
        <v>102</v>
      </c>
      <c r="Q1273">
        <f t="shared" si="39"/>
        <v>246.29</v>
      </c>
      <c r="R1273" s="10" t="s">
        <v>8323</v>
      </c>
      <c r="S1273" t="s">
        <v>8324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40"/>
        <v>106</v>
      </c>
      <c r="Q1274">
        <f t="shared" si="39"/>
        <v>189.29</v>
      </c>
      <c r="R1274" s="10" t="s">
        <v>8323</v>
      </c>
      <c r="S1274" t="s">
        <v>8324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40"/>
        <v>104</v>
      </c>
      <c r="Q1275">
        <f t="shared" si="39"/>
        <v>76.67</v>
      </c>
      <c r="R1275" s="10" t="s">
        <v>8323</v>
      </c>
      <c r="S1275" t="s">
        <v>8324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40"/>
        <v>155</v>
      </c>
      <c r="Q1276">
        <f t="shared" si="39"/>
        <v>82.96</v>
      </c>
      <c r="R1276" s="10" t="s">
        <v>8323</v>
      </c>
      <c r="S1276" t="s">
        <v>8324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40"/>
        <v>162</v>
      </c>
      <c r="Q1277">
        <f t="shared" si="39"/>
        <v>62.52</v>
      </c>
      <c r="R1277" s="10" t="s">
        <v>8323</v>
      </c>
      <c r="S1277" t="s">
        <v>8324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40"/>
        <v>104</v>
      </c>
      <c r="Q1278">
        <f t="shared" si="39"/>
        <v>46.07</v>
      </c>
      <c r="R1278" s="10" t="s">
        <v>8323</v>
      </c>
      <c r="S1278" t="s">
        <v>8324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40"/>
        <v>106</v>
      </c>
      <c r="Q1279">
        <f t="shared" si="39"/>
        <v>38.54</v>
      </c>
      <c r="R1279" s="10" t="s">
        <v>8323</v>
      </c>
      <c r="S1279" t="s">
        <v>8324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40"/>
        <v>155</v>
      </c>
      <c r="Q1280">
        <f t="shared" si="39"/>
        <v>53.01</v>
      </c>
      <c r="R1280" s="10" t="s">
        <v>8323</v>
      </c>
      <c r="S1280" t="s">
        <v>8324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40"/>
        <v>111</v>
      </c>
      <c r="Q1281">
        <f t="shared" si="39"/>
        <v>73.36</v>
      </c>
      <c r="R1281" s="10" t="s">
        <v>8323</v>
      </c>
      <c r="S1281" t="s">
        <v>8324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40"/>
        <v>111</v>
      </c>
      <c r="Q1282">
        <f t="shared" si="39"/>
        <v>127.98</v>
      </c>
      <c r="R1282" s="10" t="s">
        <v>8323</v>
      </c>
      <c r="S1282" t="s">
        <v>8324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40"/>
        <v>111</v>
      </c>
      <c r="Q1283">
        <f t="shared" ref="Q1283:Q1346" si="41">IFERROR(ROUND(E1283/M1283,2),0)</f>
        <v>104.73</v>
      </c>
      <c r="R1283" s="10" t="s">
        <v>8323</v>
      </c>
      <c r="S1283" t="s">
        <v>8324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40"/>
        <v>124</v>
      </c>
      <c r="Q1284">
        <f t="shared" si="41"/>
        <v>67.67</v>
      </c>
      <c r="R1284" s="10" t="s">
        <v>8323</v>
      </c>
      <c r="S1284" t="s">
        <v>8324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40"/>
        <v>211</v>
      </c>
      <c r="Q1285">
        <f t="shared" si="41"/>
        <v>95.93</v>
      </c>
      <c r="R1285" s="10" t="s">
        <v>8323</v>
      </c>
      <c r="S1285" t="s">
        <v>8324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40"/>
        <v>101</v>
      </c>
      <c r="Q1286">
        <f t="shared" si="41"/>
        <v>65.16</v>
      </c>
      <c r="R1286" s="10" t="s">
        <v>8315</v>
      </c>
      <c r="S1286" t="s">
        <v>8316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40"/>
        <v>102</v>
      </c>
      <c r="Q1287">
        <f t="shared" si="41"/>
        <v>32.270000000000003</v>
      </c>
      <c r="R1287" s="10" t="s">
        <v>8315</v>
      </c>
      <c r="S1287" t="s">
        <v>8316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40"/>
        <v>108</v>
      </c>
      <c r="Q1288">
        <f t="shared" si="41"/>
        <v>81.25</v>
      </c>
      <c r="R1288" s="10" t="s">
        <v>8315</v>
      </c>
      <c r="S1288" t="s">
        <v>8316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40"/>
        <v>242</v>
      </c>
      <c r="Q1289">
        <f t="shared" si="41"/>
        <v>24.2</v>
      </c>
      <c r="R1289" s="10" t="s">
        <v>8315</v>
      </c>
      <c r="S1289" t="s">
        <v>8316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40"/>
        <v>100</v>
      </c>
      <c r="Q1290">
        <f t="shared" si="41"/>
        <v>65.87</v>
      </c>
      <c r="R1290" s="10" t="s">
        <v>8315</v>
      </c>
      <c r="S1290" t="s">
        <v>8316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40"/>
        <v>125</v>
      </c>
      <c r="Q1291">
        <f t="shared" si="41"/>
        <v>36.08</v>
      </c>
      <c r="R1291" s="10" t="s">
        <v>8315</v>
      </c>
      <c r="S1291" t="s">
        <v>8316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40"/>
        <v>109</v>
      </c>
      <c r="Q1292">
        <f t="shared" si="41"/>
        <v>44.19</v>
      </c>
      <c r="R1292" s="10" t="s">
        <v>8315</v>
      </c>
      <c r="S1292" t="s">
        <v>8316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40"/>
        <v>146</v>
      </c>
      <c r="Q1293">
        <f t="shared" si="41"/>
        <v>104.07</v>
      </c>
      <c r="R1293" s="10" t="s">
        <v>8315</v>
      </c>
      <c r="S1293" t="s">
        <v>8316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40"/>
        <v>110</v>
      </c>
      <c r="Q1294">
        <f t="shared" si="41"/>
        <v>35.96</v>
      </c>
      <c r="R1294" s="10" t="s">
        <v>8315</v>
      </c>
      <c r="S1294" t="s">
        <v>8316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40"/>
        <v>102</v>
      </c>
      <c r="Q1295">
        <f t="shared" si="41"/>
        <v>127.79</v>
      </c>
      <c r="R1295" s="10" t="s">
        <v>8315</v>
      </c>
      <c r="S1295" t="s">
        <v>8316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40"/>
        <v>122</v>
      </c>
      <c r="Q1296">
        <f t="shared" si="41"/>
        <v>27.73</v>
      </c>
      <c r="R1296" s="10" t="s">
        <v>8315</v>
      </c>
      <c r="S1296" t="s">
        <v>8316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40"/>
        <v>102</v>
      </c>
      <c r="Q1297">
        <f t="shared" si="41"/>
        <v>39.83</v>
      </c>
      <c r="R1297" s="10" t="s">
        <v>8315</v>
      </c>
      <c r="S1297" t="s">
        <v>8316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40"/>
        <v>141</v>
      </c>
      <c r="Q1298">
        <f t="shared" si="41"/>
        <v>52.17</v>
      </c>
      <c r="R1298" s="10" t="s">
        <v>8315</v>
      </c>
      <c r="S1298" t="s">
        <v>8316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40"/>
        <v>110</v>
      </c>
      <c r="Q1299">
        <f t="shared" si="41"/>
        <v>92.04</v>
      </c>
      <c r="R1299" s="10" t="s">
        <v>8315</v>
      </c>
      <c r="S1299" t="s">
        <v>8316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40"/>
        <v>105</v>
      </c>
      <c r="Q1300">
        <f t="shared" si="41"/>
        <v>63.42</v>
      </c>
      <c r="R1300" s="10" t="s">
        <v>8315</v>
      </c>
      <c r="S1300" t="s">
        <v>8316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40"/>
        <v>124</v>
      </c>
      <c r="Q1301">
        <f t="shared" si="41"/>
        <v>135.63</v>
      </c>
      <c r="R1301" s="10" t="s">
        <v>8315</v>
      </c>
      <c r="S1301" t="s">
        <v>8316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40"/>
        <v>135</v>
      </c>
      <c r="Q1302">
        <f t="shared" si="41"/>
        <v>168.75</v>
      </c>
      <c r="R1302" s="10" t="s">
        <v>8315</v>
      </c>
      <c r="S1302" t="s">
        <v>8316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40"/>
        <v>103</v>
      </c>
      <c r="Q1303">
        <f t="shared" si="41"/>
        <v>70.86</v>
      </c>
      <c r="R1303" s="10" t="s">
        <v>8315</v>
      </c>
      <c r="S1303" t="s">
        <v>8316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40"/>
        <v>100</v>
      </c>
      <c r="Q1304">
        <f t="shared" si="41"/>
        <v>50</v>
      </c>
      <c r="R1304" s="10" t="s">
        <v>8315</v>
      </c>
      <c r="S1304" t="s">
        <v>8316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40"/>
        <v>130</v>
      </c>
      <c r="Q1305">
        <f t="shared" si="41"/>
        <v>42.21</v>
      </c>
      <c r="R1305" s="10" t="s">
        <v>8315</v>
      </c>
      <c r="S1305" t="s">
        <v>8316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40"/>
        <v>40</v>
      </c>
      <c r="Q1306">
        <f t="shared" si="41"/>
        <v>152.41</v>
      </c>
      <c r="R1306" s="10" t="s">
        <v>8317</v>
      </c>
      <c r="S1306" t="s">
        <v>8319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40"/>
        <v>26</v>
      </c>
      <c r="Q1307">
        <f t="shared" si="41"/>
        <v>90.62</v>
      </c>
      <c r="R1307" s="10" t="s">
        <v>8317</v>
      </c>
      <c r="S1307" t="s">
        <v>8319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40"/>
        <v>65</v>
      </c>
      <c r="Q1308">
        <f t="shared" si="41"/>
        <v>201.6</v>
      </c>
      <c r="R1308" s="10" t="s">
        <v>8317</v>
      </c>
      <c r="S1308" t="s">
        <v>8319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40"/>
        <v>12</v>
      </c>
      <c r="Q1309">
        <f t="shared" si="41"/>
        <v>127.93</v>
      </c>
      <c r="R1309" s="10" t="s">
        <v>8317</v>
      </c>
      <c r="S1309" t="s">
        <v>8319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40"/>
        <v>11</v>
      </c>
      <c r="Q1310">
        <f t="shared" si="41"/>
        <v>29.89</v>
      </c>
      <c r="R1310" s="10" t="s">
        <v>8317</v>
      </c>
      <c r="S1310" t="s">
        <v>8319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40"/>
        <v>112</v>
      </c>
      <c r="Q1311">
        <f t="shared" si="41"/>
        <v>367.97</v>
      </c>
      <c r="R1311" s="10" t="s">
        <v>8317</v>
      </c>
      <c r="S1311" t="s">
        <v>8319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40"/>
        <v>16</v>
      </c>
      <c r="Q1312">
        <f t="shared" si="41"/>
        <v>129.16999999999999</v>
      </c>
      <c r="R1312" s="10" t="s">
        <v>8317</v>
      </c>
      <c r="S1312" t="s">
        <v>8319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40"/>
        <v>32</v>
      </c>
      <c r="Q1313">
        <f t="shared" si="41"/>
        <v>800.7</v>
      </c>
      <c r="R1313" s="10" t="s">
        <v>8317</v>
      </c>
      <c r="S1313" t="s">
        <v>8319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40"/>
        <v>1</v>
      </c>
      <c r="Q1314">
        <f t="shared" si="41"/>
        <v>28</v>
      </c>
      <c r="R1314" s="10" t="s">
        <v>8317</v>
      </c>
      <c r="S1314" t="s">
        <v>8319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40"/>
        <v>31</v>
      </c>
      <c r="Q1315">
        <f t="shared" si="41"/>
        <v>102.02</v>
      </c>
      <c r="R1315" s="10" t="s">
        <v>8317</v>
      </c>
      <c r="S1315" t="s">
        <v>8319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40"/>
        <v>1</v>
      </c>
      <c r="Q1316">
        <f t="shared" si="41"/>
        <v>184.36</v>
      </c>
      <c r="R1316" s="10" t="s">
        <v>8317</v>
      </c>
      <c r="S1316" t="s">
        <v>8319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40"/>
        <v>40</v>
      </c>
      <c r="Q1317">
        <f t="shared" si="41"/>
        <v>162.91999999999999</v>
      </c>
      <c r="R1317" s="10" t="s">
        <v>8317</v>
      </c>
      <c r="S1317" t="s">
        <v>8319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40"/>
        <v>0</v>
      </c>
      <c r="Q1318">
        <f t="shared" si="41"/>
        <v>1</v>
      </c>
      <c r="R1318" s="10" t="s">
        <v>8317</v>
      </c>
      <c r="S1318" t="s">
        <v>8319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40"/>
        <v>6</v>
      </c>
      <c r="Q1319">
        <f t="shared" si="41"/>
        <v>603.53</v>
      </c>
      <c r="R1319" s="10" t="s">
        <v>8317</v>
      </c>
      <c r="S1319" t="s">
        <v>8319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40"/>
        <v>15</v>
      </c>
      <c r="Q1320">
        <f t="shared" si="41"/>
        <v>45.41</v>
      </c>
      <c r="R1320" s="10" t="s">
        <v>8317</v>
      </c>
      <c r="S1320" t="s">
        <v>8319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40"/>
        <v>15</v>
      </c>
      <c r="Q1321">
        <f t="shared" si="41"/>
        <v>97.33</v>
      </c>
      <c r="R1321" s="10" t="s">
        <v>8317</v>
      </c>
      <c r="S1321" t="s">
        <v>8319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40"/>
        <v>1</v>
      </c>
      <c r="Q1322">
        <f t="shared" si="41"/>
        <v>167.67</v>
      </c>
      <c r="R1322" s="10" t="s">
        <v>8317</v>
      </c>
      <c r="S1322" t="s">
        <v>8319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40"/>
        <v>1</v>
      </c>
      <c r="Q1323">
        <f t="shared" si="41"/>
        <v>859.86</v>
      </c>
      <c r="R1323" s="10" t="s">
        <v>8317</v>
      </c>
      <c r="S1323" t="s">
        <v>8319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ref="P1324:P1387" si="42">ROUND(E1324/D1324*100,0)</f>
        <v>0</v>
      </c>
      <c r="Q1324">
        <f t="shared" si="41"/>
        <v>26.5</v>
      </c>
      <c r="R1324" s="10" t="s">
        <v>8317</v>
      </c>
      <c r="S1324" t="s">
        <v>8319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42"/>
        <v>9</v>
      </c>
      <c r="Q1325">
        <f t="shared" si="41"/>
        <v>30.27</v>
      </c>
      <c r="R1325" s="10" t="s">
        <v>8317</v>
      </c>
      <c r="S1325" t="s">
        <v>8319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42"/>
        <v>10</v>
      </c>
      <c r="Q1326">
        <f t="shared" si="41"/>
        <v>54.67</v>
      </c>
      <c r="R1326" s="10" t="s">
        <v>8317</v>
      </c>
      <c r="S1326" t="s">
        <v>8319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42"/>
        <v>2</v>
      </c>
      <c r="Q1327">
        <f t="shared" si="41"/>
        <v>60.75</v>
      </c>
      <c r="R1327" s="10" t="s">
        <v>8317</v>
      </c>
      <c r="S1327" t="s">
        <v>8319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42"/>
        <v>1</v>
      </c>
      <c r="Q1328">
        <f t="shared" si="41"/>
        <v>102.73</v>
      </c>
      <c r="R1328" s="10" t="s">
        <v>8317</v>
      </c>
      <c r="S1328" t="s">
        <v>8319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42"/>
        <v>4</v>
      </c>
      <c r="Q1329">
        <f t="shared" si="41"/>
        <v>41.59</v>
      </c>
      <c r="R1329" s="10" t="s">
        <v>8317</v>
      </c>
      <c r="S1329" t="s">
        <v>8319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42"/>
        <v>2</v>
      </c>
      <c r="Q1330">
        <f t="shared" si="41"/>
        <v>116.53</v>
      </c>
      <c r="R1330" s="10" t="s">
        <v>8317</v>
      </c>
      <c r="S1330" t="s">
        <v>8319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42"/>
        <v>1</v>
      </c>
      <c r="Q1331">
        <f t="shared" si="41"/>
        <v>45.33</v>
      </c>
      <c r="R1331" s="10" t="s">
        <v>8317</v>
      </c>
      <c r="S1331" t="s">
        <v>8319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42"/>
        <v>22</v>
      </c>
      <c r="Q1332">
        <f t="shared" si="41"/>
        <v>157.46</v>
      </c>
      <c r="R1332" s="10" t="s">
        <v>8317</v>
      </c>
      <c r="S1332" t="s">
        <v>8319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42"/>
        <v>1</v>
      </c>
      <c r="Q1333">
        <f t="shared" si="41"/>
        <v>100.5</v>
      </c>
      <c r="R1333" s="10" t="s">
        <v>8317</v>
      </c>
      <c r="S1333" t="s">
        <v>8319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42"/>
        <v>0</v>
      </c>
      <c r="Q1334">
        <f t="shared" si="41"/>
        <v>0</v>
      </c>
      <c r="R1334" s="10" t="s">
        <v>8317</v>
      </c>
      <c r="S1334" t="s">
        <v>8319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42"/>
        <v>0</v>
      </c>
      <c r="Q1335">
        <f t="shared" si="41"/>
        <v>0</v>
      </c>
      <c r="R1335" s="10" t="s">
        <v>8317</v>
      </c>
      <c r="S1335" t="s">
        <v>8319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42"/>
        <v>11</v>
      </c>
      <c r="Q1336">
        <f t="shared" si="41"/>
        <v>51.82</v>
      </c>
      <c r="R1336" s="10" t="s">
        <v>8317</v>
      </c>
      <c r="S1336" t="s">
        <v>8319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42"/>
        <v>20</v>
      </c>
      <c r="Q1337">
        <f t="shared" si="41"/>
        <v>308.75</v>
      </c>
      <c r="R1337" s="10" t="s">
        <v>8317</v>
      </c>
      <c r="S1337" t="s">
        <v>8319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42"/>
        <v>85</v>
      </c>
      <c r="Q1338">
        <f t="shared" si="41"/>
        <v>379.23</v>
      </c>
      <c r="R1338" s="10" t="s">
        <v>8317</v>
      </c>
      <c r="S1338" t="s">
        <v>8319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42"/>
        <v>49</v>
      </c>
      <c r="Q1339">
        <f t="shared" si="41"/>
        <v>176.36</v>
      </c>
      <c r="R1339" s="10" t="s">
        <v>8317</v>
      </c>
      <c r="S1339" t="s">
        <v>8319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42"/>
        <v>3</v>
      </c>
      <c r="Q1340">
        <f t="shared" si="41"/>
        <v>66.069999999999993</v>
      </c>
      <c r="R1340" s="10" t="s">
        <v>8317</v>
      </c>
      <c r="S1340" t="s">
        <v>8319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42"/>
        <v>7</v>
      </c>
      <c r="Q1341">
        <f t="shared" si="41"/>
        <v>89.65</v>
      </c>
      <c r="R1341" s="10" t="s">
        <v>8317</v>
      </c>
      <c r="S1341" t="s">
        <v>8319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42"/>
        <v>0</v>
      </c>
      <c r="Q1342">
        <f t="shared" si="41"/>
        <v>0</v>
      </c>
      <c r="R1342" s="10" t="s">
        <v>8317</v>
      </c>
      <c r="S1342" t="s">
        <v>8319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42"/>
        <v>70</v>
      </c>
      <c r="Q1343">
        <f t="shared" si="41"/>
        <v>382.39</v>
      </c>
      <c r="R1343" s="10" t="s">
        <v>8317</v>
      </c>
      <c r="S1343" t="s">
        <v>8319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42"/>
        <v>0</v>
      </c>
      <c r="Q1344">
        <f t="shared" si="41"/>
        <v>100</v>
      </c>
      <c r="R1344" s="10" t="s">
        <v>8317</v>
      </c>
      <c r="S1344" t="s">
        <v>8319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42"/>
        <v>102</v>
      </c>
      <c r="Q1345">
        <f t="shared" si="41"/>
        <v>158.36000000000001</v>
      </c>
      <c r="R1345" s="10" t="s">
        <v>8317</v>
      </c>
      <c r="S1345" t="s">
        <v>8319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42"/>
        <v>378</v>
      </c>
      <c r="Q1346">
        <f t="shared" si="41"/>
        <v>40.76</v>
      </c>
      <c r="R1346" s="10" t="s">
        <v>8320</v>
      </c>
      <c r="S1346" t="s">
        <v>8321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42"/>
        <v>125</v>
      </c>
      <c r="Q1347">
        <f t="shared" ref="Q1347:Q1410" si="43">IFERROR(ROUND(E1347/M1347,2),0)</f>
        <v>53.57</v>
      </c>
      <c r="R1347" s="10" t="s">
        <v>8320</v>
      </c>
      <c r="S1347" t="s">
        <v>8321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42"/>
        <v>147</v>
      </c>
      <c r="Q1348">
        <f t="shared" si="43"/>
        <v>48.45</v>
      </c>
      <c r="R1348" s="10" t="s">
        <v>8320</v>
      </c>
      <c r="S1348" t="s">
        <v>8321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42"/>
        <v>102</v>
      </c>
      <c r="Q1349">
        <f t="shared" si="43"/>
        <v>82.42</v>
      </c>
      <c r="R1349" s="10" t="s">
        <v>8320</v>
      </c>
      <c r="S1349" t="s">
        <v>8321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42"/>
        <v>102</v>
      </c>
      <c r="Q1350">
        <f t="shared" si="43"/>
        <v>230.19</v>
      </c>
      <c r="R1350" s="10" t="s">
        <v>8320</v>
      </c>
      <c r="S1350" t="s">
        <v>8321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42"/>
        <v>204</v>
      </c>
      <c r="Q1351">
        <f t="shared" si="43"/>
        <v>59.36</v>
      </c>
      <c r="R1351" s="10" t="s">
        <v>8320</v>
      </c>
      <c r="S1351" t="s">
        <v>8321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42"/>
        <v>104</v>
      </c>
      <c r="Q1352">
        <f t="shared" si="43"/>
        <v>66.7</v>
      </c>
      <c r="R1352" s="10" t="s">
        <v>8320</v>
      </c>
      <c r="S1352" t="s">
        <v>8321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42"/>
        <v>101</v>
      </c>
      <c r="Q1353">
        <f t="shared" si="43"/>
        <v>168.78</v>
      </c>
      <c r="R1353" s="10" t="s">
        <v>8320</v>
      </c>
      <c r="S1353" t="s">
        <v>8321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42"/>
        <v>136</v>
      </c>
      <c r="Q1354">
        <f t="shared" si="43"/>
        <v>59.97</v>
      </c>
      <c r="R1354" s="10" t="s">
        <v>8320</v>
      </c>
      <c r="S1354" t="s">
        <v>8321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42"/>
        <v>134</v>
      </c>
      <c r="Q1355">
        <f t="shared" si="43"/>
        <v>31.81</v>
      </c>
      <c r="R1355" s="10" t="s">
        <v>8320</v>
      </c>
      <c r="S1355" t="s">
        <v>8321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42"/>
        <v>130</v>
      </c>
      <c r="Q1356">
        <f t="shared" si="43"/>
        <v>24.42</v>
      </c>
      <c r="R1356" s="10" t="s">
        <v>8320</v>
      </c>
      <c r="S1356" t="s">
        <v>8321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42"/>
        <v>123</v>
      </c>
      <c r="Q1357">
        <f t="shared" si="43"/>
        <v>25.35</v>
      </c>
      <c r="R1357" s="10" t="s">
        <v>8320</v>
      </c>
      <c r="S1357" t="s">
        <v>8321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42"/>
        <v>183</v>
      </c>
      <c r="Q1358">
        <f t="shared" si="43"/>
        <v>71.44</v>
      </c>
      <c r="R1358" s="10" t="s">
        <v>8320</v>
      </c>
      <c r="S1358" t="s">
        <v>8321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42"/>
        <v>125</v>
      </c>
      <c r="Q1359">
        <f t="shared" si="43"/>
        <v>38.549999999999997</v>
      </c>
      <c r="R1359" s="10" t="s">
        <v>8320</v>
      </c>
      <c r="S1359" t="s">
        <v>8321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42"/>
        <v>112</v>
      </c>
      <c r="Q1360">
        <f t="shared" si="43"/>
        <v>68.37</v>
      </c>
      <c r="R1360" s="10" t="s">
        <v>8320</v>
      </c>
      <c r="S1360" t="s">
        <v>8321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42"/>
        <v>116</v>
      </c>
      <c r="Q1361">
        <f t="shared" si="43"/>
        <v>40.21</v>
      </c>
      <c r="R1361" s="10" t="s">
        <v>8320</v>
      </c>
      <c r="S1361" t="s">
        <v>8321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42"/>
        <v>173</v>
      </c>
      <c r="Q1362">
        <f t="shared" si="43"/>
        <v>32.07</v>
      </c>
      <c r="R1362" s="10" t="s">
        <v>8320</v>
      </c>
      <c r="S1362" t="s">
        <v>8321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42"/>
        <v>126</v>
      </c>
      <c r="Q1363">
        <f t="shared" si="43"/>
        <v>28.63</v>
      </c>
      <c r="R1363" s="10" t="s">
        <v>8320</v>
      </c>
      <c r="S1363" t="s">
        <v>8321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42"/>
        <v>109</v>
      </c>
      <c r="Q1364">
        <f t="shared" si="43"/>
        <v>43.64</v>
      </c>
      <c r="R1364" s="10" t="s">
        <v>8320</v>
      </c>
      <c r="S1364" t="s">
        <v>8321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42"/>
        <v>100</v>
      </c>
      <c r="Q1365">
        <f t="shared" si="43"/>
        <v>40</v>
      </c>
      <c r="R1365" s="10" t="s">
        <v>8320</v>
      </c>
      <c r="S1365" t="s">
        <v>8321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42"/>
        <v>119</v>
      </c>
      <c r="Q1366">
        <f t="shared" si="43"/>
        <v>346.04</v>
      </c>
      <c r="R1366" s="10" t="s">
        <v>8323</v>
      </c>
      <c r="S1366" t="s">
        <v>8324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42"/>
        <v>100</v>
      </c>
      <c r="Q1367">
        <f t="shared" si="43"/>
        <v>81.739999999999995</v>
      </c>
      <c r="R1367" s="10" t="s">
        <v>8323</v>
      </c>
      <c r="S1367" t="s">
        <v>8324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42"/>
        <v>126</v>
      </c>
      <c r="Q1368">
        <f t="shared" si="43"/>
        <v>64.540000000000006</v>
      </c>
      <c r="R1368" s="10" t="s">
        <v>8323</v>
      </c>
      <c r="S1368" t="s">
        <v>8324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42"/>
        <v>114</v>
      </c>
      <c r="Q1369">
        <f t="shared" si="43"/>
        <v>63.48</v>
      </c>
      <c r="R1369" s="10" t="s">
        <v>8323</v>
      </c>
      <c r="S1369" t="s">
        <v>8324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42"/>
        <v>111</v>
      </c>
      <c r="Q1370">
        <f t="shared" si="43"/>
        <v>63.62</v>
      </c>
      <c r="R1370" s="10" t="s">
        <v>8323</v>
      </c>
      <c r="S1370" t="s">
        <v>8324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42"/>
        <v>105</v>
      </c>
      <c r="Q1371">
        <f t="shared" si="43"/>
        <v>83.97</v>
      </c>
      <c r="R1371" s="10" t="s">
        <v>8323</v>
      </c>
      <c r="S1371" t="s">
        <v>8324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42"/>
        <v>104</v>
      </c>
      <c r="Q1372">
        <f t="shared" si="43"/>
        <v>77.75</v>
      </c>
      <c r="R1372" s="10" t="s">
        <v>8323</v>
      </c>
      <c r="S1372" t="s">
        <v>8324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42"/>
        <v>107</v>
      </c>
      <c r="Q1373">
        <f t="shared" si="43"/>
        <v>107.07</v>
      </c>
      <c r="R1373" s="10" t="s">
        <v>8323</v>
      </c>
      <c r="S1373" t="s">
        <v>8324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42"/>
        <v>124</v>
      </c>
      <c r="Q1374">
        <f t="shared" si="43"/>
        <v>38.75</v>
      </c>
      <c r="R1374" s="10" t="s">
        <v>8323</v>
      </c>
      <c r="S1374" t="s">
        <v>8324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42"/>
        <v>105</v>
      </c>
      <c r="Q1375">
        <f t="shared" si="43"/>
        <v>201.94</v>
      </c>
      <c r="R1375" s="10" t="s">
        <v>8323</v>
      </c>
      <c r="S1375" t="s">
        <v>8324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42"/>
        <v>189</v>
      </c>
      <c r="Q1376">
        <f t="shared" si="43"/>
        <v>43.06</v>
      </c>
      <c r="R1376" s="10" t="s">
        <v>8323</v>
      </c>
      <c r="S1376" t="s">
        <v>8324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42"/>
        <v>171</v>
      </c>
      <c r="Q1377">
        <f t="shared" si="43"/>
        <v>62.87</v>
      </c>
      <c r="R1377" s="10" t="s">
        <v>8323</v>
      </c>
      <c r="S1377" t="s">
        <v>8324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42"/>
        <v>252</v>
      </c>
      <c r="Q1378">
        <f t="shared" si="43"/>
        <v>55.61</v>
      </c>
      <c r="R1378" s="10" t="s">
        <v>8323</v>
      </c>
      <c r="S1378" t="s">
        <v>8324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42"/>
        <v>116</v>
      </c>
      <c r="Q1379">
        <f t="shared" si="43"/>
        <v>48.71</v>
      </c>
      <c r="R1379" s="10" t="s">
        <v>8323</v>
      </c>
      <c r="S1379" t="s">
        <v>8324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42"/>
        <v>203</v>
      </c>
      <c r="Q1380">
        <f t="shared" si="43"/>
        <v>30.58</v>
      </c>
      <c r="R1380" s="10" t="s">
        <v>8323</v>
      </c>
      <c r="S1380" t="s">
        <v>8324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42"/>
        <v>112</v>
      </c>
      <c r="Q1381">
        <f t="shared" si="43"/>
        <v>73.91</v>
      </c>
      <c r="R1381" s="10" t="s">
        <v>8323</v>
      </c>
      <c r="S1381" t="s">
        <v>8324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42"/>
        <v>424</v>
      </c>
      <c r="Q1382">
        <f t="shared" si="43"/>
        <v>21.2</v>
      </c>
      <c r="R1382" s="10" t="s">
        <v>8323</v>
      </c>
      <c r="S1382" t="s">
        <v>8324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42"/>
        <v>107</v>
      </c>
      <c r="Q1383">
        <f t="shared" si="43"/>
        <v>73.36</v>
      </c>
      <c r="R1383" s="10" t="s">
        <v>8323</v>
      </c>
      <c r="S1383" t="s">
        <v>8324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42"/>
        <v>104</v>
      </c>
      <c r="Q1384">
        <f t="shared" si="43"/>
        <v>56.41</v>
      </c>
      <c r="R1384" s="10" t="s">
        <v>8323</v>
      </c>
      <c r="S1384" t="s">
        <v>8324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42"/>
        <v>212</v>
      </c>
      <c r="Q1385">
        <f t="shared" si="43"/>
        <v>50.25</v>
      </c>
      <c r="R1385" s="10" t="s">
        <v>8323</v>
      </c>
      <c r="S1385" t="s">
        <v>8324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42"/>
        <v>124</v>
      </c>
      <c r="Q1386">
        <f t="shared" si="43"/>
        <v>68.94</v>
      </c>
      <c r="R1386" s="10" t="s">
        <v>8323</v>
      </c>
      <c r="S1386" t="s">
        <v>8324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42"/>
        <v>110</v>
      </c>
      <c r="Q1387">
        <f t="shared" si="43"/>
        <v>65.91</v>
      </c>
      <c r="R1387" s="10" t="s">
        <v>8323</v>
      </c>
      <c r="S1387" t="s">
        <v>8324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ref="P1388:P1451" si="44">ROUND(E1388/D1388*100,0)</f>
        <v>219</v>
      </c>
      <c r="Q1388">
        <f t="shared" si="43"/>
        <v>62.5</v>
      </c>
      <c r="R1388" s="10" t="s">
        <v>8323</v>
      </c>
      <c r="S1388" t="s">
        <v>8324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44"/>
        <v>137</v>
      </c>
      <c r="Q1389">
        <f t="shared" si="43"/>
        <v>70.06</v>
      </c>
      <c r="R1389" s="10" t="s">
        <v>8323</v>
      </c>
      <c r="S1389" t="s">
        <v>8324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44"/>
        <v>135</v>
      </c>
      <c r="Q1390">
        <f t="shared" si="43"/>
        <v>60.18</v>
      </c>
      <c r="R1390" s="10" t="s">
        <v>8323</v>
      </c>
      <c r="S1390" t="s">
        <v>8324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44"/>
        <v>145</v>
      </c>
      <c r="Q1391">
        <f t="shared" si="43"/>
        <v>21.38</v>
      </c>
      <c r="R1391" s="10" t="s">
        <v>8323</v>
      </c>
      <c r="S1391" t="s">
        <v>8324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44"/>
        <v>109</v>
      </c>
      <c r="Q1392">
        <f t="shared" si="43"/>
        <v>160.79</v>
      </c>
      <c r="R1392" s="10" t="s">
        <v>8323</v>
      </c>
      <c r="S1392" t="s">
        <v>8324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44"/>
        <v>110</v>
      </c>
      <c r="Q1393">
        <f t="shared" si="43"/>
        <v>42.38</v>
      </c>
      <c r="R1393" s="10" t="s">
        <v>8323</v>
      </c>
      <c r="S1393" t="s">
        <v>8324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44"/>
        <v>114</v>
      </c>
      <c r="Q1394">
        <f t="shared" si="43"/>
        <v>27.32</v>
      </c>
      <c r="R1394" s="10" t="s">
        <v>8323</v>
      </c>
      <c r="S1394" t="s">
        <v>8324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44"/>
        <v>102</v>
      </c>
      <c r="Q1395">
        <f t="shared" si="43"/>
        <v>196.83</v>
      </c>
      <c r="R1395" s="10" t="s">
        <v>8323</v>
      </c>
      <c r="S1395" t="s">
        <v>8324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44"/>
        <v>122</v>
      </c>
      <c r="Q1396">
        <f t="shared" si="43"/>
        <v>53.88</v>
      </c>
      <c r="R1396" s="10" t="s">
        <v>8323</v>
      </c>
      <c r="S1396" t="s">
        <v>8324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44"/>
        <v>112</v>
      </c>
      <c r="Q1397">
        <f t="shared" si="43"/>
        <v>47.76</v>
      </c>
      <c r="R1397" s="10" t="s">
        <v>8323</v>
      </c>
      <c r="S1397" t="s">
        <v>8324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44"/>
        <v>107</v>
      </c>
      <c r="Q1398">
        <f t="shared" si="43"/>
        <v>88.19</v>
      </c>
      <c r="R1398" s="10" t="s">
        <v>8323</v>
      </c>
      <c r="S1398" t="s">
        <v>8324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44"/>
        <v>114</v>
      </c>
      <c r="Q1399">
        <f t="shared" si="43"/>
        <v>72.06</v>
      </c>
      <c r="R1399" s="10" t="s">
        <v>8323</v>
      </c>
      <c r="S1399" t="s">
        <v>8324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44"/>
        <v>110</v>
      </c>
      <c r="Q1400">
        <f t="shared" si="43"/>
        <v>74.25</v>
      </c>
      <c r="R1400" s="10" t="s">
        <v>8323</v>
      </c>
      <c r="S1400" t="s">
        <v>8324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44"/>
        <v>126</v>
      </c>
      <c r="Q1401">
        <f t="shared" si="43"/>
        <v>61.7</v>
      </c>
      <c r="R1401" s="10" t="s">
        <v>8323</v>
      </c>
      <c r="S1401" t="s">
        <v>8324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44"/>
        <v>167</v>
      </c>
      <c r="Q1402">
        <f t="shared" si="43"/>
        <v>17.239999999999998</v>
      </c>
      <c r="R1402" s="10" t="s">
        <v>8323</v>
      </c>
      <c r="S1402" t="s">
        <v>8324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44"/>
        <v>497</v>
      </c>
      <c r="Q1403">
        <f t="shared" si="43"/>
        <v>51.72</v>
      </c>
      <c r="R1403" s="10" t="s">
        <v>8323</v>
      </c>
      <c r="S1403" t="s">
        <v>8324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44"/>
        <v>109</v>
      </c>
      <c r="Q1404">
        <f t="shared" si="43"/>
        <v>24.15</v>
      </c>
      <c r="R1404" s="10" t="s">
        <v>8323</v>
      </c>
      <c r="S1404" t="s">
        <v>8324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44"/>
        <v>103</v>
      </c>
      <c r="Q1405">
        <f t="shared" si="43"/>
        <v>62.17</v>
      </c>
      <c r="R1405" s="10" t="s">
        <v>8323</v>
      </c>
      <c r="S1405" t="s">
        <v>8324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44"/>
        <v>2</v>
      </c>
      <c r="Q1406">
        <f t="shared" si="43"/>
        <v>48.2</v>
      </c>
      <c r="R1406" s="10" t="s">
        <v>8320</v>
      </c>
      <c r="S1406" t="s">
        <v>8339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44"/>
        <v>0</v>
      </c>
      <c r="Q1407">
        <f t="shared" si="43"/>
        <v>6.18</v>
      </c>
      <c r="R1407" s="10" t="s">
        <v>8320</v>
      </c>
      <c r="S1407" t="s">
        <v>8339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44"/>
        <v>0</v>
      </c>
      <c r="Q1408">
        <f t="shared" si="43"/>
        <v>5</v>
      </c>
      <c r="R1408" s="10" t="s">
        <v>8320</v>
      </c>
      <c r="S1408" t="s">
        <v>8339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44"/>
        <v>1</v>
      </c>
      <c r="Q1409">
        <f t="shared" si="43"/>
        <v>7.5</v>
      </c>
      <c r="R1409" s="10" t="s">
        <v>8320</v>
      </c>
      <c r="S1409" t="s">
        <v>8339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44"/>
        <v>7</v>
      </c>
      <c r="Q1410">
        <f t="shared" si="43"/>
        <v>12</v>
      </c>
      <c r="R1410" s="10" t="s">
        <v>8320</v>
      </c>
      <c r="S1410" t="s">
        <v>8339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44"/>
        <v>0</v>
      </c>
      <c r="Q1411">
        <f t="shared" ref="Q1411:Q1474" si="45">IFERROR(ROUND(E1411/M1411,2),0)</f>
        <v>0</v>
      </c>
      <c r="R1411" s="10" t="s">
        <v>8320</v>
      </c>
      <c r="S1411" t="s">
        <v>8339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44"/>
        <v>0</v>
      </c>
      <c r="Q1412">
        <f t="shared" si="45"/>
        <v>1</v>
      </c>
      <c r="R1412" s="10" t="s">
        <v>8320</v>
      </c>
      <c r="S1412" t="s">
        <v>8339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44"/>
        <v>0</v>
      </c>
      <c r="Q1413">
        <f t="shared" si="45"/>
        <v>2.33</v>
      </c>
      <c r="R1413" s="10" t="s">
        <v>8320</v>
      </c>
      <c r="S1413" t="s">
        <v>8339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44"/>
        <v>5</v>
      </c>
      <c r="Q1414">
        <f t="shared" si="45"/>
        <v>24.62</v>
      </c>
      <c r="R1414" s="10" t="s">
        <v>8320</v>
      </c>
      <c r="S1414" t="s">
        <v>8339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44"/>
        <v>5</v>
      </c>
      <c r="Q1415">
        <f t="shared" si="45"/>
        <v>100</v>
      </c>
      <c r="R1415" s="10" t="s">
        <v>8320</v>
      </c>
      <c r="S1415" t="s">
        <v>8339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44"/>
        <v>0</v>
      </c>
      <c r="Q1416">
        <f t="shared" si="45"/>
        <v>1</v>
      </c>
      <c r="R1416" s="10" t="s">
        <v>8320</v>
      </c>
      <c r="S1416" t="s">
        <v>8339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44"/>
        <v>18</v>
      </c>
      <c r="Q1417">
        <f t="shared" si="45"/>
        <v>88.89</v>
      </c>
      <c r="R1417" s="10" t="s">
        <v>8320</v>
      </c>
      <c r="S1417" t="s">
        <v>8339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44"/>
        <v>0</v>
      </c>
      <c r="Q1418">
        <f t="shared" si="45"/>
        <v>0</v>
      </c>
      <c r="R1418" s="10" t="s">
        <v>8320</v>
      </c>
      <c r="S1418" t="s">
        <v>8339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44"/>
        <v>1</v>
      </c>
      <c r="Q1419">
        <f t="shared" si="45"/>
        <v>27.5</v>
      </c>
      <c r="R1419" s="10" t="s">
        <v>8320</v>
      </c>
      <c r="S1419" t="s">
        <v>8339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44"/>
        <v>0</v>
      </c>
      <c r="Q1420">
        <f t="shared" si="45"/>
        <v>6</v>
      </c>
      <c r="R1420" s="10" t="s">
        <v>8320</v>
      </c>
      <c r="S1420" t="s">
        <v>8339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44"/>
        <v>7</v>
      </c>
      <c r="Q1421">
        <f t="shared" si="45"/>
        <v>44.5</v>
      </c>
      <c r="R1421" s="10" t="s">
        <v>8320</v>
      </c>
      <c r="S1421" t="s">
        <v>8339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44"/>
        <v>3</v>
      </c>
      <c r="Q1422">
        <f t="shared" si="45"/>
        <v>1</v>
      </c>
      <c r="R1422" s="10" t="s">
        <v>8320</v>
      </c>
      <c r="S1422" t="s">
        <v>8339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44"/>
        <v>0</v>
      </c>
      <c r="Q1423">
        <f t="shared" si="45"/>
        <v>100</v>
      </c>
      <c r="R1423" s="10" t="s">
        <v>8320</v>
      </c>
      <c r="S1423" t="s">
        <v>8339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44"/>
        <v>0</v>
      </c>
      <c r="Q1424">
        <f t="shared" si="45"/>
        <v>13</v>
      </c>
      <c r="R1424" s="10" t="s">
        <v>8320</v>
      </c>
      <c r="S1424" t="s">
        <v>8339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44"/>
        <v>0</v>
      </c>
      <c r="Q1425">
        <f t="shared" si="45"/>
        <v>100</v>
      </c>
      <c r="R1425" s="10" t="s">
        <v>8320</v>
      </c>
      <c r="S1425" t="s">
        <v>8339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44"/>
        <v>20</v>
      </c>
      <c r="Q1426">
        <f t="shared" si="45"/>
        <v>109.07</v>
      </c>
      <c r="R1426" s="10" t="s">
        <v>8320</v>
      </c>
      <c r="S1426" t="s">
        <v>8339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44"/>
        <v>0</v>
      </c>
      <c r="Q1427">
        <f t="shared" si="45"/>
        <v>0</v>
      </c>
      <c r="R1427" s="10" t="s">
        <v>8320</v>
      </c>
      <c r="S1427" t="s">
        <v>8339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44"/>
        <v>0</v>
      </c>
      <c r="Q1428">
        <f t="shared" si="45"/>
        <v>0</v>
      </c>
      <c r="R1428" s="10" t="s">
        <v>8320</v>
      </c>
      <c r="S1428" t="s">
        <v>8339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44"/>
        <v>8</v>
      </c>
      <c r="Q1429">
        <f t="shared" si="45"/>
        <v>104.75</v>
      </c>
      <c r="R1429" s="10" t="s">
        <v>8320</v>
      </c>
      <c r="S1429" t="s">
        <v>8339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44"/>
        <v>5</v>
      </c>
      <c r="Q1430">
        <f t="shared" si="45"/>
        <v>15</v>
      </c>
      <c r="R1430" s="10" t="s">
        <v>8320</v>
      </c>
      <c r="S1430" t="s">
        <v>8339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44"/>
        <v>0</v>
      </c>
      <c r="Q1431">
        <f t="shared" si="45"/>
        <v>0</v>
      </c>
      <c r="R1431" s="10" t="s">
        <v>8320</v>
      </c>
      <c r="S1431" t="s">
        <v>8339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44"/>
        <v>8</v>
      </c>
      <c r="Q1432">
        <f t="shared" si="45"/>
        <v>80.599999999999994</v>
      </c>
      <c r="R1432" s="10" t="s">
        <v>8320</v>
      </c>
      <c r="S1432" t="s">
        <v>8339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44"/>
        <v>32</v>
      </c>
      <c r="Q1433">
        <f t="shared" si="45"/>
        <v>115.55</v>
      </c>
      <c r="R1433" s="10" t="s">
        <v>8320</v>
      </c>
      <c r="S1433" t="s">
        <v>8339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44"/>
        <v>0</v>
      </c>
      <c r="Q1434">
        <f t="shared" si="45"/>
        <v>0</v>
      </c>
      <c r="R1434" s="10" t="s">
        <v>8320</v>
      </c>
      <c r="S1434" t="s">
        <v>8339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44"/>
        <v>7</v>
      </c>
      <c r="Q1435">
        <f t="shared" si="45"/>
        <v>80.5</v>
      </c>
      <c r="R1435" s="10" t="s">
        <v>8320</v>
      </c>
      <c r="S1435" t="s">
        <v>8339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44"/>
        <v>10</v>
      </c>
      <c r="Q1436">
        <f t="shared" si="45"/>
        <v>744.55</v>
      </c>
      <c r="R1436" s="10" t="s">
        <v>8320</v>
      </c>
      <c r="S1436" t="s">
        <v>8339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44"/>
        <v>0</v>
      </c>
      <c r="Q1437">
        <f t="shared" si="45"/>
        <v>7.5</v>
      </c>
      <c r="R1437" s="10" t="s">
        <v>8320</v>
      </c>
      <c r="S1437" t="s">
        <v>8339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44"/>
        <v>1</v>
      </c>
      <c r="Q1438">
        <f t="shared" si="45"/>
        <v>38.5</v>
      </c>
      <c r="R1438" s="10" t="s">
        <v>8320</v>
      </c>
      <c r="S1438" t="s">
        <v>8339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44"/>
        <v>27</v>
      </c>
      <c r="Q1439">
        <f t="shared" si="45"/>
        <v>36.68</v>
      </c>
      <c r="R1439" s="10" t="s">
        <v>8320</v>
      </c>
      <c r="S1439" t="s">
        <v>8339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44"/>
        <v>3</v>
      </c>
      <c r="Q1440">
        <f t="shared" si="45"/>
        <v>75</v>
      </c>
      <c r="R1440" s="10" t="s">
        <v>8320</v>
      </c>
      <c r="S1440" t="s">
        <v>8339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44"/>
        <v>7</v>
      </c>
      <c r="Q1441">
        <f t="shared" si="45"/>
        <v>30</v>
      </c>
      <c r="R1441" s="10" t="s">
        <v>8320</v>
      </c>
      <c r="S1441" t="s">
        <v>8339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44"/>
        <v>0</v>
      </c>
      <c r="Q1442">
        <f t="shared" si="45"/>
        <v>1</v>
      </c>
      <c r="R1442" s="10" t="s">
        <v>8320</v>
      </c>
      <c r="S1442" t="s">
        <v>8339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44"/>
        <v>1</v>
      </c>
      <c r="Q1443">
        <f t="shared" si="45"/>
        <v>673.33</v>
      </c>
      <c r="R1443" s="10" t="s">
        <v>8320</v>
      </c>
      <c r="S1443" t="s">
        <v>8339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44"/>
        <v>0</v>
      </c>
      <c r="Q1444">
        <f t="shared" si="45"/>
        <v>0</v>
      </c>
      <c r="R1444" s="10" t="s">
        <v>8320</v>
      </c>
      <c r="S1444" t="s">
        <v>8339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44"/>
        <v>0</v>
      </c>
      <c r="Q1445">
        <f t="shared" si="45"/>
        <v>0</v>
      </c>
      <c r="R1445" s="10" t="s">
        <v>8320</v>
      </c>
      <c r="S1445" t="s">
        <v>8339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44"/>
        <v>0</v>
      </c>
      <c r="Q1446">
        <f t="shared" si="45"/>
        <v>0</v>
      </c>
      <c r="R1446" s="10" t="s">
        <v>8320</v>
      </c>
      <c r="S1446" t="s">
        <v>8339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44"/>
        <v>0</v>
      </c>
      <c r="Q1447">
        <f t="shared" si="45"/>
        <v>0</v>
      </c>
      <c r="R1447" s="10" t="s">
        <v>8320</v>
      </c>
      <c r="S1447" t="s">
        <v>8339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44"/>
        <v>0</v>
      </c>
      <c r="Q1448">
        <f t="shared" si="45"/>
        <v>0</v>
      </c>
      <c r="R1448" s="10" t="s">
        <v>8320</v>
      </c>
      <c r="S1448" t="s">
        <v>8339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44"/>
        <v>0</v>
      </c>
      <c r="Q1449">
        <f t="shared" si="45"/>
        <v>25</v>
      </c>
      <c r="R1449" s="10" t="s">
        <v>8320</v>
      </c>
      <c r="S1449" t="s">
        <v>8339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44"/>
        <v>0</v>
      </c>
      <c r="Q1450">
        <f t="shared" si="45"/>
        <v>0</v>
      </c>
      <c r="R1450" s="10" t="s">
        <v>8320</v>
      </c>
      <c r="S1450" t="s">
        <v>8339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44"/>
        <v>0</v>
      </c>
      <c r="Q1451">
        <f t="shared" si="45"/>
        <v>0</v>
      </c>
      <c r="R1451" s="10" t="s">
        <v>8320</v>
      </c>
      <c r="S1451" t="s">
        <v>8339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ref="P1452:P1515" si="46">ROUND(E1452/D1452*100,0)</f>
        <v>0</v>
      </c>
      <c r="Q1452">
        <f t="shared" si="45"/>
        <v>1</v>
      </c>
      <c r="R1452" s="10" t="s">
        <v>8320</v>
      </c>
      <c r="S1452" t="s">
        <v>8339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46"/>
        <v>0</v>
      </c>
      <c r="Q1453">
        <f t="shared" si="45"/>
        <v>1</v>
      </c>
      <c r="R1453" s="10" t="s">
        <v>8320</v>
      </c>
      <c r="S1453" t="s">
        <v>8339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46"/>
        <v>0</v>
      </c>
      <c r="Q1454">
        <f t="shared" si="45"/>
        <v>0</v>
      </c>
      <c r="R1454" s="10" t="s">
        <v>8320</v>
      </c>
      <c r="S1454" t="s">
        <v>8339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46"/>
        <v>0</v>
      </c>
      <c r="Q1455">
        <f t="shared" si="45"/>
        <v>0</v>
      </c>
      <c r="R1455" s="10" t="s">
        <v>8320</v>
      </c>
      <c r="S1455" t="s">
        <v>8339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46"/>
        <v>1</v>
      </c>
      <c r="Q1456">
        <f t="shared" si="45"/>
        <v>15</v>
      </c>
      <c r="R1456" s="10" t="s">
        <v>8320</v>
      </c>
      <c r="S1456" t="s">
        <v>8339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46"/>
        <v>11</v>
      </c>
      <c r="Q1457">
        <f t="shared" si="45"/>
        <v>225</v>
      </c>
      <c r="R1457" s="10" t="s">
        <v>8320</v>
      </c>
      <c r="S1457" t="s">
        <v>8339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46"/>
        <v>3</v>
      </c>
      <c r="Q1458">
        <f t="shared" si="45"/>
        <v>48.33</v>
      </c>
      <c r="R1458" s="10" t="s">
        <v>8320</v>
      </c>
      <c r="S1458" t="s">
        <v>8339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46"/>
        <v>0</v>
      </c>
      <c r="Q1459">
        <f t="shared" si="45"/>
        <v>0</v>
      </c>
      <c r="R1459" s="10" t="s">
        <v>8320</v>
      </c>
      <c r="S1459" t="s">
        <v>8339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46"/>
        <v>0</v>
      </c>
      <c r="Q1460">
        <f t="shared" si="45"/>
        <v>0</v>
      </c>
      <c r="R1460" s="10" t="s">
        <v>8320</v>
      </c>
      <c r="S1460" t="s">
        <v>8339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46"/>
        <v>0</v>
      </c>
      <c r="Q1461">
        <f t="shared" si="45"/>
        <v>0</v>
      </c>
      <c r="R1461" s="10" t="s">
        <v>8320</v>
      </c>
      <c r="S1461" t="s">
        <v>8339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46"/>
        <v>0</v>
      </c>
      <c r="Q1462">
        <f t="shared" si="45"/>
        <v>0</v>
      </c>
      <c r="R1462" s="10" t="s">
        <v>8320</v>
      </c>
      <c r="S1462" t="s">
        <v>8339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46"/>
        <v>101</v>
      </c>
      <c r="Q1463">
        <f t="shared" si="45"/>
        <v>44.67</v>
      </c>
      <c r="R1463" s="10" t="s">
        <v>8320</v>
      </c>
      <c r="S1463" t="s">
        <v>8340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46"/>
        <v>109</v>
      </c>
      <c r="Q1464">
        <f t="shared" si="45"/>
        <v>28.94</v>
      </c>
      <c r="R1464" s="10" t="s">
        <v>8320</v>
      </c>
      <c r="S1464" t="s">
        <v>8340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46"/>
        <v>148</v>
      </c>
      <c r="Q1465">
        <f t="shared" si="45"/>
        <v>35.44</v>
      </c>
      <c r="R1465" s="10" t="s">
        <v>8320</v>
      </c>
      <c r="S1465" t="s">
        <v>8340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46"/>
        <v>163</v>
      </c>
      <c r="Q1466">
        <f t="shared" si="45"/>
        <v>34.869999999999997</v>
      </c>
      <c r="R1466" s="10" t="s">
        <v>8320</v>
      </c>
      <c r="S1466" t="s">
        <v>8340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46"/>
        <v>456</v>
      </c>
      <c r="Q1467">
        <f t="shared" si="45"/>
        <v>52.62</v>
      </c>
      <c r="R1467" s="10" t="s">
        <v>8320</v>
      </c>
      <c r="S1467" t="s">
        <v>8340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46"/>
        <v>108</v>
      </c>
      <c r="Q1468">
        <f t="shared" si="45"/>
        <v>69.599999999999994</v>
      </c>
      <c r="R1468" s="10" t="s">
        <v>8320</v>
      </c>
      <c r="S1468" t="s">
        <v>8340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46"/>
        <v>115</v>
      </c>
      <c r="Q1469">
        <f t="shared" si="45"/>
        <v>76.72</v>
      </c>
      <c r="R1469" s="10" t="s">
        <v>8320</v>
      </c>
      <c r="S1469" t="s">
        <v>8340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46"/>
        <v>102</v>
      </c>
      <c r="Q1470">
        <f t="shared" si="45"/>
        <v>33.19</v>
      </c>
      <c r="R1470" s="10" t="s">
        <v>8320</v>
      </c>
      <c r="S1470" t="s">
        <v>8340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46"/>
        <v>108</v>
      </c>
      <c r="Q1471">
        <f t="shared" si="45"/>
        <v>149.46</v>
      </c>
      <c r="R1471" s="10" t="s">
        <v>8320</v>
      </c>
      <c r="S1471" t="s">
        <v>8340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46"/>
        <v>125</v>
      </c>
      <c r="Q1472">
        <f t="shared" si="45"/>
        <v>23.17</v>
      </c>
      <c r="R1472" s="10" t="s">
        <v>8320</v>
      </c>
      <c r="S1472" t="s">
        <v>8340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46"/>
        <v>104</v>
      </c>
      <c r="Q1473">
        <f t="shared" si="45"/>
        <v>96.88</v>
      </c>
      <c r="R1473" s="10" t="s">
        <v>8320</v>
      </c>
      <c r="S1473" t="s">
        <v>8340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46"/>
        <v>139</v>
      </c>
      <c r="Q1474">
        <f t="shared" si="45"/>
        <v>103.2</v>
      </c>
      <c r="R1474" s="10" t="s">
        <v>8320</v>
      </c>
      <c r="S1474" t="s">
        <v>8340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46"/>
        <v>121</v>
      </c>
      <c r="Q1475">
        <f t="shared" ref="Q1475:Q1538" si="47">IFERROR(ROUND(E1475/M1475,2),0)</f>
        <v>38.46</v>
      </c>
      <c r="R1475" s="10" t="s">
        <v>8320</v>
      </c>
      <c r="S1475" t="s">
        <v>8340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46"/>
        <v>112</v>
      </c>
      <c r="Q1476">
        <f t="shared" si="47"/>
        <v>44.32</v>
      </c>
      <c r="R1476" s="10" t="s">
        <v>8320</v>
      </c>
      <c r="S1476" t="s">
        <v>8340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46"/>
        <v>189</v>
      </c>
      <c r="Q1477">
        <f t="shared" si="47"/>
        <v>64.17</v>
      </c>
      <c r="R1477" s="10" t="s">
        <v>8320</v>
      </c>
      <c r="S1477" t="s">
        <v>8340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46"/>
        <v>662</v>
      </c>
      <c r="Q1478">
        <f t="shared" si="47"/>
        <v>43.33</v>
      </c>
      <c r="R1478" s="10" t="s">
        <v>8320</v>
      </c>
      <c r="S1478" t="s">
        <v>8340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46"/>
        <v>111</v>
      </c>
      <c r="Q1479">
        <f t="shared" si="47"/>
        <v>90.5</v>
      </c>
      <c r="R1479" s="10" t="s">
        <v>8320</v>
      </c>
      <c r="S1479" t="s">
        <v>8340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46"/>
        <v>1182</v>
      </c>
      <c r="Q1480">
        <f t="shared" si="47"/>
        <v>29.19</v>
      </c>
      <c r="R1480" s="10" t="s">
        <v>8320</v>
      </c>
      <c r="S1480" t="s">
        <v>8340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46"/>
        <v>137</v>
      </c>
      <c r="Q1481">
        <f t="shared" si="47"/>
        <v>30.96</v>
      </c>
      <c r="R1481" s="10" t="s">
        <v>8320</v>
      </c>
      <c r="S1481" t="s">
        <v>8340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46"/>
        <v>117</v>
      </c>
      <c r="Q1482">
        <f t="shared" si="47"/>
        <v>92.16</v>
      </c>
      <c r="R1482" s="10" t="s">
        <v>8320</v>
      </c>
      <c r="S1482" t="s">
        <v>8340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46"/>
        <v>2</v>
      </c>
      <c r="Q1483">
        <f t="shared" si="47"/>
        <v>17.5</v>
      </c>
      <c r="R1483" s="10" t="s">
        <v>8320</v>
      </c>
      <c r="S1483" t="s">
        <v>8322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46"/>
        <v>0</v>
      </c>
      <c r="Q1484">
        <f t="shared" si="47"/>
        <v>5</v>
      </c>
      <c r="R1484" s="10" t="s">
        <v>8320</v>
      </c>
      <c r="S1484" t="s">
        <v>8322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46"/>
        <v>1</v>
      </c>
      <c r="Q1485">
        <f t="shared" si="47"/>
        <v>25</v>
      </c>
      <c r="R1485" s="10" t="s">
        <v>8320</v>
      </c>
      <c r="S1485" t="s">
        <v>8322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46"/>
        <v>0</v>
      </c>
      <c r="Q1486">
        <f t="shared" si="47"/>
        <v>0</v>
      </c>
      <c r="R1486" s="10" t="s">
        <v>8320</v>
      </c>
      <c r="S1486" t="s">
        <v>8322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46"/>
        <v>2</v>
      </c>
      <c r="Q1487">
        <f t="shared" si="47"/>
        <v>50</v>
      </c>
      <c r="R1487" s="10" t="s">
        <v>8320</v>
      </c>
      <c r="S1487" t="s">
        <v>8322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46"/>
        <v>0</v>
      </c>
      <c r="Q1488">
        <f t="shared" si="47"/>
        <v>16</v>
      </c>
      <c r="R1488" s="10" t="s">
        <v>8320</v>
      </c>
      <c r="S1488" t="s">
        <v>8322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46"/>
        <v>0</v>
      </c>
      <c r="Q1489">
        <f t="shared" si="47"/>
        <v>0</v>
      </c>
      <c r="R1489" s="10" t="s">
        <v>8320</v>
      </c>
      <c r="S1489" t="s">
        <v>8322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46"/>
        <v>2</v>
      </c>
      <c r="Q1490">
        <f t="shared" si="47"/>
        <v>60</v>
      </c>
      <c r="R1490" s="10" t="s">
        <v>8320</v>
      </c>
      <c r="S1490" t="s">
        <v>8322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46"/>
        <v>0</v>
      </c>
      <c r="Q1491">
        <f t="shared" si="47"/>
        <v>0</v>
      </c>
      <c r="R1491" s="10" t="s">
        <v>8320</v>
      </c>
      <c r="S1491" t="s">
        <v>8322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46"/>
        <v>31</v>
      </c>
      <c r="Q1492">
        <f t="shared" si="47"/>
        <v>47.11</v>
      </c>
      <c r="R1492" s="10" t="s">
        <v>8320</v>
      </c>
      <c r="S1492" t="s">
        <v>8322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46"/>
        <v>8</v>
      </c>
      <c r="Q1493">
        <f t="shared" si="47"/>
        <v>100</v>
      </c>
      <c r="R1493" s="10" t="s">
        <v>8320</v>
      </c>
      <c r="S1493" t="s">
        <v>8322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46"/>
        <v>1</v>
      </c>
      <c r="Q1494">
        <f t="shared" si="47"/>
        <v>15</v>
      </c>
      <c r="R1494" s="10" t="s">
        <v>8320</v>
      </c>
      <c r="S1494" t="s">
        <v>8322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46"/>
        <v>0</v>
      </c>
      <c r="Q1495">
        <f t="shared" si="47"/>
        <v>0</v>
      </c>
      <c r="R1495" s="10" t="s">
        <v>8320</v>
      </c>
      <c r="S1495" t="s">
        <v>8322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46"/>
        <v>9</v>
      </c>
      <c r="Q1496">
        <f t="shared" si="47"/>
        <v>40.450000000000003</v>
      </c>
      <c r="R1496" s="10" t="s">
        <v>8320</v>
      </c>
      <c r="S1496" t="s">
        <v>8322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46"/>
        <v>0</v>
      </c>
      <c r="Q1497">
        <f t="shared" si="47"/>
        <v>0</v>
      </c>
      <c r="R1497" s="10" t="s">
        <v>8320</v>
      </c>
      <c r="S1497" t="s">
        <v>8322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46"/>
        <v>0</v>
      </c>
      <c r="Q1498">
        <f t="shared" si="47"/>
        <v>0</v>
      </c>
      <c r="R1498" s="10" t="s">
        <v>8320</v>
      </c>
      <c r="S1498" t="s">
        <v>8322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46"/>
        <v>0</v>
      </c>
      <c r="Q1499">
        <f t="shared" si="47"/>
        <v>1</v>
      </c>
      <c r="R1499" s="10" t="s">
        <v>8320</v>
      </c>
      <c r="S1499" t="s">
        <v>8322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46"/>
        <v>2</v>
      </c>
      <c r="Q1500">
        <f t="shared" si="47"/>
        <v>19</v>
      </c>
      <c r="R1500" s="10" t="s">
        <v>8320</v>
      </c>
      <c r="S1500" t="s">
        <v>8322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46"/>
        <v>0</v>
      </c>
      <c r="Q1501">
        <f t="shared" si="47"/>
        <v>5</v>
      </c>
      <c r="R1501" s="10" t="s">
        <v>8320</v>
      </c>
      <c r="S1501" t="s">
        <v>8322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46"/>
        <v>25</v>
      </c>
      <c r="Q1502">
        <f t="shared" si="47"/>
        <v>46.73</v>
      </c>
      <c r="R1502" s="10" t="s">
        <v>8320</v>
      </c>
      <c r="S1502" t="s">
        <v>8322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46"/>
        <v>166</v>
      </c>
      <c r="Q1503">
        <f t="shared" si="47"/>
        <v>97.73</v>
      </c>
      <c r="R1503" s="10" t="s">
        <v>8336</v>
      </c>
      <c r="S1503" t="s">
        <v>8337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46"/>
        <v>101</v>
      </c>
      <c r="Q1504">
        <f t="shared" si="47"/>
        <v>67.84</v>
      </c>
      <c r="R1504" s="10" t="s">
        <v>8336</v>
      </c>
      <c r="S1504" t="s">
        <v>8337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46"/>
        <v>108</v>
      </c>
      <c r="Q1505">
        <f t="shared" si="47"/>
        <v>56.98</v>
      </c>
      <c r="R1505" s="10" t="s">
        <v>8336</v>
      </c>
      <c r="S1505" t="s">
        <v>8337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46"/>
        <v>278</v>
      </c>
      <c r="Q1506">
        <f t="shared" si="47"/>
        <v>67.16</v>
      </c>
      <c r="R1506" s="10" t="s">
        <v>8336</v>
      </c>
      <c r="S1506" t="s">
        <v>8337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46"/>
        <v>104</v>
      </c>
      <c r="Q1507">
        <f t="shared" si="47"/>
        <v>48.04</v>
      </c>
      <c r="R1507" s="10" t="s">
        <v>8336</v>
      </c>
      <c r="S1507" t="s">
        <v>8337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46"/>
        <v>111</v>
      </c>
      <c r="Q1508">
        <f t="shared" si="47"/>
        <v>38.86</v>
      </c>
      <c r="R1508" s="10" t="s">
        <v>8336</v>
      </c>
      <c r="S1508" t="s">
        <v>8337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46"/>
        <v>215</v>
      </c>
      <c r="Q1509">
        <f t="shared" si="47"/>
        <v>78.180000000000007</v>
      </c>
      <c r="R1509" s="10" t="s">
        <v>8336</v>
      </c>
      <c r="S1509" t="s">
        <v>8337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46"/>
        <v>111</v>
      </c>
      <c r="Q1510">
        <f t="shared" si="47"/>
        <v>97.11</v>
      </c>
      <c r="R1510" s="10" t="s">
        <v>8336</v>
      </c>
      <c r="S1510" t="s">
        <v>8337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46"/>
        <v>124</v>
      </c>
      <c r="Q1511">
        <f t="shared" si="47"/>
        <v>110.39</v>
      </c>
      <c r="R1511" s="10" t="s">
        <v>8336</v>
      </c>
      <c r="S1511" t="s">
        <v>8337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46"/>
        <v>101</v>
      </c>
      <c r="Q1512">
        <f t="shared" si="47"/>
        <v>39.92</v>
      </c>
      <c r="R1512" s="10" t="s">
        <v>8336</v>
      </c>
      <c r="S1512" t="s">
        <v>8337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46"/>
        <v>112</v>
      </c>
      <c r="Q1513">
        <f t="shared" si="47"/>
        <v>75.98</v>
      </c>
      <c r="R1513" s="10" t="s">
        <v>8336</v>
      </c>
      <c r="S1513" t="s">
        <v>8337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46"/>
        <v>559</v>
      </c>
      <c r="Q1514">
        <f t="shared" si="47"/>
        <v>58.38</v>
      </c>
      <c r="R1514" s="10" t="s">
        <v>8336</v>
      </c>
      <c r="S1514" t="s">
        <v>8337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46"/>
        <v>150</v>
      </c>
      <c r="Q1515">
        <f t="shared" si="47"/>
        <v>55.82</v>
      </c>
      <c r="R1515" s="10" t="s">
        <v>8336</v>
      </c>
      <c r="S1515" t="s">
        <v>8337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ref="P1516:P1579" si="48">ROUND(E1516/D1516*100,0)</f>
        <v>106</v>
      </c>
      <c r="Q1516">
        <f t="shared" si="47"/>
        <v>151.24</v>
      </c>
      <c r="R1516" s="10" t="s">
        <v>8336</v>
      </c>
      <c r="S1516" t="s">
        <v>8337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48"/>
        <v>157</v>
      </c>
      <c r="Q1517">
        <f t="shared" si="47"/>
        <v>849.67</v>
      </c>
      <c r="R1517" s="10" t="s">
        <v>8336</v>
      </c>
      <c r="S1517" t="s">
        <v>8337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48"/>
        <v>109</v>
      </c>
      <c r="Q1518">
        <f t="shared" si="47"/>
        <v>159.24</v>
      </c>
      <c r="R1518" s="10" t="s">
        <v>8336</v>
      </c>
      <c r="S1518" t="s">
        <v>8337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48"/>
        <v>162</v>
      </c>
      <c r="Q1519">
        <f t="shared" si="47"/>
        <v>39.51</v>
      </c>
      <c r="R1519" s="10" t="s">
        <v>8336</v>
      </c>
      <c r="S1519" t="s">
        <v>8337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48"/>
        <v>205</v>
      </c>
      <c r="Q1520">
        <f t="shared" si="47"/>
        <v>130.53</v>
      </c>
      <c r="R1520" s="10" t="s">
        <v>8336</v>
      </c>
      <c r="S1520" t="s">
        <v>8337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48"/>
        <v>103</v>
      </c>
      <c r="Q1521">
        <f t="shared" si="47"/>
        <v>64.16</v>
      </c>
      <c r="R1521" s="10" t="s">
        <v>8336</v>
      </c>
      <c r="S1521" t="s">
        <v>8337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48"/>
        <v>103</v>
      </c>
      <c r="Q1522">
        <f t="shared" si="47"/>
        <v>111.53</v>
      </c>
      <c r="R1522" s="10" t="s">
        <v>8336</v>
      </c>
      <c r="S1522" t="s">
        <v>8337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48"/>
        <v>107</v>
      </c>
      <c r="Q1523">
        <f t="shared" si="47"/>
        <v>170.45</v>
      </c>
      <c r="R1523" s="10" t="s">
        <v>8336</v>
      </c>
      <c r="S1523" t="s">
        <v>8337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48"/>
        <v>139</v>
      </c>
      <c r="Q1524">
        <f t="shared" si="47"/>
        <v>133.74</v>
      </c>
      <c r="R1524" s="10" t="s">
        <v>8336</v>
      </c>
      <c r="S1524" t="s">
        <v>8337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48"/>
        <v>125</v>
      </c>
      <c r="Q1525">
        <f t="shared" si="47"/>
        <v>95.83</v>
      </c>
      <c r="R1525" s="10" t="s">
        <v>8336</v>
      </c>
      <c r="S1525" t="s">
        <v>8337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48"/>
        <v>207</v>
      </c>
      <c r="Q1526">
        <f t="shared" si="47"/>
        <v>221.79</v>
      </c>
      <c r="R1526" s="10" t="s">
        <v>8336</v>
      </c>
      <c r="S1526" t="s">
        <v>8337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48"/>
        <v>174</v>
      </c>
      <c r="Q1527">
        <f t="shared" si="47"/>
        <v>32.32</v>
      </c>
      <c r="R1527" s="10" t="s">
        <v>8336</v>
      </c>
      <c r="S1527" t="s">
        <v>8337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48"/>
        <v>120</v>
      </c>
      <c r="Q1528">
        <f t="shared" si="47"/>
        <v>98.84</v>
      </c>
      <c r="R1528" s="10" t="s">
        <v>8336</v>
      </c>
      <c r="S1528" t="s">
        <v>8337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48"/>
        <v>110</v>
      </c>
      <c r="Q1529">
        <f t="shared" si="47"/>
        <v>55.22</v>
      </c>
      <c r="R1529" s="10" t="s">
        <v>8336</v>
      </c>
      <c r="S1529" t="s">
        <v>8337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48"/>
        <v>282</v>
      </c>
      <c r="Q1530">
        <f t="shared" si="47"/>
        <v>52.79</v>
      </c>
      <c r="R1530" s="10" t="s">
        <v>8336</v>
      </c>
      <c r="S1530" t="s">
        <v>8337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48"/>
        <v>101</v>
      </c>
      <c r="Q1531">
        <f t="shared" si="47"/>
        <v>135.66999999999999</v>
      </c>
      <c r="R1531" s="10" t="s">
        <v>8336</v>
      </c>
      <c r="S1531" t="s">
        <v>8337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48"/>
        <v>135</v>
      </c>
      <c r="Q1532">
        <f t="shared" si="47"/>
        <v>53.99</v>
      </c>
      <c r="R1532" s="10" t="s">
        <v>8336</v>
      </c>
      <c r="S1532" t="s">
        <v>8337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48"/>
        <v>176</v>
      </c>
      <c r="Q1533">
        <f t="shared" si="47"/>
        <v>56.64</v>
      </c>
      <c r="R1533" s="10" t="s">
        <v>8336</v>
      </c>
      <c r="S1533" t="s">
        <v>8337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48"/>
        <v>484</v>
      </c>
      <c r="Q1534">
        <f t="shared" si="47"/>
        <v>82.32</v>
      </c>
      <c r="R1534" s="10" t="s">
        <v>8336</v>
      </c>
      <c r="S1534" t="s">
        <v>8337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48"/>
        <v>145</v>
      </c>
      <c r="Q1535">
        <f t="shared" si="47"/>
        <v>88.26</v>
      </c>
      <c r="R1535" s="10" t="s">
        <v>8336</v>
      </c>
      <c r="S1535" t="s">
        <v>8337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48"/>
        <v>418</v>
      </c>
      <c r="Q1536">
        <f t="shared" si="47"/>
        <v>84.91</v>
      </c>
      <c r="R1536" s="10" t="s">
        <v>8336</v>
      </c>
      <c r="S1536" t="s">
        <v>8337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48"/>
        <v>132</v>
      </c>
      <c r="Q1537">
        <f t="shared" si="47"/>
        <v>48.15</v>
      </c>
      <c r="R1537" s="10" t="s">
        <v>8336</v>
      </c>
      <c r="S1537" t="s">
        <v>8337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48"/>
        <v>250</v>
      </c>
      <c r="Q1538">
        <f t="shared" si="47"/>
        <v>66.02</v>
      </c>
      <c r="R1538" s="10" t="s">
        <v>8336</v>
      </c>
      <c r="S1538" t="s">
        <v>8337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48"/>
        <v>180</v>
      </c>
      <c r="Q1539">
        <f t="shared" ref="Q1539:Q1602" si="49">IFERROR(ROUND(E1539/M1539,2),0)</f>
        <v>96.38</v>
      </c>
      <c r="R1539" s="10" t="s">
        <v>8336</v>
      </c>
      <c r="S1539" t="s">
        <v>8337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48"/>
        <v>103</v>
      </c>
      <c r="Q1540">
        <f t="shared" si="49"/>
        <v>156.16999999999999</v>
      </c>
      <c r="R1540" s="10" t="s">
        <v>8336</v>
      </c>
      <c r="S1540" t="s">
        <v>8337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48"/>
        <v>136</v>
      </c>
      <c r="Q1541">
        <f t="shared" si="49"/>
        <v>95.76</v>
      </c>
      <c r="R1541" s="10" t="s">
        <v>8336</v>
      </c>
      <c r="S1541" t="s">
        <v>8337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48"/>
        <v>118</v>
      </c>
      <c r="Q1542">
        <f t="shared" si="49"/>
        <v>180.41</v>
      </c>
      <c r="R1542" s="10" t="s">
        <v>8336</v>
      </c>
      <c r="S1542" t="s">
        <v>8337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48"/>
        <v>0</v>
      </c>
      <c r="Q1543">
        <f t="shared" si="49"/>
        <v>3</v>
      </c>
      <c r="R1543" s="10" t="s">
        <v>8336</v>
      </c>
      <c r="S1543" t="s">
        <v>8341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48"/>
        <v>4</v>
      </c>
      <c r="Q1544">
        <f t="shared" si="49"/>
        <v>20</v>
      </c>
      <c r="R1544" s="10" t="s">
        <v>8336</v>
      </c>
      <c r="S1544" t="s">
        <v>8341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48"/>
        <v>0</v>
      </c>
      <c r="Q1545">
        <f t="shared" si="49"/>
        <v>10</v>
      </c>
      <c r="R1545" s="10" t="s">
        <v>8336</v>
      </c>
      <c r="S1545" t="s">
        <v>8341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48"/>
        <v>0</v>
      </c>
      <c r="Q1546">
        <f t="shared" si="49"/>
        <v>0</v>
      </c>
      <c r="R1546" s="10" t="s">
        <v>8336</v>
      </c>
      <c r="S1546" t="s">
        <v>8341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48"/>
        <v>0</v>
      </c>
      <c r="Q1547">
        <f t="shared" si="49"/>
        <v>1</v>
      </c>
      <c r="R1547" s="10" t="s">
        <v>8336</v>
      </c>
      <c r="S1547" t="s">
        <v>8341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48"/>
        <v>29</v>
      </c>
      <c r="Q1548">
        <f t="shared" si="49"/>
        <v>26.27</v>
      </c>
      <c r="R1548" s="10" t="s">
        <v>8336</v>
      </c>
      <c r="S1548" t="s">
        <v>8341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48"/>
        <v>0</v>
      </c>
      <c r="Q1549">
        <f t="shared" si="49"/>
        <v>0</v>
      </c>
      <c r="R1549" s="10" t="s">
        <v>8336</v>
      </c>
      <c r="S1549" t="s">
        <v>8341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48"/>
        <v>9</v>
      </c>
      <c r="Q1550">
        <f t="shared" si="49"/>
        <v>60</v>
      </c>
      <c r="R1550" s="10" t="s">
        <v>8336</v>
      </c>
      <c r="S1550" t="s">
        <v>8341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48"/>
        <v>34</v>
      </c>
      <c r="Q1551">
        <f t="shared" si="49"/>
        <v>28.33</v>
      </c>
      <c r="R1551" s="10" t="s">
        <v>8336</v>
      </c>
      <c r="S1551" t="s">
        <v>8341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48"/>
        <v>13</v>
      </c>
      <c r="Q1552">
        <f t="shared" si="49"/>
        <v>14.43</v>
      </c>
      <c r="R1552" s="10" t="s">
        <v>8336</v>
      </c>
      <c r="S1552" t="s">
        <v>8341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48"/>
        <v>0</v>
      </c>
      <c r="Q1553">
        <f t="shared" si="49"/>
        <v>0</v>
      </c>
      <c r="R1553" s="10" t="s">
        <v>8336</v>
      </c>
      <c r="S1553" t="s">
        <v>8341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48"/>
        <v>49</v>
      </c>
      <c r="Q1554">
        <f t="shared" si="49"/>
        <v>132.19</v>
      </c>
      <c r="R1554" s="10" t="s">
        <v>8336</v>
      </c>
      <c r="S1554" t="s">
        <v>8341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48"/>
        <v>0</v>
      </c>
      <c r="Q1555">
        <f t="shared" si="49"/>
        <v>0</v>
      </c>
      <c r="R1555" s="10" t="s">
        <v>8336</v>
      </c>
      <c r="S1555" t="s">
        <v>8341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48"/>
        <v>0</v>
      </c>
      <c r="Q1556">
        <f t="shared" si="49"/>
        <v>0</v>
      </c>
      <c r="R1556" s="10" t="s">
        <v>8336</v>
      </c>
      <c r="S1556" t="s">
        <v>8341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48"/>
        <v>0</v>
      </c>
      <c r="Q1557">
        <f t="shared" si="49"/>
        <v>0</v>
      </c>
      <c r="R1557" s="10" t="s">
        <v>8336</v>
      </c>
      <c r="S1557" t="s">
        <v>8341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48"/>
        <v>45</v>
      </c>
      <c r="Q1558">
        <f t="shared" si="49"/>
        <v>56.42</v>
      </c>
      <c r="R1558" s="10" t="s">
        <v>8336</v>
      </c>
      <c r="S1558" t="s">
        <v>8341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48"/>
        <v>4</v>
      </c>
      <c r="Q1559">
        <f t="shared" si="49"/>
        <v>100</v>
      </c>
      <c r="R1559" s="10" t="s">
        <v>8336</v>
      </c>
      <c r="S1559" t="s">
        <v>8341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48"/>
        <v>5</v>
      </c>
      <c r="Q1560">
        <f t="shared" si="49"/>
        <v>11.67</v>
      </c>
      <c r="R1560" s="10" t="s">
        <v>8336</v>
      </c>
      <c r="S1560" t="s">
        <v>8341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48"/>
        <v>0</v>
      </c>
      <c r="Q1561">
        <f t="shared" si="49"/>
        <v>50</v>
      </c>
      <c r="R1561" s="10" t="s">
        <v>8336</v>
      </c>
      <c r="S1561" t="s">
        <v>8341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48"/>
        <v>4</v>
      </c>
      <c r="Q1562">
        <f t="shared" si="49"/>
        <v>23.5</v>
      </c>
      <c r="R1562" s="10" t="s">
        <v>8336</v>
      </c>
      <c r="S1562" t="s">
        <v>8341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48"/>
        <v>1</v>
      </c>
      <c r="Q1563">
        <f t="shared" si="49"/>
        <v>67</v>
      </c>
      <c r="R1563" s="10" t="s">
        <v>8320</v>
      </c>
      <c r="S1563" t="s">
        <v>8342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48"/>
        <v>0</v>
      </c>
      <c r="Q1564">
        <f t="shared" si="49"/>
        <v>0</v>
      </c>
      <c r="R1564" s="10" t="s">
        <v>8320</v>
      </c>
      <c r="S1564" t="s">
        <v>8342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48"/>
        <v>1</v>
      </c>
      <c r="Q1565">
        <f t="shared" si="49"/>
        <v>42.5</v>
      </c>
      <c r="R1565" s="10" t="s">
        <v>8320</v>
      </c>
      <c r="S1565" t="s">
        <v>8342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48"/>
        <v>0</v>
      </c>
      <c r="Q1566">
        <f t="shared" si="49"/>
        <v>10</v>
      </c>
      <c r="R1566" s="10" t="s">
        <v>8320</v>
      </c>
      <c r="S1566" t="s">
        <v>8342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48"/>
        <v>3</v>
      </c>
      <c r="Q1567">
        <f t="shared" si="49"/>
        <v>100</v>
      </c>
      <c r="R1567" s="10" t="s">
        <v>8320</v>
      </c>
      <c r="S1567" t="s">
        <v>8342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48"/>
        <v>21</v>
      </c>
      <c r="Q1568">
        <f t="shared" si="49"/>
        <v>108.05</v>
      </c>
      <c r="R1568" s="10" t="s">
        <v>8320</v>
      </c>
      <c r="S1568" t="s">
        <v>8342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48"/>
        <v>4</v>
      </c>
      <c r="Q1569">
        <f t="shared" si="49"/>
        <v>26.92</v>
      </c>
      <c r="R1569" s="10" t="s">
        <v>8320</v>
      </c>
      <c r="S1569" t="s">
        <v>8342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48"/>
        <v>14</v>
      </c>
      <c r="Q1570">
        <f t="shared" si="49"/>
        <v>155</v>
      </c>
      <c r="R1570" s="10" t="s">
        <v>8320</v>
      </c>
      <c r="S1570" t="s">
        <v>8342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48"/>
        <v>0</v>
      </c>
      <c r="Q1571">
        <f t="shared" si="49"/>
        <v>0</v>
      </c>
      <c r="R1571" s="10" t="s">
        <v>8320</v>
      </c>
      <c r="S1571" t="s">
        <v>8342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48"/>
        <v>41</v>
      </c>
      <c r="Q1572">
        <f t="shared" si="49"/>
        <v>47.77</v>
      </c>
      <c r="R1572" s="10" t="s">
        <v>8320</v>
      </c>
      <c r="S1572" t="s">
        <v>8342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48"/>
        <v>1</v>
      </c>
      <c r="Q1573">
        <f t="shared" si="49"/>
        <v>20</v>
      </c>
      <c r="R1573" s="10" t="s">
        <v>8320</v>
      </c>
      <c r="S1573" t="s">
        <v>8342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48"/>
        <v>5</v>
      </c>
      <c r="Q1574">
        <f t="shared" si="49"/>
        <v>41.67</v>
      </c>
      <c r="R1574" s="10" t="s">
        <v>8320</v>
      </c>
      <c r="S1574" t="s">
        <v>8342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48"/>
        <v>2</v>
      </c>
      <c r="Q1575">
        <f t="shared" si="49"/>
        <v>74.33</v>
      </c>
      <c r="R1575" s="10" t="s">
        <v>8320</v>
      </c>
      <c r="S1575" t="s">
        <v>8342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48"/>
        <v>5</v>
      </c>
      <c r="Q1576">
        <f t="shared" si="49"/>
        <v>84.33</v>
      </c>
      <c r="R1576" s="10" t="s">
        <v>8320</v>
      </c>
      <c r="S1576" t="s">
        <v>8342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48"/>
        <v>23</v>
      </c>
      <c r="Q1577">
        <f t="shared" si="49"/>
        <v>65.459999999999994</v>
      </c>
      <c r="R1577" s="10" t="s">
        <v>8320</v>
      </c>
      <c r="S1577" t="s">
        <v>8342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48"/>
        <v>13</v>
      </c>
      <c r="Q1578">
        <f t="shared" si="49"/>
        <v>65</v>
      </c>
      <c r="R1578" s="10" t="s">
        <v>8320</v>
      </c>
      <c r="S1578" t="s">
        <v>8342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48"/>
        <v>1</v>
      </c>
      <c r="Q1579">
        <f t="shared" si="49"/>
        <v>27.5</v>
      </c>
      <c r="R1579" s="10" t="s">
        <v>8320</v>
      </c>
      <c r="S1579" t="s">
        <v>8342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ref="P1580:P1643" si="50">ROUND(E1580/D1580*100,0)</f>
        <v>11</v>
      </c>
      <c r="Q1580">
        <f t="shared" si="49"/>
        <v>51.25</v>
      </c>
      <c r="R1580" s="10" t="s">
        <v>8320</v>
      </c>
      <c r="S1580" t="s">
        <v>8342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50"/>
        <v>1</v>
      </c>
      <c r="Q1581">
        <f t="shared" si="49"/>
        <v>14</v>
      </c>
      <c r="R1581" s="10" t="s">
        <v>8320</v>
      </c>
      <c r="S1581" t="s">
        <v>8342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50"/>
        <v>0</v>
      </c>
      <c r="Q1582">
        <f t="shared" si="49"/>
        <v>0</v>
      </c>
      <c r="R1582" s="10" t="s">
        <v>8320</v>
      </c>
      <c r="S1582" t="s">
        <v>8342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50"/>
        <v>1</v>
      </c>
      <c r="Q1583">
        <f t="shared" si="49"/>
        <v>5</v>
      </c>
      <c r="R1583" s="10" t="s">
        <v>8336</v>
      </c>
      <c r="S1583" t="s">
        <v>8343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50"/>
        <v>9</v>
      </c>
      <c r="Q1584">
        <f t="shared" si="49"/>
        <v>31</v>
      </c>
      <c r="R1584" s="10" t="s">
        <v>8336</v>
      </c>
      <c r="S1584" t="s">
        <v>8343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50"/>
        <v>0</v>
      </c>
      <c r="Q1585">
        <f t="shared" si="49"/>
        <v>15</v>
      </c>
      <c r="R1585" s="10" t="s">
        <v>8336</v>
      </c>
      <c r="S1585" t="s">
        <v>8343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50"/>
        <v>0</v>
      </c>
      <c r="Q1586">
        <f t="shared" si="49"/>
        <v>0</v>
      </c>
      <c r="R1586" s="10" t="s">
        <v>8336</v>
      </c>
      <c r="S1586" t="s">
        <v>8343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50"/>
        <v>79</v>
      </c>
      <c r="Q1587">
        <f t="shared" si="49"/>
        <v>131.66999999999999</v>
      </c>
      <c r="R1587" s="10" t="s">
        <v>8336</v>
      </c>
      <c r="S1587" t="s">
        <v>8343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50"/>
        <v>0</v>
      </c>
      <c r="Q1588">
        <f t="shared" si="49"/>
        <v>0</v>
      </c>
      <c r="R1588" s="10" t="s">
        <v>8336</v>
      </c>
      <c r="S1588" t="s">
        <v>8343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50"/>
        <v>0</v>
      </c>
      <c r="Q1589">
        <f t="shared" si="49"/>
        <v>1</v>
      </c>
      <c r="R1589" s="10" t="s">
        <v>8336</v>
      </c>
      <c r="S1589" t="s">
        <v>8343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50"/>
        <v>0</v>
      </c>
      <c r="Q1590">
        <f t="shared" si="49"/>
        <v>0</v>
      </c>
      <c r="R1590" s="10" t="s">
        <v>8336</v>
      </c>
      <c r="S1590" t="s">
        <v>8343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50"/>
        <v>0</v>
      </c>
      <c r="Q1591">
        <f t="shared" si="49"/>
        <v>0</v>
      </c>
      <c r="R1591" s="10" t="s">
        <v>8336</v>
      </c>
      <c r="S1591" t="s">
        <v>8343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50"/>
        <v>2</v>
      </c>
      <c r="Q1592">
        <f t="shared" si="49"/>
        <v>510</v>
      </c>
      <c r="R1592" s="10" t="s">
        <v>8336</v>
      </c>
      <c r="S1592" t="s">
        <v>8343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50"/>
        <v>29</v>
      </c>
      <c r="Q1593">
        <f t="shared" si="49"/>
        <v>44.48</v>
      </c>
      <c r="R1593" s="10" t="s">
        <v>8336</v>
      </c>
      <c r="S1593" t="s">
        <v>8343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50"/>
        <v>0</v>
      </c>
      <c r="Q1594">
        <f t="shared" si="49"/>
        <v>0</v>
      </c>
      <c r="R1594" s="10" t="s">
        <v>8336</v>
      </c>
      <c r="S1594" t="s">
        <v>8343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50"/>
        <v>0</v>
      </c>
      <c r="Q1595">
        <f t="shared" si="49"/>
        <v>1</v>
      </c>
      <c r="R1595" s="10" t="s">
        <v>8336</v>
      </c>
      <c r="S1595" t="s">
        <v>8343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50"/>
        <v>21</v>
      </c>
      <c r="Q1596">
        <f t="shared" si="49"/>
        <v>20.5</v>
      </c>
      <c r="R1596" s="10" t="s">
        <v>8336</v>
      </c>
      <c r="S1596" t="s">
        <v>8343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50"/>
        <v>0</v>
      </c>
      <c r="Q1597">
        <f t="shared" si="49"/>
        <v>40</v>
      </c>
      <c r="R1597" s="10" t="s">
        <v>8336</v>
      </c>
      <c r="S1597" t="s">
        <v>8343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50"/>
        <v>2</v>
      </c>
      <c r="Q1598">
        <f t="shared" si="49"/>
        <v>25</v>
      </c>
      <c r="R1598" s="10" t="s">
        <v>8336</v>
      </c>
      <c r="S1598" t="s">
        <v>8343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50"/>
        <v>0</v>
      </c>
      <c r="Q1599">
        <f t="shared" si="49"/>
        <v>0</v>
      </c>
      <c r="R1599" s="10" t="s">
        <v>8336</v>
      </c>
      <c r="S1599" t="s">
        <v>8343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50"/>
        <v>0</v>
      </c>
      <c r="Q1600">
        <f t="shared" si="49"/>
        <v>1</v>
      </c>
      <c r="R1600" s="10" t="s">
        <v>8336</v>
      </c>
      <c r="S1600" t="s">
        <v>8343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50"/>
        <v>0</v>
      </c>
      <c r="Q1601">
        <f t="shared" si="49"/>
        <v>0</v>
      </c>
      <c r="R1601" s="10" t="s">
        <v>8336</v>
      </c>
      <c r="S1601" t="s">
        <v>8343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50"/>
        <v>7</v>
      </c>
      <c r="Q1602">
        <f t="shared" si="49"/>
        <v>40.78</v>
      </c>
      <c r="R1602" s="10" t="s">
        <v>8336</v>
      </c>
      <c r="S1602" t="s">
        <v>8343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50"/>
        <v>108</v>
      </c>
      <c r="Q1603">
        <f t="shared" ref="Q1603:Q1666" si="51">IFERROR(ROUND(E1603/M1603,2),0)</f>
        <v>48.33</v>
      </c>
      <c r="R1603" s="10" t="s">
        <v>8323</v>
      </c>
      <c r="S1603" t="s">
        <v>8324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50"/>
        <v>100</v>
      </c>
      <c r="Q1604">
        <f t="shared" si="51"/>
        <v>46.95</v>
      </c>
      <c r="R1604" s="10" t="s">
        <v>8323</v>
      </c>
      <c r="S1604" t="s">
        <v>8324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50"/>
        <v>100</v>
      </c>
      <c r="Q1605">
        <f t="shared" si="51"/>
        <v>66.69</v>
      </c>
      <c r="R1605" s="10" t="s">
        <v>8323</v>
      </c>
      <c r="S1605" t="s">
        <v>8324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50"/>
        <v>122</v>
      </c>
      <c r="Q1606">
        <f t="shared" si="51"/>
        <v>48.84</v>
      </c>
      <c r="R1606" s="10" t="s">
        <v>8323</v>
      </c>
      <c r="S1606" t="s">
        <v>8324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50"/>
        <v>101</v>
      </c>
      <c r="Q1607">
        <f t="shared" si="51"/>
        <v>137.31</v>
      </c>
      <c r="R1607" s="10" t="s">
        <v>8323</v>
      </c>
      <c r="S1607" t="s">
        <v>8324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50"/>
        <v>101</v>
      </c>
      <c r="Q1608">
        <f t="shared" si="51"/>
        <v>87.83</v>
      </c>
      <c r="R1608" s="10" t="s">
        <v>8323</v>
      </c>
      <c r="S1608" t="s">
        <v>8324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50"/>
        <v>145</v>
      </c>
      <c r="Q1609">
        <f t="shared" si="51"/>
        <v>70.790000000000006</v>
      </c>
      <c r="R1609" s="10" t="s">
        <v>8323</v>
      </c>
      <c r="S1609" t="s">
        <v>8324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50"/>
        <v>101</v>
      </c>
      <c r="Q1610">
        <f t="shared" si="51"/>
        <v>52.83</v>
      </c>
      <c r="R1610" s="10" t="s">
        <v>8323</v>
      </c>
      <c r="S1610" t="s">
        <v>8324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50"/>
        <v>118</v>
      </c>
      <c r="Q1611">
        <f t="shared" si="51"/>
        <v>443.75</v>
      </c>
      <c r="R1611" s="10" t="s">
        <v>8323</v>
      </c>
      <c r="S1611" t="s">
        <v>8324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50"/>
        <v>272</v>
      </c>
      <c r="Q1612">
        <f t="shared" si="51"/>
        <v>48.54</v>
      </c>
      <c r="R1612" s="10" t="s">
        <v>8323</v>
      </c>
      <c r="S1612" t="s">
        <v>8324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50"/>
        <v>125</v>
      </c>
      <c r="Q1613">
        <f t="shared" si="51"/>
        <v>37.07</v>
      </c>
      <c r="R1613" s="10" t="s">
        <v>8323</v>
      </c>
      <c r="S1613" t="s">
        <v>8324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50"/>
        <v>110</v>
      </c>
      <c r="Q1614">
        <f t="shared" si="51"/>
        <v>50</v>
      </c>
      <c r="R1614" s="10" t="s">
        <v>8323</v>
      </c>
      <c r="S1614" t="s">
        <v>8324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50"/>
        <v>102</v>
      </c>
      <c r="Q1615">
        <f t="shared" si="51"/>
        <v>39.04</v>
      </c>
      <c r="R1615" s="10" t="s">
        <v>8323</v>
      </c>
      <c r="S1615" t="s">
        <v>8324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50"/>
        <v>103</v>
      </c>
      <c r="Q1616">
        <f t="shared" si="51"/>
        <v>66.69</v>
      </c>
      <c r="R1616" s="10" t="s">
        <v>8323</v>
      </c>
      <c r="S1616" t="s">
        <v>8324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50"/>
        <v>114</v>
      </c>
      <c r="Q1617">
        <f t="shared" si="51"/>
        <v>67.13</v>
      </c>
      <c r="R1617" s="10" t="s">
        <v>8323</v>
      </c>
      <c r="S1617" t="s">
        <v>8324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50"/>
        <v>104</v>
      </c>
      <c r="Q1618">
        <f t="shared" si="51"/>
        <v>66.37</v>
      </c>
      <c r="R1618" s="10" t="s">
        <v>8323</v>
      </c>
      <c r="S1618" t="s">
        <v>8324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50"/>
        <v>146</v>
      </c>
      <c r="Q1619">
        <f t="shared" si="51"/>
        <v>64.62</v>
      </c>
      <c r="R1619" s="10" t="s">
        <v>8323</v>
      </c>
      <c r="S1619" t="s">
        <v>8324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50"/>
        <v>105</v>
      </c>
      <c r="Q1620">
        <f t="shared" si="51"/>
        <v>58.37</v>
      </c>
      <c r="R1620" s="10" t="s">
        <v>8323</v>
      </c>
      <c r="S1620" t="s">
        <v>8324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50"/>
        <v>133</v>
      </c>
      <c r="Q1621">
        <f t="shared" si="51"/>
        <v>86.96</v>
      </c>
      <c r="R1621" s="10" t="s">
        <v>8323</v>
      </c>
      <c r="S1621" t="s">
        <v>8324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50"/>
        <v>113</v>
      </c>
      <c r="Q1622">
        <f t="shared" si="51"/>
        <v>66.47</v>
      </c>
      <c r="R1622" s="10" t="s">
        <v>8323</v>
      </c>
      <c r="S1622" t="s">
        <v>8324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50"/>
        <v>121</v>
      </c>
      <c r="Q1623">
        <f t="shared" si="51"/>
        <v>163.78</v>
      </c>
      <c r="R1623" s="10" t="s">
        <v>8323</v>
      </c>
      <c r="S1623" t="s">
        <v>8324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50"/>
        <v>102</v>
      </c>
      <c r="Q1624">
        <f t="shared" si="51"/>
        <v>107.98</v>
      </c>
      <c r="R1624" s="10" t="s">
        <v>8323</v>
      </c>
      <c r="S1624" t="s">
        <v>8324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50"/>
        <v>101</v>
      </c>
      <c r="Q1625">
        <f t="shared" si="51"/>
        <v>42.11</v>
      </c>
      <c r="R1625" s="10" t="s">
        <v>8323</v>
      </c>
      <c r="S1625" t="s">
        <v>8324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50"/>
        <v>118</v>
      </c>
      <c r="Q1626">
        <f t="shared" si="51"/>
        <v>47.2</v>
      </c>
      <c r="R1626" s="10" t="s">
        <v>8323</v>
      </c>
      <c r="S1626" t="s">
        <v>8324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50"/>
        <v>155</v>
      </c>
      <c r="Q1627">
        <f t="shared" si="51"/>
        <v>112.02</v>
      </c>
      <c r="R1627" s="10" t="s">
        <v>8323</v>
      </c>
      <c r="S1627" t="s">
        <v>8324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50"/>
        <v>101</v>
      </c>
      <c r="Q1628">
        <f t="shared" si="51"/>
        <v>74.95</v>
      </c>
      <c r="R1628" s="10" t="s">
        <v>8323</v>
      </c>
      <c r="S1628" t="s">
        <v>8324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50"/>
        <v>117</v>
      </c>
      <c r="Q1629">
        <f t="shared" si="51"/>
        <v>61.58</v>
      </c>
      <c r="R1629" s="10" t="s">
        <v>8323</v>
      </c>
      <c r="S1629" t="s">
        <v>8324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50"/>
        <v>101</v>
      </c>
      <c r="Q1630">
        <f t="shared" si="51"/>
        <v>45.88</v>
      </c>
      <c r="R1630" s="10" t="s">
        <v>8323</v>
      </c>
      <c r="S1630" t="s">
        <v>8324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50"/>
        <v>104</v>
      </c>
      <c r="Q1631">
        <f t="shared" si="51"/>
        <v>75.849999999999994</v>
      </c>
      <c r="R1631" s="10" t="s">
        <v>8323</v>
      </c>
      <c r="S1631" t="s">
        <v>8324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50"/>
        <v>265</v>
      </c>
      <c r="Q1632">
        <f t="shared" si="51"/>
        <v>84.21</v>
      </c>
      <c r="R1632" s="10" t="s">
        <v>8323</v>
      </c>
      <c r="S1632" t="s">
        <v>8324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50"/>
        <v>156</v>
      </c>
      <c r="Q1633">
        <f t="shared" si="51"/>
        <v>117.23</v>
      </c>
      <c r="R1633" s="10" t="s">
        <v>8323</v>
      </c>
      <c r="S1633" t="s">
        <v>8324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50"/>
        <v>102</v>
      </c>
      <c r="Q1634">
        <f t="shared" si="51"/>
        <v>86.49</v>
      </c>
      <c r="R1634" s="10" t="s">
        <v>8323</v>
      </c>
      <c r="S1634" t="s">
        <v>8324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50"/>
        <v>100</v>
      </c>
      <c r="Q1635">
        <f t="shared" si="51"/>
        <v>172.41</v>
      </c>
      <c r="R1635" s="10" t="s">
        <v>8323</v>
      </c>
      <c r="S1635" t="s">
        <v>8324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50"/>
        <v>101</v>
      </c>
      <c r="Q1636">
        <f t="shared" si="51"/>
        <v>62.81</v>
      </c>
      <c r="R1636" s="10" t="s">
        <v>8323</v>
      </c>
      <c r="S1636" t="s">
        <v>8324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50"/>
        <v>125</v>
      </c>
      <c r="Q1637">
        <f t="shared" si="51"/>
        <v>67.73</v>
      </c>
      <c r="R1637" s="10" t="s">
        <v>8323</v>
      </c>
      <c r="S1637" t="s">
        <v>8324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50"/>
        <v>104</v>
      </c>
      <c r="Q1638">
        <f t="shared" si="51"/>
        <v>53.56</v>
      </c>
      <c r="R1638" s="10" t="s">
        <v>8323</v>
      </c>
      <c r="S1638" t="s">
        <v>8324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50"/>
        <v>104</v>
      </c>
      <c r="Q1639">
        <f t="shared" si="51"/>
        <v>34.6</v>
      </c>
      <c r="R1639" s="10" t="s">
        <v>8323</v>
      </c>
      <c r="S1639" t="s">
        <v>8324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50"/>
        <v>105</v>
      </c>
      <c r="Q1640">
        <f t="shared" si="51"/>
        <v>38.89</v>
      </c>
      <c r="R1640" s="10" t="s">
        <v>8323</v>
      </c>
      <c r="S1640" t="s">
        <v>8324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50"/>
        <v>100</v>
      </c>
      <c r="Q1641">
        <f t="shared" si="51"/>
        <v>94.74</v>
      </c>
      <c r="R1641" s="10" t="s">
        <v>8323</v>
      </c>
      <c r="S1641" t="s">
        <v>8324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50"/>
        <v>170</v>
      </c>
      <c r="Q1642">
        <f t="shared" si="51"/>
        <v>39.97</v>
      </c>
      <c r="R1642" s="10" t="s">
        <v>8323</v>
      </c>
      <c r="S1642" t="s">
        <v>8324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50"/>
        <v>101</v>
      </c>
      <c r="Q1643">
        <f t="shared" si="51"/>
        <v>97.5</v>
      </c>
      <c r="R1643" s="10" t="s">
        <v>8323</v>
      </c>
      <c r="S1643" t="s">
        <v>8344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ref="P1644:P1707" si="52">ROUND(E1644/D1644*100,0)</f>
        <v>100</v>
      </c>
      <c r="Q1644">
        <f t="shared" si="51"/>
        <v>42.86</v>
      </c>
      <c r="R1644" s="10" t="s">
        <v>8323</v>
      </c>
      <c r="S1644" t="s">
        <v>8344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52"/>
        <v>125</v>
      </c>
      <c r="Q1645">
        <f t="shared" si="51"/>
        <v>168.51</v>
      </c>
      <c r="R1645" s="10" t="s">
        <v>8323</v>
      </c>
      <c r="S1645" t="s">
        <v>8344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52"/>
        <v>110</v>
      </c>
      <c r="Q1646">
        <f t="shared" si="51"/>
        <v>85.55</v>
      </c>
      <c r="R1646" s="10" t="s">
        <v>8323</v>
      </c>
      <c r="S1646" t="s">
        <v>8344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52"/>
        <v>111</v>
      </c>
      <c r="Q1647">
        <f t="shared" si="51"/>
        <v>554</v>
      </c>
      <c r="R1647" s="10" t="s">
        <v>8323</v>
      </c>
      <c r="S1647" t="s">
        <v>8344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52"/>
        <v>110</v>
      </c>
      <c r="Q1648">
        <f t="shared" si="51"/>
        <v>26.55</v>
      </c>
      <c r="R1648" s="10" t="s">
        <v>8323</v>
      </c>
      <c r="S1648" t="s">
        <v>8344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52"/>
        <v>105</v>
      </c>
      <c r="Q1649">
        <f t="shared" si="51"/>
        <v>113.83</v>
      </c>
      <c r="R1649" s="10" t="s">
        <v>8323</v>
      </c>
      <c r="S1649" t="s">
        <v>8344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52"/>
        <v>125</v>
      </c>
      <c r="Q1650">
        <f t="shared" si="51"/>
        <v>32.01</v>
      </c>
      <c r="R1650" s="10" t="s">
        <v>8323</v>
      </c>
      <c r="S1650" t="s">
        <v>8344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52"/>
        <v>101</v>
      </c>
      <c r="Q1651">
        <f t="shared" si="51"/>
        <v>47.19</v>
      </c>
      <c r="R1651" s="10" t="s">
        <v>8323</v>
      </c>
      <c r="S1651" t="s">
        <v>8344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52"/>
        <v>142</v>
      </c>
      <c r="Q1652">
        <f t="shared" si="51"/>
        <v>88.47</v>
      </c>
      <c r="R1652" s="10" t="s">
        <v>8323</v>
      </c>
      <c r="S1652" t="s">
        <v>8344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52"/>
        <v>101</v>
      </c>
      <c r="Q1653">
        <f t="shared" si="51"/>
        <v>100.75</v>
      </c>
      <c r="R1653" s="10" t="s">
        <v>8323</v>
      </c>
      <c r="S1653" t="s">
        <v>8344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52"/>
        <v>101</v>
      </c>
      <c r="Q1654">
        <f t="shared" si="51"/>
        <v>64.709999999999994</v>
      </c>
      <c r="R1654" s="10" t="s">
        <v>8323</v>
      </c>
      <c r="S1654" t="s">
        <v>8344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52"/>
        <v>174</v>
      </c>
      <c r="Q1655">
        <f t="shared" si="51"/>
        <v>51.85</v>
      </c>
      <c r="R1655" s="10" t="s">
        <v>8323</v>
      </c>
      <c r="S1655" t="s">
        <v>8344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52"/>
        <v>120</v>
      </c>
      <c r="Q1656">
        <f t="shared" si="51"/>
        <v>38.79</v>
      </c>
      <c r="R1656" s="10" t="s">
        <v>8323</v>
      </c>
      <c r="S1656" t="s">
        <v>8344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52"/>
        <v>143</v>
      </c>
      <c r="Q1657">
        <f t="shared" si="51"/>
        <v>44.65</v>
      </c>
      <c r="R1657" s="10" t="s">
        <v>8323</v>
      </c>
      <c r="S1657" t="s">
        <v>8344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52"/>
        <v>100</v>
      </c>
      <c r="Q1658">
        <f t="shared" si="51"/>
        <v>156.77000000000001</v>
      </c>
      <c r="R1658" s="10" t="s">
        <v>8323</v>
      </c>
      <c r="S1658" t="s">
        <v>8344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52"/>
        <v>105</v>
      </c>
      <c r="Q1659">
        <f t="shared" si="51"/>
        <v>118.7</v>
      </c>
      <c r="R1659" s="10" t="s">
        <v>8323</v>
      </c>
      <c r="S1659" t="s">
        <v>8344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52"/>
        <v>132</v>
      </c>
      <c r="Q1660">
        <f t="shared" si="51"/>
        <v>74.150000000000006</v>
      </c>
      <c r="R1660" s="10" t="s">
        <v>8323</v>
      </c>
      <c r="S1660" t="s">
        <v>8344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52"/>
        <v>113</v>
      </c>
      <c r="Q1661">
        <f t="shared" si="51"/>
        <v>12.53</v>
      </c>
      <c r="R1661" s="10" t="s">
        <v>8323</v>
      </c>
      <c r="S1661" t="s">
        <v>8344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52"/>
        <v>1254</v>
      </c>
      <c r="Q1662">
        <f t="shared" si="51"/>
        <v>27.86</v>
      </c>
      <c r="R1662" s="10" t="s">
        <v>8323</v>
      </c>
      <c r="S1662" t="s">
        <v>8344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52"/>
        <v>103</v>
      </c>
      <c r="Q1663">
        <f t="shared" si="51"/>
        <v>80.180000000000007</v>
      </c>
      <c r="R1663" s="10" t="s">
        <v>8323</v>
      </c>
      <c r="S1663" t="s">
        <v>8344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52"/>
        <v>103</v>
      </c>
      <c r="Q1664">
        <f t="shared" si="51"/>
        <v>132.44</v>
      </c>
      <c r="R1664" s="10" t="s">
        <v>8323</v>
      </c>
      <c r="S1664" t="s">
        <v>8344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52"/>
        <v>108</v>
      </c>
      <c r="Q1665">
        <f t="shared" si="51"/>
        <v>33.75</v>
      </c>
      <c r="R1665" s="10" t="s">
        <v>8323</v>
      </c>
      <c r="S1665" t="s">
        <v>8344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52"/>
        <v>122</v>
      </c>
      <c r="Q1666">
        <f t="shared" si="51"/>
        <v>34.380000000000003</v>
      </c>
      <c r="R1666" s="10" t="s">
        <v>8323</v>
      </c>
      <c r="S1666" t="s">
        <v>8344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52"/>
        <v>119</v>
      </c>
      <c r="Q1667">
        <f t="shared" ref="Q1667:Q1730" si="53">IFERROR(ROUND(E1667/M1667,2),0)</f>
        <v>44.96</v>
      </c>
      <c r="R1667" s="10" t="s">
        <v>8323</v>
      </c>
      <c r="S1667" t="s">
        <v>8344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52"/>
        <v>161</v>
      </c>
      <c r="Q1668">
        <f t="shared" si="53"/>
        <v>41.04</v>
      </c>
      <c r="R1668" s="10" t="s">
        <v>8323</v>
      </c>
      <c r="S1668" t="s">
        <v>8344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52"/>
        <v>127</v>
      </c>
      <c r="Q1669">
        <f t="shared" si="53"/>
        <v>52.6</v>
      </c>
      <c r="R1669" s="10" t="s">
        <v>8323</v>
      </c>
      <c r="S1669" t="s">
        <v>8344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52"/>
        <v>103</v>
      </c>
      <c r="Q1670">
        <f t="shared" si="53"/>
        <v>70.78</v>
      </c>
      <c r="R1670" s="10" t="s">
        <v>8323</v>
      </c>
      <c r="S1670" t="s">
        <v>8344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52"/>
        <v>140</v>
      </c>
      <c r="Q1671">
        <f t="shared" si="53"/>
        <v>53.75</v>
      </c>
      <c r="R1671" s="10" t="s">
        <v>8323</v>
      </c>
      <c r="S1671" t="s">
        <v>8344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52"/>
        <v>103</v>
      </c>
      <c r="Q1672">
        <f t="shared" si="53"/>
        <v>44.61</v>
      </c>
      <c r="R1672" s="10" t="s">
        <v>8323</v>
      </c>
      <c r="S1672" t="s">
        <v>8344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52"/>
        <v>101</v>
      </c>
      <c r="Q1673">
        <f t="shared" si="53"/>
        <v>26.15</v>
      </c>
      <c r="R1673" s="10" t="s">
        <v>8323</v>
      </c>
      <c r="S1673" t="s">
        <v>8344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52"/>
        <v>113</v>
      </c>
      <c r="Q1674">
        <f t="shared" si="53"/>
        <v>39.18</v>
      </c>
      <c r="R1674" s="10" t="s">
        <v>8323</v>
      </c>
      <c r="S1674" t="s">
        <v>8344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52"/>
        <v>128</v>
      </c>
      <c r="Q1675">
        <f t="shared" si="53"/>
        <v>45.59</v>
      </c>
      <c r="R1675" s="10" t="s">
        <v>8323</v>
      </c>
      <c r="S1675" t="s">
        <v>8344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52"/>
        <v>202</v>
      </c>
      <c r="Q1676">
        <f t="shared" si="53"/>
        <v>89.25</v>
      </c>
      <c r="R1676" s="10" t="s">
        <v>8323</v>
      </c>
      <c r="S1676" t="s">
        <v>8344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52"/>
        <v>137</v>
      </c>
      <c r="Q1677">
        <f t="shared" si="53"/>
        <v>40.42</v>
      </c>
      <c r="R1677" s="10" t="s">
        <v>8323</v>
      </c>
      <c r="S1677" t="s">
        <v>8344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52"/>
        <v>115</v>
      </c>
      <c r="Q1678">
        <f t="shared" si="53"/>
        <v>82.38</v>
      </c>
      <c r="R1678" s="10" t="s">
        <v>8323</v>
      </c>
      <c r="S1678" t="s">
        <v>8344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52"/>
        <v>112</v>
      </c>
      <c r="Q1679">
        <f t="shared" si="53"/>
        <v>159.52000000000001</v>
      </c>
      <c r="R1679" s="10" t="s">
        <v>8323</v>
      </c>
      <c r="S1679" t="s">
        <v>8344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52"/>
        <v>118</v>
      </c>
      <c r="Q1680">
        <f t="shared" si="53"/>
        <v>36.24</v>
      </c>
      <c r="R1680" s="10" t="s">
        <v>8323</v>
      </c>
      <c r="S1680" t="s">
        <v>8344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52"/>
        <v>175</v>
      </c>
      <c r="Q1681">
        <f t="shared" si="53"/>
        <v>62.5</v>
      </c>
      <c r="R1681" s="10" t="s">
        <v>8323</v>
      </c>
      <c r="S1681" t="s">
        <v>8344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52"/>
        <v>118</v>
      </c>
      <c r="Q1682">
        <f t="shared" si="53"/>
        <v>47</v>
      </c>
      <c r="R1682" s="10" t="s">
        <v>8323</v>
      </c>
      <c r="S1682" t="s">
        <v>8344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52"/>
        <v>101</v>
      </c>
      <c r="Q1683">
        <f t="shared" si="53"/>
        <v>74.58</v>
      </c>
      <c r="R1683" s="10" t="s">
        <v>8323</v>
      </c>
      <c r="S1683" t="s">
        <v>8345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52"/>
        <v>0</v>
      </c>
      <c r="Q1684">
        <f t="shared" si="53"/>
        <v>0</v>
      </c>
      <c r="R1684" s="10" t="s">
        <v>8323</v>
      </c>
      <c r="S1684" t="s">
        <v>8345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52"/>
        <v>22</v>
      </c>
      <c r="Q1685">
        <f t="shared" si="53"/>
        <v>76</v>
      </c>
      <c r="R1685" s="10" t="s">
        <v>8323</v>
      </c>
      <c r="S1685" t="s">
        <v>8345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52"/>
        <v>109</v>
      </c>
      <c r="Q1686">
        <f t="shared" si="53"/>
        <v>86.44</v>
      </c>
      <c r="R1686" s="10" t="s">
        <v>8323</v>
      </c>
      <c r="S1686" t="s">
        <v>8345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52"/>
        <v>103</v>
      </c>
      <c r="Q1687">
        <f t="shared" si="53"/>
        <v>24</v>
      </c>
      <c r="R1687" s="10" t="s">
        <v>8323</v>
      </c>
      <c r="S1687" t="s">
        <v>8345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52"/>
        <v>0</v>
      </c>
      <c r="Q1688">
        <f t="shared" si="53"/>
        <v>18</v>
      </c>
      <c r="R1688" s="10" t="s">
        <v>8323</v>
      </c>
      <c r="S1688" t="s">
        <v>8345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52"/>
        <v>31</v>
      </c>
      <c r="Q1689">
        <f t="shared" si="53"/>
        <v>80.13</v>
      </c>
      <c r="R1689" s="10" t="s">
        <v>8323</v>
      </c>
      <c r="S1689" t="s">
        <v>8345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52"/>
        <v>44</v>
      </c>
      <c r="Q1690">
        <f t="shared" si="53"/>
        <v>253.14</v>
      </c>
      <c r="R1690" s="10" t="s">
        <v>8323</v>
      </c>
      <c r="S1690" t="s">
        <v>8345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52"/>
        <v>100</v>
      </c>
      <c r="Q1691">
        <f t="shared" si="53"/>
        <v>171.43</v>
      </c>
      <c r="R1691" s="10" t="s">
        <v>8323</v>
      </c>
      <c r="S1691" t="s">
        <v>8345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52"/>
        <v>25</v>
      </c>
      <c r="Q1692">
        <f t="shared" si="53"/>
        <v>57.73</v>
      </c>
      <c r="R1692" s="10" t="s">
        <v>8323</v>
      </c>
      <c r="S1692" t="s">
        <v>8345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52"/>
        <v>33</v>
      </c>
      <c r="Q1693">
        <f t="shared" si="53"/>
        <v>264.26</v>
      </c>
      <c r="R1693" s="10" t="s">
        <v>8323</v>
      </c>
      <c r="S1693" t="s">
        <v>8345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52"/>
        <v>48</v>
      </c>
      <c r="Q1694">
        <f t="shared" si="53"/>
        <v>159.33000000000001</v>
      </c>
      <c r="R1694" s="10" t="s">
        <v>8323</v>
      </c>
      <c r="S1694" t="s">
        <v>8345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52"/>
        <v>9</v>
      </c>
      <c r="Q1695">
        <f t="shared" si="53"/>
        <v>35</v>
      </c>
      <c r="R1695" s="10" t="s">
        <v>8323</v>
      </c>
      <c r="S1695" t="s">
        <v>8345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52"/>
        <v>0</v>
      </c>
      <c r="Q1696">
        <f t="shared" si="53"/>
        <v>5</v>
      </c>
      <c r="R1696" s="10" t="s">
        <v>8323</v>
      </c>
      <c r="S1696" t="s">
        <v>8345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52"/>
        <v>12</v>
      </c>
      <c r="Q1697">
        <f t="shared" si="53"/>
        <v>61.09</v>
      </c>
      <c r="R1697" s="10" t="s">
        <v>8323</v>
      </c>
      <c r="S1697" t="s">
        <v>8345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52"/>
        <v>0</v>
      </c>
      <c r="Q1698">
        <f t="shared" si="53"/>
        <v>0</v>
      </c>
      <c r="R1698" s="10" t="s">
        <v>8323</v>
      </c>
      <c r="S1698" t="s">
        <v>8345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52"/>
        <v>20</v>
      </c>
      <c r="Q1699">
        <f t="shared" si="53"/>
        <v>114.82</v>
      </c>
      <c r="R1699" s="10" t="s">
        <v>8323</v>
      </c>
      <c r="S1699" t="s">
        <v>8345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52"/>
        <v>0</v>
      </c>
      <c r="Q1700">
        <f t="shared" si="53"/>
        <v>0</v>
      </c>
      <c r="R1700" s="10" t="s">
        <v>8323</v>
      </c>
      <c r="S1700" t="s">
        <v>8345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52"/>
        <v>4</v>
      </c>
      <c r="Q1701">
        <f t="shared" si="53"/>
        <v>54</v>
      </c>
      <c r="R1701" s="10" t="s">
        <v>8323</v>
      </c>
      <c r="S1701" t="s">
        <v>8345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52"/>
        <v>26</v>
      </c>
      <c r="Q1702">
        <f t="shared" si="53"/>
        <v>65.97</v>
      </c>
      <c r="R1702" s="10" t="s">
        <v>8323</v>
      </c>
      <c r="S1702" t="s">
        <v>8345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52"/>
        <v>0</v>
      </c>
      <c r="Q1703">
        <f t="shared" si="53"/>
        <v>5</v>
      </c>
      <c r="R1703" s="10" t="s">
        <v>8323</v>
      </c>
      <c r="S1703" t="s">
        <v>8345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52"/>
        <v>0</v>
      </c>
      <c r="Q1704">
        <f t="shared" si="53"/>
        <v>1</v>
      </c>
      <c r="R1704" s="10" t="s">
        <v>8323</v>
      </c>
      <c r="S1704" t="s">
        <v>8345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52"/>
        <v>1</v>
      </c>
      <c r="Q1705">
        <f t="shared" si="53"/>
        <v>25.5</v>
      </c>
      <c r="R1705" s="10" t="s">
        <v>8323</v>
      </c>
      <c r="S1705" t="s">
        <v>8345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52"/>
        <v>65</v>
      </c>
      <c r="Q1706">
        <f t="shared" si="53"/>
        <v>118.36</v>
      </c>
      <c r="R1706" s="10" t="s">
        <v>8323</v>
      </c>
      <c r="S1706" t="s">
        <v>8345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52"/>
        <v>0</v>
      </c>
      <c r="Q1707">
        <f t="shared" si="53"/>
        <v>0</v>
      </c>
      <c r="R1707" s="10" t="s">
        <v>8323</v>
      </c>
      <c r="S1707" t="s">
        <v>8345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ref="P1708:P1771" si="54">ROUND(E1708/D1708*100,0)</f>
        <v>0</v>
      </c>
      <c r="Q1708">
        <f t="shared" si="53"/>
        <v>0</v>
      </c>
      <c r="R1708" s="10" t="s">
        <v>8323</v>
      </c>
      <c r="S1708" t="s">
        <v>8345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54"/>
        <v>10</v>
      </c>
      <c r="Q1709">
        <f t="shared" si="53"/>
        <v>54.11</v>
      </c>
      <c r="R1709" s="10" t="s">
        <v>8323</v>
      </c>
      <c r="S1709" t="s">
        <v>8345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54"/>
        <v>0</v>
      </c>
      <c r="Q1710">
        <f t="shared" si="53"/>
        <v>0</v>
      </c>
      <c r="R1710" s="10" t="s">
        <v>8323</v>
      </c>
      <c r="S1710" t="s">
        <v>8345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54"/>
        <v>5</v>
      </c>
      <c r="Q1711">
        <f t="shared" si="53"/>
        <v>21.25</v>
      </c>
      <c r="R1711" s="10" t="s">
        <v>8323</v>
      </c>
      <c r="S1711" t="s">
        <v>8345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54"/>
        <v>1</v>
      </c>
      <c r="Q1712">
        <f t="shared" si="53"/>
        <v>34</v>
      </c>
      <c r="R1712" s="10" t="s">
        <v>8323</v>
      </c>
      <c r="S1712" t="s">
        <v>8345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54"/>
        <v>11</v>
      </c>
      <c r="Q1713">
        <f t="shared" si="53"/>
        <v>525</v>
      </c>
      <c r="R1713" s="10" t="s">
        <v>8323</v>
      </c>
      <c r="S1713" t="s">
        <v>8345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54"/>
        <v>0</v>
      </c>
      <c r="Q1714">
        <f t="shared" si="53"/>
        <v>0</v>
      </c>
      <c r="R1714" s="10" t="s">
        <v>8323</v>
      </c>
      <c r="S1714" t="s">
        <v>8345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54"/>
        <v>2</v>
      </c>
      <c r="Q1715">
        <f t="shared" si="53"/>
        <v>50</v>
      </c>
      <c r="R1715" s="10" t="s">
        <v>8323</v>
      </c>
      <c r="S1715" t="s">
        <v>8345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54"/>
        <v>8</v>
      </c>
      <c r="Q1716">
        <f t="shared" si="53"/>
        <v>115.71</v>
      </c>
      <c r="R1716" s="10" t="s">
        <v>8323</v>
      </c>
      <c r="S1716" t="s">
        <v>8345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54"/>
        <v>0</v>
      </c>
      <c r="Q1717">
        <f t="shared" si="53"/>
        <v>5.5</v>
      </c>
      <c r="R1717" s="10" t="s">
        <v>8323</v>
      </c>
      <c r="S1717" t="s">
        <v>8345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54"/>
        <v>8</v>
      </c>
      <c r="Q1718">
        <f t="shared" si="53"/>
        <v>50</v>
      </c>
      <c r="R1718" s="10" t="s">
        <v>8323</v>
      </c>
      <c r="S1718" t="s">
        <v>8345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54"/>
        <v>43</v>
      </c>
      <c r="Q1719">
        <f t="shared" si="53"/>
        <v>34.020000000000003</v>
      </c>
      <c r="R1719" s="10" t="s">
        <v>8323</v>
      </c>
      <c r="S1719" t="s">
        <v>8345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54"/>
        <v>0</v>
      </c>
      <c r="Q1720">
        <f t="shared" si="53"/>
        <v>37.5</v>
      </c>
      <c r="R1720" s="10" t="s">
        <v>8323</v>
      </c>
      <c r="S1720" t="s">
        <v>8345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54"/>
        <v>1</v>
      </c>
      <c r="Q1721">
        <f t="shared" si="53"/>
        <v>11.67</v>
      </c>
      <c r="R1721" s="10" t="s">
        <v>8323</v>
      </c>
      <c r="S1721" t="s">
        <v>8345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54"/>
        <v>6</v>
      </c>
      <c r="Q1722">
        <f t="shared" si="53"/>
        <v>28.13</v>
      </c>
      <c r="R1722" s="10" t="s">
        <v>8323</v>
      </c>
      <c r="S1722" t="s">
        <v>8345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54"/>
        <v>0</v>
      </c>
      <c r="Q1723">
        <f t="shared" si="53"/>
        <v>0</v>
      </c>
      <c r="R1723" s="10" t="s">
        <v>8323</v>
      </c>
      <c r="S1723" t="s">
        <v>8345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54"/>
        <v>0</v>
      </c>
      <c r="Q1724">
        <f t="shared" si="53"/>
        <v>1</v>
      </c>
      <c r="R1724" s="10" t="s">
        <v>8323</v>
      </c>
      <c r="S1724" t="s">
        <v>8345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54"/>
        <v>7</v>
      </c>
      <c r="Q1725">
        <f t="shared" si="53"/>
        <v>216.67</v>
      </c>
      <c r="R1725" s="10" t="s">
        <v>8323</v>
      </c>
      <c r="S1725" t="s">
        <v>8345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54"/>
        <v>1</v>
      </c>
      <c r="Q1726">
        <f t="shared" si="53"/>
        <v>8.75</v>
      </c>
      <c r="R1726" s="10" t="s">
        <v>8323</v>
      </c>
      <c r="S1726" t="s">
        <v>8345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54"/>
        <v>10</v>
      </c>
      <c r="Q1727">
        <f t="shared" si="53"/>
        <v>62.22</v>
      </c>
      <c r="R1727" s="10" t="s">
        <v>8323</v>
      </c>
      <c r="S1727" t="s">
        <v>8345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54"/>
        <v>34</v>
      </c>
      <c r="Q1728">
        <f t="shared" si="53"/>
        <v>137.25</v>
      </c>
      <c r="R1728" s="10" t="s">
        <v>8323</v>
      </c>
      <c r="S1728" t="s">
        <v>8345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54"/>
        <v>0</v>
      </c>
      <c r="Q1729">
        <f t="shared" si="53"/>
        <v>1</v>
      </c>
      <c r="R1729" s="10" t="s">
        <v>8323</v>
      </c>
      <c r="S1729" t="s">
        <v>8345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54"/>
        <v>68</v>
      </c>
      <c r="Q1730">
        <f t="shared" si="53"/>
        <v>122.14</v>
      </c>
      <c r="R1730" s="10" t="s">
        <v>8323</v>
      </c>
      <c r="S1730" t="s">
        <v>8345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54"/>
        <v>0</v>
      </c>
      <c r="Q1731">
        <f t="shared" ref="Q1731:Q1794" si="55">IFERROR(ROUND(E1731/M1731,2),0)</f>
        <v>0</v>
      </c>
      <c r="R1731" s="10" t="s">
        <v>8323</v>
      </c>
      <c r="S1731" t="s">
        <v>8345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54"/>
        <v>0</v>
      </c>
      <c r="Q1732">
        <f t="shared" si="55"/>
        <v>0</v>
      </c>
      <c r="R1732" s="10" t="s">
        <v>8323</v>
      </c>
      <c r="S1732" t="s">
        <v>8345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54"/>
        <v>0</v>
      </c>
      <c r="Q1733">
        <f t="shared" si="55"/>
        <v>0</v>
      </c>
      <c r="R1733" s="10" t="s">
        <v>8323</v>
      </c>
      <c r="S1733" t="s">
        <v>8345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54"/>
        <v>0</v>
      </c>
      <c r="Q1734">
        <f t="shared" si="55"/>
        <v>0</v>
      </c>
      <c r="R1734" s="10" t="s">
        <v>8323</v>
      </c>
      <c r="S1734" t="s">
        <v>8345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54"/>
        <v>0</v>
      </c>
      <c r="Q1735">
        <f t="shared" si="55"/>
        <v>0</v>
      </c>
      <c r="R1735" s="10" t="s">
        <v>8323</v>
      </c>
      <c r="S1735" t="s">
        <v>8345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54"/>
        <v>0</v>
      </c>
      <c r="Q1736">
        <f t="shared" si="55"/>
        <v>1</v>
      </c>
      <c r="R1736" s="10" t="s">
        <v>8323</v>
      </c>
      <c r="S1736" t="s">
        <v>8345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54"/>
        <v>11</v>
      </c>
      <c r="Q1737">
        <f t="shared" si="55"/>
        <v>55</v>
      </c>
      <c r="R1737" s="10" t="s">
        <v>8323</v>
      </c>
      <c r="S1737" t="s">
        <v>8345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54"/>
        <v>1</v>
      </c>
      <c r="Q1738">
        <f t="shared" si="55"/>
        <v>22</v>
      </c>
      <c r="R1738" s="10" t="s">
        <v>8323</v>
      </c>
      <c r="S1738" t="s">
        <v>8345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54"/>
        <v>21</v>
      </c>
      <c r="Q1739">
        <f t="shared" si="55"/>
        <v>56.67</v>
      </c>
      <c r="R1739" s="10" t="s">
        <v>8323</v>
      </c>
      <c r="S1739" t="s">
        <v>8345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54"/>
        <v>0</v>
      </c>
      <c r="Q1740">
        <f t="shared" si="55"/>
        <v>20</v>
      </c>
      <c r="R1740" s="10" t="s">
        <v>8323</v>
      </c>
      <c r="S1740" t="s">
        <v>8345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54"/>
        <v>0</v>
      </c>
      <c r="Q1741">
        <f t="shared" si="55"/>
        <v>1</v>
      </c>
      <c r="R1741" s="10" t="s">
        <v>8323</v>
      </c>
      <c r="S1741" t="s">
        <v>8345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54"/>
        <v>0</v>
      </c>
      <c r="Q1742">
        <f t="shared" si="55"/>
        <v>0</v>
      </c>
      <c r="R1742" s="10" t="s">
        <v>8323</v>
      </c>
      <c r="S1742" t="s">
        <v>8345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54"/>
        <v>111</v>
      </c>
      <c r="Q1743">
        <f t="shared" si="55"/>
        <v>25.58</v>
      </c>
      <c r="R1743" s="10" t="s">
        <v>8336</v>
      </c>
      <c r="S1743" t="s">
        <v>8337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54"/>
        <v>109</v>
      </c>
      <c r="Q1744">
        <f t="shared" si="55"/>
        <v>63.97</v>
      </c>
      <c r="R1744" s="10" t="s">
        <v>8336</v>
      </c>
      <c r="S1744" t="s">
        <v>8337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54"/>
        <v>100</v>
      </c>
      <c r="Q1745">
        <f t="shared" si="55"/>
        <v>89.93</v>
      </c>
      <c r="R1745" s="10" t="s">
        <v>8336</v>
      </c>
      <c r="S1745" t="s">
        <v>8337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54"/>
        <v>118</v>
      </c>
      <c r="Q1746">
        <f t="shared" si="55"/>
        <v>93.07</v>
      </c>
      <c r="R1746" s="10" t="s">
        <v>8336</v>
      </c>
      <c r="S1746" t="s">
        <v>8337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54"/>
        <v>114</v>
      </c>
      <c r="Q1747">
        <f t="shared" si="55"/>
        <v>89.67</v>
      </c>
      <c r="R1747" s="10" t="s">
        <v>8336</v>
      </c>
      <c r="S1747" t="s">
        <v>8337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54"/>
        <v>148</v>
      </c>
      <c r="Q1748">
        <f t="shared" si="55"/>
        <v>207.62</v>
      </c>
      <c r="R1748" s="10" t="s">
        <v>8336</v>
      </c>
      <c r="S1748" t="s">
        <v>8337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54"/>
        <v>105</v>
      </c>
      <c r="Q1749">
        <f t="shared" si="55"/>
        <v>59.41</v>
      </c>
      <c r="R1749" s="10" t="s">
        <v>8336</v>
      </c>
      <c r="S1749" t="s">
        <v>8337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54"/>
        <v>130</v>
      </c>
      <c r="Q1750">
        <f t="shared" si="55"/>
        <v>358.97</v>
      </c>
      <c r="R1750" s="10" t="s">
        <v>8336</v>
      </c>
      <c r="S1750" t="s">
        <v>8337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54"/>
        <v>123</v>
      </c>
      <c r="Q1751">
        <f t="shared" si="55"/>
        <v>94.74</v>
      </c>
      <c r="R1751" s="10" t="s">
        <v>8336</v>
      </c>
      <c r="S1751" t="s">
        <v>8337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54"/>
        <v>202</v>
      </c>
      <c r="Q1752">
        <f t="shared" si="55"/>
        <v>80.650000000000006</v>
      </c>
      <c r="R1752" s="10" t="s">
        <v>8336</v>
      </c>
      <c r="S1752" t="s">
        <v>8337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54"/>
        <v>103</v>
      </c>
      <c r="Q1753">
        <f t="shared" si="55"/>
        <v>168.69</v>
      </c>
      <c r="R1753" s="10" t="s">
        <v>8336</v>
      </c>
      <c r="S1753" t="s">
        <v>8337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54"/>
        <v>260</v>
      </c>
      <c r="Q1754">
        <f t="shared" si="55"/>
        <v>34.69</v>
      </c>
      <c r="R1754" s="10" t="s">
        <v>8336</v>
      </c>
      <c r="S1754" t="s">
        <v>8337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54"/>
        <v>108</v>
      </c>
      <c r="Q1755">
        <f t="shared" si="55"/>
        <v>462.86</v>
      </c>
      <c r="R1755" s="10" t="s">
        <v>8336</v>
      </c>
      <c r="S1755" t="s">
        <v>8337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54"/>
        <v>111</v>
      </c>
      <c r="Q1756">
        <f t="shared" si="55"/>
        <v>104.39</v>
      </c>
      <c r="R1756" s="10" t="s">
        <v>8336</v>
      </c>
      <c r="S1756" t="s">
        <v>8337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54"/>
        <v>120</v>
      </c>
      <c r="Q1757">
        <f t="shared" si="55"/>
        <v>7.5</v>
      </c>
      <c r="R1757" s="10" t="s">
        <v>8336</v>
      </c>
      <c r="S1757" t="s">
        <v>8337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54"/>
        <v>103</v>
      </c>
      <c r="Q1758">
        <f t="shared" si="55"/>
        <v>47.13</v>
      </c>
      <c r="R1758" s="10" t="s">
        <v>8336</v>
      </c>
      <c r="S1758" t="s">
        <v>8337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54"/>
        <v>116</v>
      </c>
      <c r="Q1759">
        <f t="shared" si="55"/>
        <v>414.29</v>
      </c>
      <c r="R1759" s="10" t="s">
        <v>8336</v>
      </c>
      <c r="S1759" t="s">
        <v>8337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54"/>
        <v>115</v>
      </c>
      <c r="Q1760">
        <f t="shared" si="55"/>
        <v>42.48</v>
      </c>
      <c r="R1760" s="10" t="s">
        <v>8336</v>
      </c>
      <c r="S1760" t="s">
        <v>8337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54"/>
        <v>107</v>
      </c>
      <c r="Q1761">
        <f t="shared" si="55"/>
        <v>108.78</v>
      </c>
      <c r="R1761" s="10" t="s">
        <v>8336</v>
      </c>
      <c r="S1761" t="s">
        <v>8337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54"/>
        <v>165</v>
      </c>
      <c r="Q1762">
        <f t="shared" si="55"/>
        <v>81.099999999999994</v>
      </c>
      <c r="R1762" s="10" t="s">
        <v>8336</v>
      </c>
      <c r="S1762" t="s">
        <v>8337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54"/>
        <v>155</v>
      </c>
      <c r="Q1763">
        <f t="shared" si="55"/>
        <v>51.67</v>
      </c>
      <c r="R1763" s="10" t="s">
        <v>8336</v>
      </c>
      <c r="S1763" t="s">
        <v>8337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54"/>
        <v>885</v>
      </c>
      <c r="Q1764">
        <f t="shared" si="55"/>
        <v>35.4</v>
      </c>
      <c r="R1764" s="10" t="s">
        <v>8336</v>
      </c>
      <c r="S1764" t="s">
        <v>8337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54"/>
        <v>102</v>
      </c>
      <c r="Q1765">
        <f t="shared" si="55"/>
        <v>103.64</v>
      </c>
      <c r="R1765" s="10" t="s">
        <v>8336</v>
      </c>
      <c r="S1765" t="s">
        <v>8337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54"/>
        <v>20</v>
      </c>
      <c r="Q1766">
        <f t="shared" si="55"/>
        <v>55.28</v>
      </c>
      <c r="R1766" s="10" t="s">
        <v>8336</v>
      </c>
      <c r="S1766" t="s">
        <v>8337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54"/>
        <v>59</v>
      </c>
      <c r="Q1767">
        <f t="shared" si="55"/>
        <v>72.17</v>
      </c>
      <c r="R1767" s="10" t="s">
        <v>8336</v>
      </c>
      <c r="S1767" t="s">
        <v>8337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54"/>
        <v>0</v>
      </c>
      <c r="Q1768">
        <f t="shared" si="55"/>
        <v>0</v>
      </c>
      <c r="R1768" s="10" t="s">
        <v>8336</v>
      </c>
      <c r="S1768" t="s">
        <v>8337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54"/>
        <v>46</v>
      </c>
      <c r="Q1769">
        <f t="shared" si="55"/>
        <v>58.62</v>
      </c>
      <c r="R1769" s="10" t="s">
        <v>8336</v>
      </c>
      <c r="S1769" t="s">
        <v>8337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54"/>
        <v>4</v>
      </c>
      <c r="Q1770">
        <f t="shared" si="55"/>
        <v>12.47</v>
      </c>
      <c r="R1770" s="10" t="s">
        <v>8336</v>
      </c>
      <c r="S1770" t="s">
        <v>8337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54"/>
        <v>3</v>
      </c>
      <c r="Q1771">
        <f t="shared" si="55"/>
        <v>49.14</v>
      </c>
      <c r="R1771" s="10" t="s">
        <v>8336</v>
      </c>
      <c r="S1771" t="s">
        <v>8337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ref="P1772:P1835" si="56">ROUND(E1772/D1772*100,0)</f>
        <v>57</v>
      </c>
      <c r="Q1772">
        <f t="shared" si="55"/>
        <v>150.5</v>
      </c>
      <c r="R1772" s="10" t="s">
        <v>8336</v>
      </c>
      <c r="S1772" t="s">
        <v>8337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56"/>
        <v>21</v>
      </c>
      <c r="Q1773">
        <f t="shared" si="55"/>
        <v>35.799999999999997</v>
      </c>
      <c r="R1773" s="10" t="s">
        <v>8336</v>
      </c>
      <c r="S1773" t="s">
        <v>8337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56"/>
        <v>16</v>
      </c>
      <c r="Q1774">
        <f t="shared" si="55"/>
        <v>45.16</v>
      </c>
      <c r="R1774" s="10" t="s">
        <v>8336</v>
      </c>
      <c r="S1774" t="s">
        <v>8337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56"/>
        <v>6</v>
      </c>
      <c r="Q1775">
        <f t="shared" si="55"/>
        <v>98.79</v>
      </c>
      <c r="R1775" s="10" t="s">
        <v>8336</v>
      </c>
      <c r="S1775" t="s">
        <v>8337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56"/>
        <v>46</v>
      </c>
      <c r="Q1776">
        <f t="shared" si="55"/>
        <v>88.31</v>
      </c>
      <c r="R1776" s="10" t="s">
        <v>8336</v>
      </c>
      <c r="S1776" t="s">
        <v>8337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56"/>
        <v>65</v>
      </c>
      <c r="Q1777">
        <f t="shared" si="55"/>
        <v>170.63</v>
      </c>
      <c r="R1777" s="10" t="s">
        <v>8336</v>
      </c>
      <c r="S1777" t="s">
        <v>8337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56"/>
        <v>7</v>
      </c>
      <c r="Q1778">
        <f t="shared" si="55"/>
        <v>83.75</v>
      </c>
      <c r="R1778" s="10" t="s">
        <v>8336</v>
      </c>
      <c r="S1778" t="s">
        <v>8337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56"/>
        <v>14</v>
      </c>
      <c r="Q1779">
        <f t="shared" si="55"/>
        <v>65.099999999999994</v>
      </c>
      <c r="R1779" s="10" t="s">
        <v>8336</v>
      </c>
      <c r="S1779" t="s">
        <v>8337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56"/>
        <v>2</v>
      </c>
      <c r="Q1780">
        <f t="shared" si="55"/>
        <v>66.33</v>
      </c>
      <c r="R1780" s="10" t="s">
        <v>8336</v>
      </c>
      <c r="S1780" t="s">
        <v>8337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56"/>
        <v>36</v>
      </c>
      <c r="Q1781">
        <f t="shared" si="55"/>
        <v>104.89</v>
      </c>
      <c r="R1781" s="10" t="s">
        <v>8336</v>
      </c>
      <c r="S1781" t="s">
        <v>8337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56"/>
        <v>40</v>
      </c>
      <c r="Q1782">
        <f t="shared" si="55"/>
        <v>78.44</v>
      </c>
      <c r="R1782" s="10" t="s">
        <v>8336</v>
      </c>
      <c r="S1782" t="s">
        <v>8337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56"/>
        <v>26</v>
      </c>
      <c r="Q1783">
        <f t="shared" si="55"/>
        <v>59.04</v>
      </c>
      <c r="R1783" s="10" t="s">
        <v>8336</v>
      </c>
      <c r="S1783" t="s">
        <v>8337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56"/>
        <v>15</v>
      </c>
      <c r="Q1784">
        <f t="shared" si="55"/>
        <v>71.34</v>
      </c>
      <c r="R1784" s="10" t="s">
        <v>8336</v>
      </c>
      <c r="S1784" t="s">
        <v>8337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56"/>
        <v>24</v>
      </c>
      <c r="Q1785">
        <f t="shared" si="55"/>
        <v>51.23</v>
      </c>
      <c r="R1785" s="10" t="s">
        <v>8336</v>
      </c>
      <c r="S1785" t="s">
        <v>8337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56"/>
        <v>40</v>
      </c>
      <c r="Q1786">
        <f t="shared" si="55"/>
        <v>60.24</v>
      </c>
      <c r="R1786" s="10" t="s">
        <v>8336</v>
      </c>
      <c r="S1786" t="s">
        <v>8337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56"/>
        <v>20</v>
      </c>
      <c r="Q1787">
        <f t="shared" si="55"/>
        <v>44.94</v>
      </c>
      <c r="R1787" s="10" t="s">
        <v>8336</v>
      </c>
      <c r="S1787" t="s">
        <v>8337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56"/>
        <v>48</v>
      </c>
      <c r="Q1788">
        <f t="shared" si="55"/>
        <v>31.21</v>
      </c>
      <c r="R1788" s="10" t="s">
        <v>8336</v>
      </c>
      <c r="S1788" t="s">
        <v>8337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56"/>
        <v>15</v>
      </c>
      <c r="Q1789">
        <f t="shared" si="55"/>
        <v>63.88</v>
      </c>
      <c r="R1789" s="10" t="s">
        <v>8336</v>
      </c>
      <c r="S1789" t="s">
        <v>8337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56"/>
        <v>1</v>
      </c>
      <c r="Q1790">
        <f t="shared" si="55"/>
        <v>19</v>
      </c>
      <c r="R1790" s="10" t="s">
        <v>8336</v>
      </c>
      <c r="S1790" t="s">
        <v>8337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56"/>
        <v>1</v>
      </c>
      <c r="Q1791">
        <f t="shared" si="55"/>
        <v>10</v>
      </c>
      <c r="R1791" s="10" t="s">
        <v>8336</v>
      </c>
      <c r="S1791" t="s">
        <v>8337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56"/>
        <v>5</v>
      </c>
      <c r="Q1792">
        <f t="shared" si="55"/>
        <v>109.07</v>
      </c>
      <c r="R1792" s="10" t="s">
        <v>8336</v>
      </c>
      <c r="S1792" t="s">
        <v>8337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56"/>
        <v>4</v>
      </c>
      <c r="Q1793">
        <f t="shared" si="55"/>
        <v>26.75</v>
      </c>
      <c r="R1793" s="10" t="s">
        <v>8336</v>
      </c>
      <c r="S1793" t="s">
        <v>8337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56"/>
        <v>61</v>
      </c>
      <c r="Q1794">
        <f t="shared" si="55"/>
        <v>109.94</v>
      </c>
      <c r="R1794" s="10" t="s">
        <v>8336</v>
      </c>
      <c r="S1794" t="s">
        <v>8337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56"/>
        <v>1</v>
      </c>
      <c r="Q1795">
        <f t="shared" ref="Q1795:Q1858" si="57">IFERROR(ROUND(E1795/M1795,2),0)</f>
        <v>20</v>
      </c>
      <c r="R1795" s="10" t="s">
        <v>8336</v>
      </c>
      <c r="S1795" t="s">
        <v>8337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56"/>
        <v>11</v>
      </c>
      <c r="Q1796">
        <f t="shared" si="57"/>
        <v>55.39</v>
      </c>
      <c r="R1796" s="10" t="s">
        <v>8336</v>
      </c>
      <c r="S1796" t="s">
        <v>8337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56"/>
        <v>39</v>
      </c>
      <c r="Q1797">
        <f t="shared" si="57"/>
        <v>133.9</v>
      </c>
      <c r="R1797" s="10" t="s">
        <v>8336</v>
      </c>
      <c r="S1797" t="s">
        <v>8337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56"/>
        <v>22</v>
      </c>
      <c r="Q1798">
        <f t="shared" si="57"/>
        <v>48.72</v>
      </c>
      <c r="R1798" s="10" t="s">
        <v>8336</v>
      </c>
      <c r="S1798" t="s">
        <v>8337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56"/>
        <v>68</v>
      </c>
      <c r="Q1799">
        <f t="shared" si="57"/>
        <v>48.25</v>
      </c>
      <c r="R1799" s="10" t="s">
        <v>8336</v>
      </c>
      <c r="S1799" t="s">
        <v>8337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56"/>
        <v>14</v>
      </c>
      <c r="Q1800">
        <f t="shared" si="57"/>
        <v>58.97</v>
      </c>
      <c r="R1800" s="10" t="s">
        <v>8336</v>
      </c>
      <c r="S1800" t="s">
        <v>8337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56"/>
        <v>2</v>
      </c>
      <c r="Q1801">
        <f t="shared" si="57"/>
        <v>11.64</v>
      </c>
      <c r="R1801" s="10" t="s">
        <v>8336</v>
      </c>
      <c r="S1801" t="s">
        <v>8337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56"/>
        <v>20</v>
      </c>
      <c r="Q1802">
        <f t="shared" si="57"/>
        <v>83.72</v>
      </c>
      <c r="R1802" s="10" t="s">
        <v>8336</v>
      </c>
      <c r="S1802" t="s">
        <v>8337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56"/>
        <v>14</v>
      </c>
      <c r="Q1803">
        <f t="shared" si="57"/>
        <v>63.65</v>
      </c>
      <c r="R1803" s="10" t="s">
        <v>8336</v>
      </c>
      <c r="S1803" t="s">
        <v>8337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56"/>
        <v>48</v>
      </c>
      <c r="Q1804">
        <f t="shared" si="57"/>
        <v>94.28</v>
      </c>
      <c r="R1804" s="10" t="s">
        <v>8336</v>
      </c>
      <c r="S1804" t="s">
        <v>8337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56"/>
        <v>31</v>
      </c>
      <c r="Q1805">
        <f t="shared" si="57"/>
        <v>71.87</v>
      </c>
      <c r="R1805" s="10" t="s">
        <v>8336</v>
      </c>
      <c r="S1805" t="s">
        <v>8337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56"/>
        <v>35</v>
      </c>
      <c r="Q1806">
        <f t="shared" si="57"/>
        <v>104.85</v>
      </c>
      <c r="R1806" s="10" t="s">
        <v>8336</v>
      </c>
      <c r="S1806" t="s">
        <v>8337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56"/>
        <v>36</v>
      </c>
      <c r="Q1807">
        <f t="shared" si="57"/>
        <v>67.14</v>
      </c>
      <c r="R1807" s="10" t="s">
        <v>8336</v>
      </c>
      <c r="S1807" t="s">
        <v>8337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56"/>
        <v>3</v>
      </c>
      <c r="Q1808">
        <f t="shared" si="57"/>
        <v>73.88</v>
      </c>
      <c r="R1808" s="10" t="s">
        <v>8336</v>
      </c>
      <c r="S1808" t="s">
        <v>8337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56"/>
        <v>11</v>
      </c>
      <c r="Q1809">
        <f t="shared" si="57"/>
        <v>69.13</v>
      </c>
      <c r="R1809" s="10" t="s">
        <v>8336</v>
      </c>
      <c r="S1809" t="s">
        <v>8337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56"/>
        <v>41</v>
      </c>
      <c r="Q1810">
        <f t="shared" si="57"/>
        <v>120.77</v>
      </c>
      <c r="R1810" s="10" t="s">
        <v>8336</v>
      </c>
      <c r="S1810" t="s">
        <v>8337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56"/>
        <v>11</v>
      </c>
      <c r="Q1811">
        <f t="shared" si="57"/>
        <v>42.22</v>
      </c>
      <c r="R1811" s="10" t="s">
        <v>8336</v>
      </c>
      <c r="S1811" t="s">
        <v>8337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56"/>
        <v>3</v>
      </c>
      <c r="Q1812">
        <f t="shared" si="57"/>
        <v>7.5</v>
      </c>
      <c r="R1812" s="10" t="s">
        <v>8336</v>
      </c>
      <c r="S1812" t="s">
        <v>8337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56"/>
        <v>0</v>
      </c>
      <c r="Q1813">
        <f t="shared" si="57"/>
        <v>1.54</v>
      </c>
      <c r="R1813" s="10" t="s">
        <v>8336</v>
      </c>
      <c r="S1813" t="s">
        <v>8337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56"/>
        <v>13</v>
      </c>
      <c r="Q1814">
        <f t="shared" si="57"/>
        <v>37.61</v>
      </c>
      <c r="R1814" s="10" t="s">
        <v>8336</v>
      </c>
      <c r="S1814" t="s">
        <v>8337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56"/>
        <v>0</v>
      </c>
      <c r="Q1815">
        <f t="shared" si="57"/>
        <v>0</v>
      </c>
      <c r="R1815" s="10" t="s">
        <v>8336</v>
      </c>
      <c r="S1815" t="s">
        <v>8337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56"/>
        <v>49</v>
      </c>
      <c r="Q1816">
        <f t="shared" si="57"/>
        <v>42.16</v>
      </c>
      <c r="R1816" s="10" t="s">
        <v>8336</v>
      </c>
      <c r="S1816" t="s">
        <v>8337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56"/>
        <v>0</v>
      </c>
      <c r="Q1817">
        <f t="shared" si="57"/>
        <v>0</v>
      </c>
      <c r="R1817" s="10" t="s">
        <v>8336</v>
      </c>
      <c r="S1817" t="s">
        <v>8337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56"/>
        <v>2</v>
      </c>
      <c r="Q1818">
        <f t="shared" si="57"/>
        <v>84.83</v>
      </c>
      <c r="R1818" s="10" t="s">
        <v>8336</v>
      </c>
      <c r="S1818" t="s">
        <v>8337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56"/>
        <v>52</v>
      </c>
      <c r="Q1819">
        <f t="shared" si="57"/>
        <v>94.19</v>
      </c>
      <c r="R1819" s="10" t="s">
        <v>8336</v>
      </c>
      <c r="S1819" t="s">
        <v>8337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56"/>
        <v>0</v>
      </c>
      <c r="Q1820">
        <f t="shared" si="57"/>
        <v>0</v>
      </c>
      <c r="R1820" s="10" t="s">
        <v>8336</v>
      </c>
      <c r="S1820" t="s">
        <v>8337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56"/>
        <v>2</v>
      </c>
      <c r="Q1821">
        <f t="shared" si="57"/>
        <v>6.25</v>
      </c>
      <c r="R1821" s="10" t="s">
        <v>8336</v>
      </c>
      <c r="S1821" t="s">
        <v>8337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56"/>
        <v>7</v>
      </c>
      <c r="Q1822">
        <f t="shared" si="57"/>
        <v>213.38</v>
      </c>
      <c r="R1822" s="10" t="s">
        <v>8336</v>
      </c>
      <c r="S1822" t="s">
        <v>8337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56"/>
        <v>135</v>
      </c>
      <c r="Q1823">
        <f t="shared" si="57"/>
        <v>59.16</v>
      </c>
      <c r="R1823" s="10" t="s">
        <v>8323</v>
      </c>
      <c r="S1823" t="s">
        <v>8324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56"/>
        <v>100</v>
      </c>
      <c r="Q1824">
        <f t="shared" si="57"/>
        <v>27.27</v>
      </c>
      <c r="R1824" s="10" t="s">
        <v>8323</v>
      </c>
      <c r="S1824" t="s">
        <v>8324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56"/>
        <v>116</v>
      </c>
      <c r="Q1825">
        <f t="shared" si="57"/>
        <v>24.58</v>
      </c>
      <c r="R1825" s="10" t="s">
        <v>8323</v>
      </c>
      <c r="S1825" t="s">
        <v>8324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56"/>
        <v>100</v>
      </c>
      <c r="Q1826">
        <f t="shared" si="57"/>
        <v>75.05</v>
      </c>
      <c r="R1826" s="10" t="s">
        <v>8323</v>
      </c>
      <c r="S1826" t="s">
        <v>8324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56"/>
        <v>105</v>
      </c>
      <c r="Q1827">
        <f t="shared" si="57"/>
        <v>42.02</v>
      </c>
      <c r="R1827" s="10" t="s">
        <v>8323</v>
      </c>
      <c r="S1827" t="s">
        <v>8324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56"/>
        <v>101</v>
      </c>
      <c r="Q1828">
        <f t="shared" si="57"/>
        <v>53.16</v>
      </c>
      <c r="R1828" s="10" t="s">
        <v>8323</v>
      </c>
      <c r="S1828" t="s">
        <v>8324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56"/>
        <v>101</v>
      </c>
      <c r="Q1829">
        <f t="shared" si="57"/>
        <v>83.89</v>
      </c>
      <c r="R1829" s="10" t="s">
        <v>8323</v>
      </c>
      <c r="S1829" t="s">
        <v>8324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56"/>
        <v>100</v>
      </c>
      <c r="Q1830">
        <f t="shared" si="57"/>
        <v>417.33</v>
      </c>
      <c r="R1830" s="10" t="s">
        <v>8323</v>
      </c>
      <c r="S1830" t="s">
        <v>8324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56"/>
        <v>167</v>
      </c>
      <c r="Q1831">
        <f t="shared" si="57"/>
        <v>75.77</v>
      </c>
      <c r="R1831" s="10" t="s">
        <v>8323</v>
      </c>
      <c r="S1831" t="s">
        <v>8324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56"/>
        <v>102</v>
      </c>
      <c r="Q1832">
        <f t="shared" si="57"/>
        <v>67.39</v>
      </c>
      <c r="R1832" s="10" t="s">
        <v>8323</v>
      </c>
      <c r="S1832" t="s">
        <v>8324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56"/>
        <v>103</v>
      </c>
      <c r="Q1833">
        <f t="shared" si="57"/>
        <v>73.569999999999993</v>
      </c>
      <c r="R1833" s="10" t="s">
        <v>8323</v>
      </c>
      <c r="S1833" t="s">
        <v>8324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56"/>
        <v>143</v>
      </c>
      <c r="Q1834">
        <f t="shared" si="57"/>
        <v>25</v>
      </c>
      <c r="R1834" s="10" t="s">
        <v>8323</v>
      </c>
      <c r="S1834" t="s">
        <v>8324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56"/>
        <v>263</v>
      </c>
      <c r="Q1835">
        <f t="shared" si="57"/>
        <v>42</v>
      </c>
      <c r="R1835" s="10" t="s">
        <v>8323</v>
      </c>
      <c r="S1835" t="s">
        <v>8324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ref="P1836:P1899" si="58">ROUND(E1836/D1836*100,0)</f>
        <v>118</v>
      </c>
      <c r="Q1836">
        <f t="shared" si="57"/>
        <v>131.16999999999999</v>
      </c>
      <c r="R1836" s="10" t="s">
        <v>8323</v>
      </c>
      <c r="S1836" t="s">
        <v>8324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58"/>
        <v>104</v>
      </c>
      <c r="Q1837">
        <f t="shared" si="57"/>
        <v>47.27</v>
      </c>
      <c r="R1837" s="10" t="s">
        <v>8323</v>
      </c>
      <c r="S1837" t="s">
        <v>8324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58"/>
        <v>200</v>
      </c>
      <c r="Q1838">
        <f t="shared" si="57"/>
        <v>182.13</v>
      </c>
      <c r="R1838" s="10" t="s">
        <v>8323</v>
      </c>
      <c r="S1838" t="s">
        <v>8324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58"/>
        <v>307</v>
      </c>
      <c r="Q1839">
        <f t="shared" si="57"/>
        <v>61.37</v>
      </c>
      <c r="R1839" s="10" t="s">
        <v>8323</v>
      </c>
      <c r="S1839" t="s">
        <v>8324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58"/>
        <v>100</v>
      </c>
      <c r="Q1840">
        <f t="shared" si="57"/>
        <v>35.770000000000003</v>
      </c>
      <c r="R1840" s="10" t="s">
        <v>8323</v>
      </c>
      <c r="S1840" t="s">
        <v>8324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58"/>
        <v>205</v>
      </c>
      <c r="Q1841">
        <f t="shared" si="57"/>
        <v>45.62</v>
      </c>
      <c r="R1841" s="10" t="s">
        <v>8323</v>
      </c>
      <c r="S1841" t="s">
        <v>8324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58"/>
        <v>109</v>
      </c>
      <c r="Q1842">
        <f t="shared" si="57"/>
        <v>75.38</v>
      </c>
      <c r="R1842" s="10" t="s">
        <v>8323</v>
      </c>
      <c r="S1842" t="s">
        <v>8324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58"/>
        <v>102</v>
      </c>
      <c r="Q1843">
        <f t="shared" si="57"/>
        <v>50.88</v>
      </c>
      <c r="R1843" s="10" t="s">
        <v>8323</v>
      </c>
      <c r="S1843" t="s">
        <v>8324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58"/>
        <v>125</v>
      </c>
      <c r="Q1844">
        <f t="shared" si="57"/>
        <v>119.29</v>
      </c>
      <c r="R1844" s="10" t="s">
        <v>8323</v>
      </c>
      <c r="S1844" t="s">
        <v>8324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58"/>
        <v>124</v>
      </c>
      <c r="Q1845">
        <f t="shared" si="57"/>
        <v>92.54</v>
      </c>
      <c r="R1845" s="10" t="s">
        <v>8323</v>
      </c>
      <c r="S1845" t="s">
        <v>8324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58"/>
        <v>101</v>
      </c>
      <c r="Q1846">
        <f t="shared" si="57"/>
        <v>76.05</v>
      </c>
      <c r="R1846" s="10" t="s">
        <v>8323</v>
      </c>
      <c r="S1846" t="s">
        <v>8324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58"/>
        <v>100</v>
      </c>
      <c r="Q1847">
        <f t="shared" si="57"/>
        <v>52.63</v>
      </c>
      <c r="R1847" s="10" t="s">
        <v>8323</v>
      </c>
      <c r="S1847" t="s">
        <v>8324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58"/>
        <v>138</v>
      </c>
      <c r="Q1848">
        <f t="shared" si="57"/>
        <v>98.99</v>
      </c>
      <c r="R1848" s="10" t="s">
        <v>8323</v>
      </c>
      <c r="S1848" t="s">
        <v>8324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58"/>
        <v>121</v>
      </c>
      <c r="Q1849">
        <f t="shared" si="57"/>
        <v>79.53</v>
      </c>
      <c r="R1849" s="10" t="s">
        <v>8323</v>
      </c>
      <c r="S1849" t="s">
        <v>8324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58"/>
        <v>107</v>
      </c>
      <c r="Q1850">
        <f t="shared" si="57"/>
        <v>134.21</v>
      </c>
      <c r="R1850" s="10" t="s">
        <v>8323</v>
      </c>
      <c r="S1850" t="s">
        <v>8324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58"/>
        <v>100</v>
      </c>
      <c r="Q1851">
        <f t="shared" si="57"/>
        <v>37.630000000000003</v>
      </c>
      <c r="R1851" s="10" t="s">
        <v>8323</v>
      </c>
      <c r="S1851" t="s">
        <v>8324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58"/>
        <v>102</v>
      </c>
      <c r="Q1852">
        <f t="shared" si="57"/>
        <v>51.04</v>
      </c>
      <c r="R1852" s="10" t="s">
        <v>8323</v>
      </c>
      <c r="S1852" t="s">
        <v>8324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58"/>
        <v>100</v>
      </c>
      <c r="Q1853">
        <f t="shared" si="57"/>
        <v>50.04</v>
      </c>
      <c r="R1853" s="10" t="s">
        <v>8323</v>
      </c>
      <c r="S1853" t="s">
        <v>8324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58"/>
        <v>117</v>
      </c>
      <c r="Q1854">
        <f t="shared" si="57"/>
        <v>133.93</v>
      </c>
      <c r="R1854" s="10" t="s">
        <v>8323</v>
      </c>
      <c r="S1854" t="s">
        <v>8324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58"/>
        <v>102</v>
      </c>
      <c r="Q1855">
        <f t="shared" si="57"/>
        <v>58.21</v>
      </c>
      <c r="R1855" s="10" t="s">
        <v>8323</v>
      </c>
      <c r="S1855" t="s">
        <v>8324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58"/>
        <v>102</v>
      </c>
      <c r="Q1856">
        <f t="shared" si="57"/>
        <v>88.04</v>
      </c>
      <c r="R1856" s="10" t="s">
        <v>8323</v>
      </c>
      <c r="S1856" t="s">
        <v>8324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58"/>
        <v>154</v>
      </c>
      <c r="Q1857">
        <f t="shared" si="57"/>
        <v>70.58</v>
      </c>
      <c r="R1857" s="10" t="s">
        <v>8323</v>
      </c>
      <c r="S1857" t="s">
        <v>8324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58"/>
        <v>101</v>
      </c>
      <c r="Q1858">
        <f t="shared" si="57"/>
        <v>53.29</v>
      </c>
      <c r="R1858" s="10" t="s">
        <v>8323</v>
      </c>
      <c r="S1858" t="s">
        <v>8324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58"/>
        <v>100</v>
      </c>
      <c r="Q1859">
        <f t="shared" ref="Q1859:Q1922" si="59">IFERROR(ROUND(E1859/M1859,2),0)</f>
        <v>136.36000000000001</v>
      </c>
      <c r="R1859" s="10" t="s">
        <v>8323</v>
      </c>
      <c r="S1859" t="s">
        <v>8324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58"/>
        <v>109</v>
      </c>
      <c r="Q1860">
        <f t="shared" si="59"/>
        <v>40.549999999999997</v>
      </c>
      <c r="R1860" s="10" t="s">
        <v>8323</v>
      </c>
      <c r="S1860" t="s">
        <v>8324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58"/>
        <v>132</v>
      </c>
      <c r="Q1861">
        <f t="shared" si="59"/>
        <v>70.63</v>
      </c>
      <c r="R1861" s="10" t="s">
        <v>8323</v>
      </c>
      <c r="S1861" t="s">
        <v>8324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58"/>
        <v>133</v>
      </c>
      <c r="Q1862">
        <f t="shared" si="59"/>
        <v>52.68</v>
      </c>
      <c r="R1862" s="10" t="s">
        <v>8323</v>
      </c>
      <c r="S1862" t="s">
        <v>8324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58"/>
        <v>0</v>
      </c>
      <c r="Q1863">
        <f t="shared" si="59"/>
        <v>0</v>
      </c>
      <c r="R1863" s="10" t="s">
        <v>8331</v>
      </c>
      <c r="S1863" t="s">
        <v>8333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58"/>
        <v>8</v>
      </c>
      <c r="Q1864">
        <f t="shared" si="59"/>
        <v>90.94</v>
      </c>
      <c r="R1864" s="10" t="s">
        <v>8331</v>
      </c>
      <c r="S1864" t="s">
        <v>8333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58"/>
        <v>0</v>
      </c>
      <c r="Q1865">
        <f t="shared" si="59"/>
        <v>5</v>
      </c>
      <c r="R1865" s="10" t="s">
        <v>8331</v>
      </c>
      <c r="S1865" t="s">
        <v>8333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58"/>
        <v>43</v>
      </c>
      <c r="Q1866">
        <f t="shared" si="59"/>
        <v>58.08</v>
      </c>
      <c r="R1866" s="10" t="s">
        <v>8331</v>
      </c>
      <c r="S1866" t="s">
        <v>8333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58"/>
        <v>0</v>
      </c>
      <c r="Q1867">
        <f t="shared" si="59"/>
        <v>2</v>
      </c>
      <c r="R1867" s="10" t="s">
        <v>8331</v>
      </c>
      <c r="S1867" t="s">
        <v>8333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58"/>
        <v>1</v>
      </c>
      <c r="Q1868">
        <f t="shared" si="59"/>
        <v>62.5</v>
      </c>
      <c r="R1868" s="10" t="s">
        <v>8331</v>
      </c>
      <c r="S1868" t="s">
        <v>8333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58"/>
        <v>0</v>
      </c>
      <c r="Q1869">
        <f t="shared" si="59"/>
        <v>10</v>
      </c>
      <c r="R1869" s="10" t="s">
        <v>8331</v>
      </c>
      <c r="S1869" t="s">
        <v>8333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58"/>
        <v>5</v>
      </c>
      <c r="Q1870">
        <f t="shared" si="59"/>
        <v>71.59</v>
      </c>
      <c r="R1870" s="10" t="s">
        <v>8331</v>
      </c>
      <c r="S1870" t="s">
        <v>8333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58"/>
        <v>0</v>
      </c>
      <c r="Q1871">
        <f t="shared" si="59"/>
        <v>0</v>
      </c>
      <c r="R1871" s="10" t="s">
        <v>8331</v>
      </c>
      <c r="S1871" t="s">
        <v>8333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58"/>
        <v>10</v>
      </c>
      <c r="Q1872">
        <f t="shared" si="59"/>
        <v>32.82</v>
      </c>
      <c r="R1872" s="10" t="s">
        <v>8331</v>
      </c>
      <c r="S1872" t="s">
        <v>8333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58"/>
        <v>72</v>
      </c>
      <c r="Q1873">
        <f t="shared" si="59"/>
        <v>49.12</v>
      </c>
      <c r="R1873" s="10" t="s">
        <v>8331</v>
      </c>
      <c r="S1873" t="s">
        <v>8333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58"/>
        <v>1</v>
      </c>
      <c r="Q1874">
        <f t="shared" si="59"/>
        <v>16.309999999999999</v>
      </c>
      <c r="R1874" s="10" t="s">
        <v>8331</v>
      </c>
      <c r="S1874" t="s">
        <v>8333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58"/>
        <v>0</v>
      </c>
      <c r="Q1875">
        <f t="shared" si="59"/>
        <v>18</v>
      </c>
      <c r="R1875" s="10" t="s">
        <v>8331</v>
      </c>
      <c r="S1875" t="s">
        <v>8333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58"/>
        <v>0</v>
      </c>
      <c r="Q1876">
        <f t="shared" si="59"/>
        <v>13</v>
      </c>
      <c r="R1876" s="10" t="s">
        <v>8331</v>
      </c>
      <c r="S1876" t="s">
        <v>8333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58"/>
        <v>1</v>
      </c>
      <c r="Q1877">
        <f t="shared" si="59"/>
        <v>17</v>
      </c>
      <c r="R1877" s="10" t="s">
        <v>8331</v>
      </c>
      <c r="S1877" t="s">
        <v>8333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58"/>
        <v>0</v>
      </c>
      <c r="Q1878">
        <f t="shared" si="59"/>
        <v>0</v>
      </c>
      <c r="R1878" s="10" t="s">
        <v>8331</v>
      </c>
      <c r="S1878" t="s">
        <v>8333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58"/>
        <v>0</v>
      </c>
      <c r="Q1879">
        <f t="shared" si="59"/>
        <v>0</v>
      </c>
      <c r="R1879" s="10" t="s">
        <v>8331</v>
      </c>
      <c r="S1879" t="s">
        <v>8333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58"/>
        <v>0</v>
      </c>
      <c r="Q1880">
        <f t="shared" si="59"/>
        <v>0</v>
      </c>
      <c r="R1880" s="10" t="s">
        <v>8331</v>
      </c>
      <c r="S1880" t="s">
        <v>8333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58"/>
        <v>0</v>
      </c>
      <c r="Q1881">
        <f t="shared" si="59"/>
        <v>3</v>
      </c>
      <c r="R1881" s="10" t="s">
        <v>8331</v>
      </c>
      <c r="S1881" t="s">
        <v>8333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58"/>
        <v>20</v>
      </c>
      <c r="Q1882">
        <f t="shared" si="59"/>
        <v>41.83</v>
      </c>
      <c r="R1882" s="10" t="s">
        <v>8331</v>
      </c>
      <c r="S1882" t="s">
        <v>8333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58"/>
        <v>173</v>
      </c>
      <c r="Q1883">
        <f t="shared" si="59"/>
        <v>49.34</v>
      </c>
      <c r="R1883" s="10" t="s">
        <v>8323</v>
      </c>
      <c r="S1883" t="s">
        <v>8327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58"/>
        <v>101</v>
      </c>
      <c r="Q1884">
        <f t="shared" si="59"/>
        <v>41.73</v>
      </c>
      <c r="R1884" s="10" t="s">
        <v>8323</v>
      </c>
      <c r="S1884" t="s">
        <v>8327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58"/>
        <v>105</v>
      </c>
      <c r="Q1885">
        <f t="shared" si="59"/>
        <v>32.72</v>
      </c>
      <c r="R1885" s="10" t="s">
        <v>8323</v>
      </c>
      <c r="S1885" t="s">
        <v>8327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58"/>
        <v>135</v>
      </c>
      <c r="Q1886">
        <f t="shared" si="59"/>
        <v>51.96</v>
      </c>
      <c r="R1886" s="10" t="s">
        <v>8323</v>
      </c>
      <c r="S1886" t="s">
        <v>8327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58"/>
        <v>116</v>
      </c>
      <c r="Q1887">
        <f t="shared" si="59"/>
        <v>50.69</v>
      </c>
      <c r="R1887" s="10" t="s">
        <v>8323</v>
      </c>
      <c r="S1887" t="s">
        <v>8327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58"/>
        <v>102</v>
      </c>
      <c r="Q1888">
        <f t="shared" si="59"/>
        <v>42.24</v>
      </c>
      <c r="R1888" s="10" t="s">
        <v>8323</v>
      </c>
      <c r="S1888" t="s">
        <v>8327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58"/>
        <v>111</v>
      </c>
      <c r="Q1889">
        <f t="shared" si="59"/>
        <v>416.88</v>
      </c>
      <c r="R1889" s="10" t="s">
        <v>8323</v>
      </c>
      <c r="S1889" t="s">
        <v>8327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58"/>
        <v>166</v>
      </c>
      <c r="Q1890">
        <f t="shared" si="59"/>
        <v>46.65</v>
      </c>
      <c r="R1890" s="10" t="s">
        <v>8323</v>
      </c>
      <c r="S1890" t="s">
        <v>8327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58"/>
        <v>107</v>
      </c>
      <c r="Q1891">
        <f t="shared" si="59"/>
        <v>48.45</v>
      </c>
      <c r="R1891" s="10" t="s">
        <v>8323</v>
      </c>
      <c r="S1891" t="s">
        <v>8327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58"/>
        <v>145</v>
      </c>
      <c r="Q1892">
        <f t="shared" si="59"/>
        <v>70.53</v>
      </c>
      <c r="R1892" s="10" t="s">
        <v>8323</v>
      </c>
      <c r="S1892" t="s">
        <v>8327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58"/>
        <v>106</v>
      </c>
      <c r="Q1893">
        <f t="shared" si="59"/>
        <v>87.96</v>
      </c>
      <c r="R1893" s="10" t="s">
        <v>8323</v>
      </c>
      <c r="S1893" t="s">
        <v>8327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58"/>
        <v>137</v>
      </c>
      <c r="Q1894">
        <f t="shared" si="59"/>
        <v>26.27</v>
      </c>
      <c r="R1894" s="10" t="s">
        <v>8323</v>
      </c>
      <c r="S1894" t="s">
        <v>8327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58"/>
        <v>104</v>
      </c>
      <c r="Q1895">
        <f t="shared" si="59"/>
        <v>57.78</v>
      </c>
      <c r="R1895" s="10" t="s">
        <v>8323</v>
      </c>
      <c r="S1895" t="s">
        <v>8327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58"/>
        <v>115</v>
      </c>
      <c r="Q1896">
        <f t="shared" si="59"/>
        <v>57.25</v>
      </c>
      <c r="R1896" s="10" t="s">
        <v>8323</v>
      </c>
      <c r="S1896" t="s">
        <v>8327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58"/>
        <v>102</v>
      </c>
      <c r="Q1897">
        <f t="shared" si="59"/>
        <v>196.34</v>
      </c>
      <c r="R1897" s="10" t="s">
        <v>8323</v>
      </c>
      <c r="S1897" t="s">
        <v>8327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58"/>
        <v>124</v>
      </c>
      <c r="Q1898">
        <f t="shared" si="59"/>
        <v>43</v>
      </c>
      <c r="R1898" s="10" t="s">
        <v>8323</v>
      </c>
      <c r="S1898" t="s">
        <v>8327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58"/>
        <v>102</v>
      </c>
      <c r="Q1899">
        <f t="shared" si="59"/>
        <v>35.549999999999997</v>
      </c>
      <c r="R1899" s="10" t="s">
        <v>8323</v>
      </c>
      <c r="S1899" t="s">
        <v>8327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ref="P1900:P1963" si="60">ROUND(E1900/D1900*100,0)</f>
        <v>145</v>
      </c>
      <c r="Q1900">
        <f t="shared" si="59"/>
        <v>68.81</v>
      </c>
      <c r="R1900" s="10" t="s">
        <v>8323</v>
      </c>
      <c r="S1900" t="s">
        <v>8327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60"/>
        <v>133</v>
      </c>
      <c r="Q1901">
        <f t="shared" si="59"/>
        <v>28.57</v>
      </c>
      <c r="R1901" s="10" t="s">
        <v>8323</v>
      </c>
      <c r="S1901" t="s">
        <v>8327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60"/>
        <v>109</v>
      </c>
      <c r="Q1902">
        <f t="shared" si="59"/>
        <v>50.63</v>
      </c>
      <c r="R1902" s="10" t="s">
        <v>8323</v>
      </c>
      <c r="S1902" t="s">
        <v>8327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60"/>
        <v>3</v>
      </c>
      <c r="Q1903">
        <f t="shared" si="59"/>
        <v>106.8</v>
      </c>
      <c r="R1903" s="10" t="s">
        <v>8317</v>
      </c>
      <c r="S1903" t="s">
        <v>8346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60"/>
        <v>1</v>
      </c>
      <c r="Q1904">
        <f t="shared" si="59"/>
        <v>4</v>
      </c>
      <c r="R1904" s="10" t="s">
        <v>8317</v>
      </c>
      <c r="S1904" t="s">
        <v>8346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60"/>
        <v>47</v>
      </c>
      <c r="Q1905">
        <f t="shared" si="59"/>
        <v>34.1</v>
      </c>
      <c r="R1905" s="10" t="s">
        <v>8317</v>
      </c>
      <c r="S1905" t="s">
        <v>8346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60"/>
        <v>0</v>
      </c>
      <c r="Q1906">
        <f t="shared" si="59"/>
        <v>25</v>
      </c>
      <c r="R1906" s="10" t="s">
        <v>8317</v>
      </c>
      <c r="S1906" t="s">
        <v>8346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60"/>
        <v>0</v>
      </c>
      <c r="Q1907">
        <f t="shared" si="59"/>
        <v>10.5</v>
      </c>
      <c r="R1907" s="10" t="s">
        <v>8317</v>
      </c>
      <c r="S1907" t="s">
        <v>8346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60"/>
        <v>43</v>
      </c>
      <c r="Q1908">
        <f t="shared" si="59"/>
        <v>215.96</v>
      </c>
      <c r="R1908" s="10" t="s">
        <v>8317</v>
      </c>
      <c r="S1908" t="s">
        <v>8346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60"/>
        <v>0</v>
      </c>
      <c r="Q1909">
        <f t="shared" si="59"/>
        <v>21.25</v>
      </c>
      <c r="R1909" s="10" t="s">
        <v>8317</v>
      </c>
      <c r="S1909" t="s">
        <v>8346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60"/>
        <v>2</v>
      </c>
      <c r="Q1910">
        <f t="shared" si="59"/>
        <v>108.25</v>
      </c>
      <c r="R1910" s="10" t="s">
        <v>8317</v>
      </c>
      <c r="S1910" t="s">
        <v>8346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60"/>
        <v>14</v>
      </c>
      <c r="Q1911">
        <f t="shared" si="59"/>
        <v>129.97</v>
      </c>
      <c r="R1911" s="10" t="s">
        <v>8317</v>
      </c>
      <c r="S1911" t="s">
        <v>8346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60"/>
        <v>39</v>
      </c>
      <c r="Q1912">
        <f t="shared" si="59"/>
        <v>117.49</v>
      </c>
      <c r="R1912" s="10" t="s">
        <v>8317</v>
      </c>
      <c r="S1912" t="s">
        <v>8346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60"/>
        <v>0</v>
      </c>
      <c r="Q1913">
        <f t="shared" si="59"/>
        <v>10</v>
      </c>
      <c r="R1913" s="10" t="s">
        <v>8317</v>
      </c>
      <c r="S1913" t="s">
        <v>8346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60"/>
        <v>59</v>
      </c>
      <c r="Q1914">
        <f t="shared" si="59"/>
        <v>70.599999999999994</v>
      </c>
      <c r="R1914" s="10" t="s">
        <v>8317</v>
      </c>
      <c r="S1914" t="s">
        <v>8346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60"/>
        <v>1</v>
      </c>
      <c r="Q1915">
        <f t="shared" si="59"/>
        <v>24.5</v>
      </c>
      <c r="R1915" s="10" t="s">
        <v>8317</v>
      </c>
      <c r="S1915" t="s">
        <v>8346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60"/>
        <v>9</v>
      </c>
      <c r="Q1916">
        <f t="shared" si="59"/>
        <v>30</v>
      </c>
      <c r="R1916" s="10" t="s">
        <v>8317</v>
      </c>
      <c r="S1916" t="s">
        <v>8346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60"/>
        <v>2</v>
      </c>
      <c r="Q1917">
        <f t="shared" si="59"/>
        <v>2</v>
      </c>
      <c r="R1917" s="10" t="s">
        <v>8317</v>
      </c>
      <c r="S1917" t="s">
        <v>8346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60"/>
        <v>1</v>
      </c>
      <c r="Q1918">
        <f t="shared" si="59"/>
        <v>17</v>
      </c>
      <c r="R1918" s="10" t="s">
        <v>8317</v>
      </c>
      <c r="S1918" t="s">
        <v>8346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60"/>
        <v>53</v>
      </c>
      <c r="Q1919">
        <f t="shared" si="59"/>
        <v>2928.93</v>
      </c>
      <c r="R1919" s="10" t="s">
        <v>8317</v>
      </c>
      <c r="S1919" t="s">
        <v>8346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60"/>
        <v>1</v>
      </c>
      <c r="Q1920">
        <f t="shared" si="59"/>
        <v>28.89</v>
      </c>
      <c r="R1920" s="10" t="s">
        <v>8317</v>
      </c>
      <c r="S1920" t="s">
        <v>8346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60"/>
        <v>47</v>
      </c>
      <c r="Q1921">
        <f t="shared" si="59"/>
        <v>29.63</v>
      </c>
      <c r="R1921" s="10" t="s">
        <v>8317</v>
      </c>
      <c r="S1921" t="s">
        <v>8346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60"/>
        <v>43</v>
      </c>
      <c r="Q1922">
        <f t="shared" si="59"/>
        <v>40.98</v>
      </c>
      <c r="R1922" s="10" t="s">
        <v>8317</v>
      </c>
      <c r="S1922" t="s">
        <v>8346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60"/>
        <v>137</v>
      </c>
      <c r="Q1923">
        <f t="shared" ref="Q1923:Q1986" si="61">IFERROR(ROUND(E1923/M1923,2),0)</f>
        <v>54</v>
      </c>
      <c r="R1923" s="10" t="s">
        <v>8323</v>
      </c>
      <c r="S1923" t="s">
        <v>8327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60"/>
        <v>116</v>
      </c>
      <c r="Q1924">
        <f t="shared" si="61"/>
        <v>36.11</v>
      </c>
      <c r="R1924" s="10" t="s">
        <v>8323</v>
      </c>
      <c r="S1924" t="s">
        <v>8327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60"/>
        <v>241</v>
      </c>
      <c r="Q1925">
        <f t="shared" si="61"/>
        <v>23.15</v>
      </c>
      <c r="R1925" s="10" t="s">
        <v>8323</v>
      </c>
      <c r="S1925" t="s">
        <v>8327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60"/>
        <v>114</v>
      </c>
      <c r="Q1926">
        <f t="shared" si="61"/>
        <v>104</v>
      </c>
      <c r="R1926" s="10" t="s">
        <v>8323</v>
      </c>
      <c r="S1926" t="s">
        <v>8327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60"/>
        <v>110</v>
      </c>
      <c r="Q1927">
        <f t="shared" si="61"/>
        <v>31.83</v>
      </c>
      <c r="R1927" s="10" t="s">
        <v>8323</v>
      </c>
      <c r="S1927" t="s">
        <v>8327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60"/>
        <v>195</v>
      </c>
      <c r="Q1928">
        <f t="shared" si="61"/>
        <v>27.39</v>
      </c>
      <c r="R1928" s="10" t="s">
        <v>8323</v>
      </c>
      <c r="S1928" t="s">
        <v>8327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60"/>
        <v>103</v>
      </c>
      <c r="Q1929">
        <f t="shared" si="61"/>
        <v>56.36</v>
      </c>
      <c r="R1929" s="10" t="s">
        <v>8323</v>
      </c>
      <c r="S1929" t="s">
        <v>8327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60"/>
        <v>103</v>
      </c>
      <c r="Q1930">
        <f t="shared" si="61"/>
        <v>77.349999999999994</v>
      </c>
      <c r="R1930" s="10" t="s">
        <v>8323</v>
      </c>
      <c r="S1930" t="s">
        <v>8327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60"/>
        <v>100</v>
      </c>
      <c r="Q1931">
        <f t="shared" si="61"/>
        <v>42.8</v>
      </c>
      <c r="R1931" s="10" t="s">
        <v>8323</v>
      </c>
      <c r="S1931" t="s">
        <v>8327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60"/>
        <v>127</v>
      </c>
      <c r="Q1932">
        <f t="shared" si="61"/>
        <v>48.85</v>
      </c>
      <c r="R1932" s="10" t="s">
        <v>8323</v>
      </c>
      <c r="S1932" t="s">
        <v>8327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60"/>
        <v>121</v>
      </c>
      <c r="Q1933">
        <f t="shared" si="61"/>
        <v>48.24</v>
      </c>
      <c r="R1933" s="10" t="s">
        <v>8323</v>
      </c>
      <c r="S1933" t="s">
        <v>8327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60"/>
        <v>107</v>
      </c>
      <c r="Q1934">
        <f t="shared" si="61"/>
        <v>70.209999999999994</v>
      </c>
      <c r="R1934" s="10" t="s">
        <v>8323</v>
      </c>
      <c r="S1934" t="s">
        <v>8327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60"/>
        <v>172</v>
      </c>
      <c r="Q1935">
        <f t="shared" si="61"/>
        <v>94.05</v>
      </c>
      <c r="R1935" s="10" t="s">
        <v>8323</v>
      </c>
      <c r="S1935" t="s">
        <v>8327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60"/>
        <v>124</v>
      </c>
      <c r="Q1936">
        <f t="shared" si="61"/>
        <v>80.27</v>
      </c>
      <c r="R1936" s="10" t="s">
        <v>8323</v>
      </c>
      <c r="S1936" t="s">
        <v>8327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60"/>
        <v>108</v>
      </c>
      <c r="Q1937">
        <f t="shared" si="61"/>
        <v>54.2</v>
      </c>
      <c r="R1937" s="10" t="s">
        <v>8323</v>
      </c>
      <c r="S1937" t="s">
        <v>8327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60"/>
        <v>117</v>
      </c>
      <c r="Q1938">
        <f t="shared" si="61"/>
        <v>60.27</v>
      </c>
      <c r="R1938" s="10" t="s">
        <v>8323</v>
      </c>
      <c r="S1938" t="s">
        <v>8327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60"/>
        <v>187</v>
      </c>
      <c r="Q1939">
        <f t="shared" si="61"/>
        <v>38.74</v>
      </c>
      <c r="R1939" s="10" t="s">
        <v>8323</v>
      </c>
      <c r="S1939" t="s">
        <v>8327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60"/>
        <v>116</v>
      </c>
      <c r="Q1940">
        <f t="shared" si="61"/>
        <v>152.54</v>
      </c>
      <c r="R1940" s="10" t="s">
        <v>8323</v>
      </c>
      <c r="S1940" t="s">
        <v>8327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60"/>
        <v>111</v>
      </c>
      <c r="Q1941">
        <f t="shared" si="61"/>
        <v>115.31</v>
      </c>
      <c r="R1941" s="10" t="s">
        <v>8323</v>
      </c>
      <c r="S1941" t="s">
        <v>8327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60"/>
        <v>171</v>
      </c>
      <c r="Q1942">
        <f t="shared" si="61"/>
        <v>35.840000000000003</v>
      </c>
      <c r="R1942" s="10" t="s">
        <v>8323</v>
      </c>
      <c r="S1942" t="s">
        <v>8327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60"/>
        <v>126</v>
      </c>
      <c r="Q1943">
        <f t="shared" si="61"/>
        <v>64.569999999999993</v>
      </c>
      <c r="R1943" s="10" t="s">
        <v>8317</v>
      </c>
      <c r="S1943" t="s">
        <v>8347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60"/>
        <v>138</v>
      </c>
      <c r="Q1944">
        <f t="shared" si="61"/>
        <v>87.44</v>
      </c>
      <c r="R1944" s="10" t="s">
        <v>8317</v>
      </c>
      <c r="S1944" t="s">
        <v>8347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60"/>
        <v>1705</v>
      </c>
      <c r="Q1945">
        <f t="shared" si="61"/>
        <v>68.819999999999993</v>
      </c>
      <c r="R1945" s="10" t="s">
        <v>8317</v>
      </c>
      <c r="S1945" t="s">
        <v>8347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60"/>
        <v>788</v>
      </c>
      <c r="Q1946">
        <f t="shared" si="61"/>
        <v>176.2</v>
      </c>
      <c r="R1946" s="10" t="s">
        <v>8317</v>
      </c>
      <c r="S1946" t="s">
        <v>8347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60"/>
        <v>348</v>
      </c>
      <c r="Q1947">
        <f t="shared" si="61"/>
        <v>511.79</v>
      </c>
      <c r="R1947" s="10" t="s">
        <v>8317</v>
      </c>
      <c r="S1947" t="s">
        <v>8347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60"/>
        <v>150</v>
      </c>
      <c r="Q1948">
        <f t="shared" si="61"/>
        <v>160.44</v>
      </c>
      <c r="R1948" s="10" t="s">
        <v>8317</v>
      </c>
      <c r="S1948" t="s">
        <v>8347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60"/>
        <v>101</v>
      </c>
      <c r="Q1949">
        <f t="shared" si="61"/>
        <v>35</v>
      </c>
      <c r="R1949" s="10" t="s">
        <v>8317</v>
      </c>
      <c r="S1949" t="s">
        <v>8347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60"/>
        <v>800</v>
      </c>
      <c r="Q1950">
        <f t="shared" si="61"/>
        <v>188.51</v>
      </c>
      <c r="R1950" s="10" t="s">
        <v>8317</v>
      </c>
      <c r="S1950" t="s">
        <v>8347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60"/>
        <v>106</v>
      </c>
      <c r="Q1951">
        <f t="shared" si="61"/>
        <v>56.2</v>
      </c>
      <c r="R1951" s="10" t="s">
        <v>8317</v>
      </c>
      <c r="S1951" t="s">
        <v>8347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60"/>
        <v>201</v>
      </c>
      <c r="Q1952">
        <f t="shared" si="61"/>
        <v>51.31</v>
      </c>
      <c r="R1952" s="10" t="s">
        <v>8317</v>
      </c>
      <c r="S1952" t="s">
        <v>8347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60"/>
        <v>212</v>
      </c>
      <c r="Q1953">
        <f t="shared" si="61"/>
        <v>127.36</v>
      </c>
      <c r="R1953" s="10" t="s">
        <v>8317</v>
      </c>
      <c r="S1953" t="s">
        <v>8347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60"/>
        <v>198</v>
      </c>
      <c r="Q1954">
        <f t="shared" si="61"/>
        <v>101.86</v>
      </c>
      <c r="R1954" s="10" t="s">
        <v>8317</v>
      </c>
      <c r="S1954" t="s">
        <v>8347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60"/>
        <v>226</v>
      </c>
      <c r="Q1955">
        <f t="shared" si="61"/>
        <v>230.56</v>
      </c>
      <c r="R1955" s="10" t="s">
        <v>8317</v>
      </c>
      <c r="S1955" t="s">
        <v>8347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60"/>
        <v>699</v>
      </c>
      <c r="Q1956">
        <f t="shared" si="61"/>
        <v>842.11</v>
      </c>
      <c r="R1956" s="10" t="s">
        <v>8317</v>
      </c>
      <c r="S1956" t="s">
        <v>8347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60"/>
        <v>399</v>
      </c>
      <c r="Q1957">
        <f t="shared" si="61"/>
        <v>577.28</v>
      </c>
      <c r="R1957" s="10" t="s">
        <v>8317</v>
      </c>
      <c r="S1957" t="s">
        <v>8347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60"/>
        <v>294</v>
      </c>
      <c r="Q1958">
        <f t="shared" si="61"/>
        <v>483.34</v>
      </c>
      <c r="R1958" s="10" t="s">
        <v>8317</v>
      </c>
      <c r="S1958" t="s">
        <v>8347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60"/>
        <v>168</v>
      </c>
      <c r="Q1959">
        <f t="shared" si="61"/>
        <v>76.14</v>
      </c>
      <c r="R1959" s="10" t="s">
        <v>8317</v>
      </c>
      <c r="S1959" t="s">
        <v>8347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60"/>
        <v>1436</v>
      </c>
      <c r="Q1960">
        <f t="shared" si="61"/>
        <v>74.11</v>
      </c>
      <c r="R1960" s="10" t="s">
        <v>8317</v>
      </c>
      <c r="S1960" t="s">
        <v>8347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60"/>
        <v>157</v>
      </c>
      <c r="Q1961">
        <f t="shared" si="61"/>
        <v>36.97</v>
      </c>
      <c r="R1961" s="10" t="s">
        <v>8317</v>
      </c>
      <c r="S1961" t="s">
        <v>8347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60"/>
        <v>118</v>
      </c>
      <c r="Q1962">
        <f t="shared" si="61"/>
        <v>2500.9699999999998</v>
      </c>
      <c r="R1962" s="10" t="s">
        <v>8317</v>
      </c>
      <c r="S1962" t="s">
        <v>8347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60"/>
        <v>1105</v>
      </c>
      <c r="Q1963">
        <f t="shared" si="61"/>
        <v>67.69</v>
      </c>
      <c r="R1963" s="10" t="s">
        <v>8317</v>
      </c>
      <c r="S1963" t="s">
        <v>8347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ref="P1964:P2027" si="62">ROUND(E1964/D1964*100,0)</f>
        <v>193</v>
      </c>
      <c r="Q1964">
        <f t="shared" si="61"/>
        <v>63.05</v>
      </c>
      <c r="R1964" s="10" t="s">
        <v>8317</v>
      </c>
      <c r="S1964" t="s">
        <v>8347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62"/>
        <v>127</v>
      </c>
      <c r="Q1965">
        <f t="shared" si="61"/>
        <v>117.6</v>
      </c>
      <c r="R1965" s="10" t="s">
        <v>8317</v>
      </c>
      <c r="S1965" t="s">
        <v>8347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62"/>
        <v>260</v>
      </c>
      <c r="Q1966">
        <f t="shared" si="61"/>
        <v>180.75</v>
      </c>
      <c r="R1966" s="10" t="s">
        <v>8317</v>
      </c>
      <c r="S1966" t="s">
        <v>8347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62"/>
        <v>262</v>
      </c>
      <c r="Q1967">
        <f t="shared" si="61"/>
        <v>127.32</v>
      </c>
      <c r="R1967" s="10" t="s">
        <v>8317</v>
      </c>
      <c r="S1967" t="s">
        <v>8347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62"/>
        <v>207</v>
      </c>
      <c r="Q1968">
        <f t="shared" si="61"/>
        <v>136.63999999999999</v>
      </c>
      <c r="R1968" s="10" t="s">
        <v>8317</v>
      </c>
      <c r="S1968" t="s">
        <v>8347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62"/>
        <v>370</v>
      </c>
      <c r="Q1969">
        <f t="shared" si="61"/>
        <v>182.78</v>
      </c>
      <c r="R1969" s="10" t="s">
        <v>8317</v>
      </c>
      <c r="S1969" t="s">
        <v>8347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62"/>
        <v>285</v>
      </c>
      <c r="Q1970">
        <f t="shared" si="61"/>
        <v>279.38</v>
      </c>
      <c r="R1970" s="10" t="s">
        <v>8317</v>
      </c>
      <c r="S1970" t="s">
        <v>8347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62"/>
        <v>579</v>
      </c>
      <c r="Q1971">
        <f t="shared" si="61"/>
        <v>61.38</v>
      </c>
      <c r="R1971" s="10" t="s">
        <v>8317</v>
      </c>
      <c r="S1971" t="s">
        <v>8347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62"/>
        <v>1132</v>
      </c>
      <c r="Q1972">
        <f t="shared" si="61"/>
        <v>80.73</v>
      </c>
      <c r="R1972" s="10" t="s">
        <v>8317</v>
      </c>
      <c r="S1972" t="s">
        <v>8347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62"/>
        <v>263</v>
      </c>
      <c r="Q1973">
        <f t="shared" si="61"/>
        <v>272.36</v>
      </c>
      <c r="R1973" s="10" t="s">
        <v>8317</v>
      </c>
      <c r="S1973" t="s">
        <v>8347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62"/>
        <v>674</v>
      </c>
      <c r="Q1974">
        <f t="shared" si="61"/>
        <v>70.849999999999994</v>
      </c>
      <c r="R1974" s="10" t="s">
        <v>8317</v>
      </c>
      <c r="S1974" t="s">
        <v>8347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62"/>
        <v>257</v>
      </c>
      <c r="Q1975">
        <f t="shared" si="61"/>
        <v>247.94</v>
      </c>
      <c r="R1975" s="10" t="s">
        <v>8317</v>
      </c>
      <c r="S1975" t="s">
        <v>8347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62"/>
        <v>375</v>
      </c>
      <c r="Q1976">
        <f t="shared" si="61"/>
        <v>186.81</v>
      </c>
      <c r="R1976" s="10" t="s">
        <v>8317</v>
      </c>
      <c r="S1976" t="s">
        <v>8347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62"/>
        <v>209</v>
      </c>
      <c r="Q1977">
        <f t="shared" si="61"/>
        <v>131.99</v>
      </c>
      <c r="R1977" s="10" t="s">
        <v>8317</v>
      </c>
      <c r="S1977" t="s">
        <v>8347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62"/>
        <v>347</v>
      </c>
      <c r="Q1978">
        <f t="shared" si="61"/>
        <v>29.31</v>
      </c>
      <c r="R1978" s="10" t="s">
        <v>8317</v>
      </c>
      <c r="S1978" t="s">
        <v>8347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62"/>
        <v>402</v>
      </c>
      <c r="Q1979">
        <f t="shared" si="61"/>
        <v>245.02</v>
      </c>
      <c r="R1979" s="10" t="s">
        <v>8317</v>
      </c>
      <c r="S1979" t="s">
        <v>8347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62"/>
        <v>1027</v>
      </c>
      <c r="Q1980">
        <f t="shared" si="61"/>
        <v>1323.25</v>
      </c>
      <c r="R1980" s="10" t="s">
        <v>8317</v>
      </c>
      <c r="S1980" t="s">
        <v>8347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62"/>
        <v>115</v>
      </c>
      <c r="Q1981">
        <f t="shared" si="61"/>
        <v>282.66000000000003</v>
      </c>
      <c r="R1981" s="10" t="s">
        <v>8317</v>
      </c>
      <c r="S1981" t="s">
        <v>8347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62"/>
        <v>355</v>
      </c>
      <c r="Q1982">
        <f t="shared" si="61"/>
        <v>91.21</v>
      </c>
      <c r="R1982" s="10" t="s">
        <v>8317</v>
      </c>
      <c r="S1982" t="s">
        <v>8347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62"/>
        <v>5</v>
      </c>
      <c r="Q1983">
        <f t="shared" si="61"/>
        <v>31.75</v>
      </c>
      <c r="R1983" s="10" t="s">
        <v>8336</v>
      </c>
      <c r="S1983" t="s">
        <v>8348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62"/>
        <v>0</v>
      </c>
      <c r="Q1984">
        <f t="shared" si="61"/>
        <v>0</v>
      </c>
      <c r="R1984" s="10" t="s">
        <v>8336</v>
      </c>
      <c r="S1984" t="s">
        <v>8348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62"/>
        <v>4</v>
      </c>
      <c r="Q1985">
        <f t="shared" si="61"/>
        <v>88.69</v>
      </c>
      <c r="R1985" s="10" t="s">
        <v>8336</v>
      </c>
      <c r="S1985" t="s">
        <v>8348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62"/>
        <v>21</v>
      </c>
      <c r="Q1986">
        <f t="shared" si="61"/>
        <v>453.14</v>
      </c>
      <c r="R1986" s="10" t="s">
        <v>8336</v>
      </c>
      <c r="S1986" t="s">
        <v>8348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62"/>
        <v>3</v>
      </c>
      <c r="Q1987">
        <f t="shared" ref="Q1987:Q2050" si="63">IFERROR(ROUND(E1987/M1987,2),0)</f>
        <v>12.75</v>
      </c>
      <c r="R1987" s="10" t="s">
        <v>8336</v>
      </c>
      <c r="S1987" t="s">
        <v>8348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62"/>
        <v>0</v>
      </c>
      <c r="Q1988">
        <f t="shared" si="63"/>
        <v>1</v>
      </c>
      <c r="R1988" s="10" t="s">
        <v>8336</v>
      </c>
      <c r="S1988" t="s">
        <v>8348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62"/>
        <v>42</v>
      </c>
      <c r="Q1989">
        <f t="shared" si="63"/>
        <v>83.43</v>
      </c>
      <c r="R1989" s="10" t="s">
        <v>8336</v>
      </c>
      <c r="S1989" t="s">
        <v>8348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62"/>
        <v>0</v>
      </c>
      <c r="Q1990">
        <f t="shared" si="63"/>
        <v>25</v>
      </c>
      <c r="R1990" s="10" t="s">
        <v>8336</v>
      </c>
      <c r="S1990" t="s">
        <v>8348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62"/>
        <v>1</v>
      </c>
      <c r="Q1991">
        <f t="shared" si="63"/>
        <v>50</v>
      </c>
      <c r="R1991" s="10" t="s">
        <v>8336</v>
      </c>
      <c r="S1991" t="s">
        <v>8348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62"/>
        <v>17</v>
      </c>
      <c r="Q1992">
        <f t="shared" si="63"/>
        <v>101.8</v>
      </c>
      <c r="R1992" s="10" t="s">
        <v>8336</v>
      </c>
      <c r="S1992" t="s">
        <v>8348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62"/>
        <v>7</v>
      </c>
      <c r="Q1993">
        <f t="shared" si="63"/>
        <v>46.67</v>
      </c>
      <c r="R1993" s="10" t="s">
        <v>8336</v>
      </c>
      <c r="S1993" t="s">
        <v>8348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62"/>
        <v>0</v>
      </c>
      <c r="Q1994">
        <f t="shared" si="63"/>
        <v>1</v>
      </c>
      <c r="R1994" s="10" t="s">
        <v>8336</v>
      </c>
      <c r="S1994" t="s">
        <v>8348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62"/>
        <v>0</v>
      </c>
      <c r="Q1995">
        <f t="shared" si="63"/>
        <v>0</v>
      </c>
      <c r="R1995" s="10" t="s">
        <v>8336</v>
      </c>
      <c r="S1995" t="s">
        <v>8348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62"/>
        <v>0</v>
      </c>
      <c r="Q1996">
        <f t="shared" si="63"/>
        <v>0</v>
      </c>
      <c r="R1996" s="10" t="s">
        <v>8336</v>
      </c>
      <c r="S1996" t="s">
        <v>8348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62"/>
        <v>8</v>
      </c>
      <c r="Q1997">
        <f t="shared" si="63"/>
        <v>26</v>
      </c>
      <c r="R1997" s="10" t="s">
        <v>8336</v>
      </c>
      <c r="S1997" t="s">
        <v>8348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62"/>
        <v>0</v>
      </c>
      <c r="Q1998">
        <f t="shared" si="63"/>
        <v>0</v>
      </c>
      <c r="R1998" s="10" t="s">
        <v>8336</v>
      </c>
      <c r="S1998" t="s">
        <v>8348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62"/>
        <v>0</v>
      </c>
      <c r="Q1999">
        <f t="shared" si="63"/>
        <v>0</v>
      </c>
      <c r="R1999" s="10" t="s">
        <v>8336</v>
      </c>
      <c r="S1999" t="s">
        <v>8348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62"/>
        <v>26</v>
      </c>
      <c r="Q2000">
        <f t="shared" si="63"/>
        <v>218.33</v>
      </c>
      <c r="R2000" s="10" t="s">
        <v>8336</v>
      </c>
      <c r="S2000" t="s">
        <v>8348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62"/>
        <v>1</v>
      </c>
      <c r="Q2001">
        <f t="shared" si="63"/>
        <v>33.71</v>
      </c>
      <c r="R2001" s="10" t="s">
        <v>8336</v>
      </c>
      <c r="S2001" t="s">
        <v>8348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62"/>
        <v>13</v>
      </c>
      <c r="Q2002">
        <f t="shared" si="63"/>
        <v>25</v>
      </c>
      <c r="R2002" s="10" t="s">
        <v>8336</v>
      </c>
      <c r="S2002" t="s">
        <v>8348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62"/>
        <v>382</v>
      </c>
      <c r="Q2003">
        <f t="shared" si="63"/>
        <v>128.38999999999999</v>
      </c>
      <c r="R2003" s="10" t="s">
        <v>8317</v>
      </c>
      <c r="S2003" t="s">
        <v>8347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62"/>
        <v>217</v>
      </c>
      <c r="Q2004">
        <f t="shared" si="63"/>
        <v>78.83</v>
      </c>
      <c r="R2004" s="10" t="s">
        <v>8317</v>
      </c>
      <c r="S2004" t="s">
        <v>8347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62"/>
        <v>312</v>
      </c>
      <c r="Q2005">
        <f t="shared" si="63"/>
        <v>91.76</v>
      </c>
      <c r="R2005" s="10" t="s">
        <v>8317</v>
      </c>
      <c r="S2005" t="s">
        <v>8347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62"/>
        <v>234</v>
      </c>
      <c r="Q2006">
        <f t="shared" si="63"/>
        <v>331.1</v>
      </c>
      <c r="R2006" s="10" t="s">
        <v>8317</v>
      </c>
      <c r="S2006" t="s">
        <v>8347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62"/>
        <v>124</v>
      </c>
      <c r="Q2007">
        <f t="shared" si="63"/>
        <v>194.26</v>
      </c>
      <c r="R2007" s="10" t="s">
        <v>8317</v>
      </c>
      <c r="S2007" t="s">
        <v>8347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62"/>
        <v>248</v>
      </c>
      <c r="Q2008">
        <f t="shared" si="63"/>
        <v>408.98</v>
      </c>
      <c r="R2008" s="10" t="s">
        <v>8317</v>
      </c>
      <c r="S2008" t="s">
        <v>8347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62"/>
        <v>116</v>
      </c>
      <c r="Q2009">
        <f t="shared" si="63"/>
        <v>84.46</v>
      </c>
      <c r="R2009" s="10" t="s">
        <v>8317</v>
      </c>
      <c r="S2009" t="s">
        <v>8347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62"/>
        <v>117</v>
      </c>
      <c r="Q2010">
        <f t="shared" si="63"/>
        <v>44.85</v>
      </c>
      <c r="R2010" s="10" t="s">
        <v>8317</v>
      </c>
      <c r="S2010" t="s">
        <v>8347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62"/>
        <v>305</v>
      </c>
      <c r="Q2011">
        <f t="shared" si="63"/>
        <v>383.36</v>
      </c>
      <c r="R2011" s="10" t="s">
        <v>8317</v>
      </c>
      <c r="S2011" t="s">
        <v>8347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62"/>
        <v>320</v>
      </c>
      <c r="Q2012">
        <f t="shared" si="63"/>
        <v>55.28</v>
      </c>
      <c r="R2012" s="10" t="s">
        <v>8317</v>
      </c>
      <c r="S2012" t="s">
        <v>8347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62"/>
        <v>820</v>
      </c>
      <c r="Q2013">
        <f t="shared" si="63"/>
        <v>422.02</v>
      </c>
      <c r="R2013" s="10" t="s">
        <v>8317</v>
      </c>
      <c r="S2013" t="s">
        <v>8347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62"/>
        <v>235</v>
      </c>
      <c r="Q2014">
        <f t="shared" si="63"/>
        <v>64.180000000000007</v>
      </c>
      <c r="R2014" s="10" t="s">
        <v>8317</v>
      </c>
      <c r="S2014" t="s">
        <v>8347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62"/>
        <v>495</v>
      </c>
      <c r="Q2015">
        <f t="shared" si="63"/>
        <v>173.58</v>
      </c>
      <c r="R2015" s="10" t="s">
        <v>8317</v>
      </c>
      <c r="S2015" t="s">
        <v>8347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62"/>
        <v>7814</v>
      </c>
      <c r="Q2016">
        <f t="shared" si="63"/>
        <v>88.6</v>
      </c>
      <c r="R2016" s="10" t="s">
        <v>8317</v>
      </c>
      <c r="S2016" t="s">
        <v>8347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62"/>
        <v>113</v>
      </c>
      <c r="Q2017">
        <f t="shared" si="63"/>
        <v>50.22</v>
      </c>
      <c r="R2017" s="10" t="s">
        <v>8317</v>
      </c>
      <c r="S2017" t="s">
        <v>8347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62"/>
        <v>922</v>
      </c>
      <c r="Q2018">
        <f t="shared" si="63"/>
        <v>192.39</v>
      </c>
      <c r="R2018" s="10" t="s">
        <v>8317</v>
      </c>
      <c r="S2018" t="s">
        <v>8347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62"/>
        <v>125</v>
      </c>
      <c r="Q2019">
        <f t="shared" si="63"/>
        <v>73.42</v>
      </c>
      <c r="R2019" s="10" t="s">
        <v>8317</v>
      </c>
      <c r="S2019" t="s">
        <v>8347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62"/>
        <v>102</v>
      </c>
      <c r="Q2020">
        <f t="shared" si="63"/>
        <v>147.68</v>
      </c>
      <c r="R2020" s="10" t="s">
        <v>8317</v>
      </c>
      <c r="S2020" t="s">
        <v>8347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62"/>
        <v>485</v>
      </c>
      <c r="Q2021">
        <f t="shared" si="63"/>
        <v>108.97</v>
      </c>
      <c r="R2021" s="10" t="s">
        <v>8317</v>
      </c>
      <c r="S2021" t="s">
        <v>8347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62"/>
        <v>192</v>
      </c>
      <c r="Q2022">
        <f t="shared" si="63"/>
        <v>23.65</v>
      </c>
      <c r="R2022" s="10" t="s">
        <v>8317</v>
      </c>
      <c r="S2022" t="s">
        <v>8347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62"/>
        <v>281</v>
      </c>
      <c r="Q2023">
        <f t="shared" si="63"/>
        <v>147.94999999999999</v>
      </c>
      <c r="R2023" s="10" t="s">
        <v>8317</v>
      </c>
      <c r="S2023" t="s">
        <v>8347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62"/>
        <v>125</v>
      </c>
      <c r="Q2024">
        <f t="shared" si="63"/>
        <v>385.04</v>
      </c>
      <c r="R2024" s="10" t="s">
        <v>8317</v>
      </c>
      <c r="S2024" t="s">
        <v>8347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62"/>
        <v>161</v>
      </c>
      <c r="Q2025">
        <f t="shared" si="63"/>
        <v>457.39</v>
      </c>
      <c r="R2025" s="10" t="s">
        <v>8317</v>
      </c>
      <c r="S2025" t="s">
        <v>8347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62"/>
        <v>585</v>
      </c>
      <c r="Q2026">
        <f t="shared" si="63"/>
        <v>222.99</v>
      </c>
      <c r="R2026" s="10" t="s">
        <v>8317</v>
      </c>
      <c r="S2026" t="s">
        <v>8347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62"/>
        <v>201</v>
      </c>
      <c r="Q2027">
        <f t="shared" si="63"/>
        <v>220.74</v>
      </c>
      <c r="R2027" s="10" t="s">
        <v>8317</v>
      </c>
      <c r="S2027" t="s">
        <v>8347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ref="P2028:P2091" si="64">ROUND(E2028/D2028*100,0)</f>
        <v>133</v>
      </c>
      <c r="Q2028">
        <f t="shared" si="63"/>
        <v>73.5</v>
      </c>
      <c r="R2028" s="10" t="s">
        <v>8317</v>
      </c>
      <c r="S2028" t="s">
        <v>8347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64"/>
        <v>120</v>
      </c>
      <c r="Q2029">
        <f t="shared" si="63"/>
        <v>223.1</v>
      </c>
      <c r="R2029" s="10" t="s">
        <v>8317</v>
      </c>
      <c r="S2029" t="s">
        <v>8347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64"/>
        <v>126</v>
      </c>
      <c r="Q2030">
        <f t="shared" si="63"/>
        <v>47.91</v>
      </c>
      <c r="R2030" s="10" t="s">
        <v>8317</v>
      </c>
      <c r="S2030" t="s">
        <v>8347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64"/>
        <v>361</v>
      </c>
      <c r="Q2031">
        <f t="shared" si="63"/>
        <v>96.06</v>
      </c>
      <c r="R2031" s="10" t="s">
        <v>8317</v>
      </c>
      <c r="S2031" t="s">
        <v>8347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64"/>
        <v>226</v>
      </c>
      <c r="Q2032">
        <f t="shared" si="63"/>
        <v>118.61</v>
      </c>
      <c r="R2032" s="10" t="s">
        <v>8317</v>
      </c>
      <c r="S2032" t="s">
        <v>8347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64"/>
        <v>120</v>
      </c>
      <c r="Q2033">
        <f t="shared" si="63"/>
        <v>118.45</v>
      </c>
      <c r="R2033" s="10" t="s">
        <v>8317</v>
      </c>
      <c r="S2033" t="s">
        <v>8347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64"/>
        <v>304</v>
      </c>
      <c r="Q2034">
        <f t="shared" si="63"/>
        <v>143.21</v>
      </c>
      <c r="R2034" s="10" t="s">
        <v>8317</v>
      </c>
      <c r="S2034" t="s">
        <v>8347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64"/>
        <v>179</v>
      </c>
      <c r="Q2035">
        <f t="shared" si="63"/>
        <v>282.72000000000003</v>
      </c>
      <c r="R2035" s="10" t="s">
        <v>8317</v>
      </c>
      <c r="S2035" t="s">
        <v>8347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64"/>
        <v>387</v>
      </c>
      <c r="Q2036">
        <f t="shared" si="63"/>
        <v>593.94000000000005</v>
      </c>
      <c r="R2036" s="10" t="s">
        <v>8317</v>
      </c>
      <c r="S2036" t="s">
        <v>8347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64"/>
        <v>211</v>
      </c>
      <c r="Q2037">
        <f t="shared" si="63"/>
        <v>262.16000000000003</v>
      </c>
      <c r="R2037" s="10" t="s">
        <v>8317</v>
      </c>
      <c r="S2037" t="s">
        <v>8347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64"/>
        <v>132</v>
      </c>
      <c r="Q2038">
        <f t="shared" si="63"/>
        <v>46.58</v>
      </c>
      <c r="R2038" s="10" t="s">
        <v>8317</v>
      </c>
      <c r="S2038" t="s">
        <v>8347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64"/>
        <v>300</v>
      </c>
      <c r="Q2039">
        <f t="shared" si="63"/>
        <v>70.040000000000006</v>
      </c>
      <c r="R2039" s="10" t="s">
        <v>8317</v>
      </c>
      <c r="S2039" t="s">
        <v>8347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64"/>
        <v>421</v>
      </c>
      <c r="Q2040">
        <f t="shared" si="63"/>
        <v>164.91</v>
      </c>
      <c r="R2040" s="10" t="s">
        <v>8317</v>
      </c>
      <c r="S2040" t="s">
        <v>8347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64"/>
        <v>136</v>
      </c>
      <c r="Q2041">
        <f t="shared" si="63"/>
        <v>449.26</v>
      </c>
      <c r="R2041" s="10" t="s">
        <v>8317</v>
      </c>
      <c r="S2041" t="s">
        <v>8347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64"/>
        <v>248</v>
      </c>
      <c r="Q2042">
        <f t="shared" si="63"/>
        <v>27.47</v>
      </c>
      <c r="R2042" s="10" t="s">
        <v>8317</v>
      </c>
      <c r="S2042" t="s">
        <v>8347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64"/>
        <v>182</v>
      </c>
      <c r="Q2043">
        <f t="shared" si="63"/>
        <v>143.97999999999999</v>
      </c>
      <c r="R2043" s="10" t="s">
        <v>8317</v>
      </c>
      <c r="S2043" t="s">
        <v>8347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64"/>
        <v>124</v>
      </c>
      <c r="Q2044">
        <f t="shared" si="63"/>
        <v>88.24</v>
      </c>
      <c r="R2044" s="10" t="s">
        <v>8317</v>
      </c>
      <c r="S2044" t="s">
        <v>8347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64"/>
        <v>506</v>
      </c>
      <c r="Q2045">
        <f t="shared" si="63"/>
        <v>36.33</v>
      </c>
      <c r="R2045" s="10" t="s">
        <v>8317</v>
      </c>
      <c r="S2045" t="s">
        <v>8347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64"/>
        <v>108</v>
      </c>
      <c r="Q2046">
        <f t="shared" si="63"/>
        <v>90.18</v>
      </c>
      <c r="R2046" s="10" t="s">
        <v>8317</v>
      </c>
      <c r="S2046" t="s">
        <v>8347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64"/>
        <v>819</v>
      </c>
      <c r="Q2047">
        <f t="shared" si="63"/>
        <v>152.62</v>
      </c>
      <c r="R2047" s="10" t="s">
        <v>8317</v>
      </c>
      <c r="S2047" t="s">
        <v>8347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64"/>
        <v>121</v>
      </c>
      <c r="Q2048">
        <f t="shared" si="63"/>
        <v>55.81</v>
      </c>
      <c r="R2048" s="10" t="s">
        <v>8317</v>
      </c>
      <c r="S2048" t="s">
        <v>8347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64"/>
        <v>103</v>
      </c>
      <c r="Q2049">
        <f t="shared" si="63"/>
        <v>227.85</v>
      </c>
      <c r="R2049" s="10" t="s">
        <v>8317</v>
      </c>
      <c r="S2049" t="s">
        <v>8347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64"/>
        <v>148</v>
      </c>
      <c r="Q2050">
        <f t="shared" si="63"/>
        <v>91.83</v>
      </c>
      <c r="R2050" s="10" t="s">
        <v>8317</v>
      </c>
      <c r="S2050" t="s">
        <v>8347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64"/>
        <v>120</v>
      </c>
      <c r="Q2051">
        <f t="shared" ref="Q2051:Q2114" si="65">IFERROR(ROUND(E2051/M2051,2),0)</f>
        <v>80.989999999999995</v>
      </c>
      <c r="R2051" s="10" t="s">
        <v>8317</v>
      </c>
      <c r="S2051" t="s">
        <v>8347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64"/>
        <v>473</v>
      </c>
      <c r="Q2052">
        <f t="shared" si="65"/>
        <v>278.39</v>
      </c>
      <c r="R2052" s="10" t="s">
        <v>8317</v>
      </c>
      <c r="S2052" t="s">
        <v>8347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64"/>
        <v>130</v>
      </c>
      <c r="Q2053">
        <f t="shared" si="65"/>
        <v>43.1</v>
      </c>
      <c r="R2053" s="10" t="s">
        <v>8317</v>
      </c>
      <c r="S2053" t="s">
        <v>8347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64"/>
        <v>353</v>
      </c>
      <c r="Q2054">
        <f t="shared" si="65"/>
        <v>326.29000000000002</v>
      </c>
      <c r="R2054" s="10" t="s">
        <v>8317</v>
      </c>
      <c r="S2054" t="s">
        <v>8347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64"/>
        <v>101</v>
      </c>
      <c r="Q2055">
        <f t="shared" si="65"/>
        <v>41.74</v>
      </c>
      <c r="R2055" s="10" t="s">
        <v>8317</v>
      </c>
      <c r="S2055" t="s">
        <v>8347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64"/>
        <v>114</v>
      </c>
      <c r="Q2056">
        <f t="shared" si="65"/>
        <v>64.02</v>
      </c>
      <c r="R2056" s="10" t="s">
        <v>8317</v>
      </c>
      <c r="S2056" t="s">
        <v>8347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64"/>
        <v>167</v>
      </c>
      <c r="Q2057">
        <f t="shared" si="65"/>
        <v>99.46</v>
      </c>
      <c r="R2057" s="10" t="s">
        <v>8317</v>
      </c>
      <c r="S2057" t="s">
        <v>8347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64"/>
        <v>153</v>
      </c>
      <c r="Q2058">
        <f t="shared" si="65"/>
        <v>138.49</v>
      </c>
      <c r="R2058" s="10" t="s">
        <v>8317</v>
      </c>
      <c r="S2058" t="s">
        <v>8347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64"/>
        <v>202</v>
      </c>
      <c r="Q2059">
        <f t="shared" si="65"/>
        <v>45.55</v>
      </c>
      <c r="R2059" s="10" t="s">
        <v>8317</v>
      </c>
      <c r="S2059" t="s">
        <v>8347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64"/>
        <v>168</v>
      </c>
      <c r="Q2060">
        <f t="shared" si="65"/>
        <v>10.51</v>
      </c>
      <c r="R2060" s="10" t="s">
        <v>8317</v>
      </c>
      <c r="S2060" t="s">
        <v>8347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64"/>
        <v>143</v>
      </c>
      <c r="Q2061">
        <f t="shared" si="65"/>
        <v>114.77</v>
      </c>
      <c r="R2061" s="10" t="s">
        <v>8317</v>
      </c>
      <c r="S2061" t="s">
        <v>8347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64"/>
        <v>196</v>
      </c>
      <c r="Q2062">
        <f t="shared" si="65"/>
        <v>36</v>
      </c>
      <c r="R2062" s="10" t="s">
        <v>8317</v>
      </c>
      <c r="S2062" t="s">
        <v>8347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64"/>
        <v>108</v>
      </c>
      <c r="Q2063">
        <f t="shared" si="65"/>
        <v>154.16999999999999</v>
      </c>
      <c r="R2063" s="10" t="s">
        <v>8317</v>
      </c>
      <c r="S2063" t="s">
        <v>8347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64"/>
        <v>115</v>
      </c>
      <c r="Q2064">
        <f t="shared" si="65"/>
        <v>566.39</v>
      </c>
      <c r="R2064" s="10" t="s">
        <v>8317</v>
      </c>
      <c r="S2064" t="s">
        <v>8347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64"/>
        <v>148</v>
      </c>
      <c r="Q2065">
        <f t="shared" si="65"/>
        <v>120.86</v>
      </c>
      <c r="R2065" s="10" t="s">
        <v>8317</v>
      </c>
      <c r="S2065" t="s">
        <v>8347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64"/>
        <v>191</v>
      </c>
      <c r="Q2066">
        <f t="shared" si="65"/>
        <v>86.16</v>
      </c>
      <c r="R2066" s="10" t="s">
        <v>8317</v>
      </c>
      <c r="S2066" t="s">
        <v>8347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64"/>
        <v>199</v>
      </c>
      <c r="Q2067">
        <f t="shared" si="65"/>
        <v>51.21</v>
      </c>
      <c r="R2067" s="10" t="s">
        <v>8317</v>
      </c>
      <c r="S2067" t="s">
        <v>8347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64"/>
        <v>219</v>
      </c>
      <c r="Q2068">
        <f t="shared" si="65"/>
        <v>67.260000000000005</v>
      </c>
      <c r="R2068" s="10" t="s">
        <v>8317</v>
      </c>
      <c r="S2068" t="s">
        <v>8347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64"/>
        <v>127</v>
      </c>
      <c r="Q2069">
        <f t="shared" si="65"/>
        <v>62.8</v>
      </c>
      <c r="R2069" s="10" t="s">
        <v>8317</v>
      </c>
      <c r="S2069" t="s">
        <v>8347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64"/>
        <v>105</v>
      </c>
      <c r="Q2070">
        <f t="shared" si="65"/>
        <v>346.13</v>
      </c>
      <c r="R2070" s="10" t="s">
        <v>8317</v>
      </c>
      <c r="S2070" t="s">
        <v>8347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64"/>
        <v>128</v>
      </c>
      <c r="Q2071">
        <f t="shared" si="65"/>
        <v>244.12</v>
      </c>
      <c r="R2071" s="10" t="s">
        <v>8317</v>
      </c>
      <c r="S2071" t="s">
        <v>8347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64"/>
        <v>317</v>
      </c>
      <c r="Q2072">
        <f t="shared" si="65"/>
        <v>259.25</v>
      </c>
      <c r="R2072" s="10" t="s">
        <v>8317</v>
      </c>
      <c r="S2072" t="s">
        <v>8347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64"/>
        <v>281</v>
      </c>
      <c r="Q2073">
        <f t="shared" si="65"/>
        <v>201.96</v>
      </c>
      <c r="R2073" s="10" t="s">
        <v>8317</v>
      </c>
      <c r="S2073" t="s">
        <v>8347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64"/>
        <v>111</v>
      </c>
      <c r="Q2074">
        <f t="shared" si="65"/>
        <v>226.21</v>
      </c>
      <c r="R2074" s="10" t="s">
        <v>8317</v>
      </c>
      <c r="S2074" t="s">
        <v>8347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64"/>
        <v>153</v>
      </c>
      <c r="Q2075">
        <f t="shared" si="65"/>
        <v>324.69</v>
      </c>
      <c r="R2075" s="10" t="s">
        <v>8317</v>
      </c>
      <c r="S2075" t="s">
        <v>8347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64"/>
        <v>103</v>
      </c>
      <c r="Q2076">
        <f t="shared" si="65"/>
        <v>205</v>
      </c>
      <c r="R2076" s="10" t="s">
        <v>8317</v>
      </c>
      <c r="S2076" t="s">
        <v>8347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64"/>
        <v>1678</v>
      </c>
      <c r="Q2077">
        <f t="shared" si="65"/>
        <v>20.47</v>
      </c>
      <c r="R2077" s="10" t="s">
        <v>8317</v>
      </c>
      <c r="S2077" t="s">
        <v>8347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64"/>
        <v>543</v>
      </c>
      <c r="Q2078">
        <f t="shared" si="65"/>
        <v>116.35</v>
      </c>
      <c r="R2078" s="10" t="s">
        <v>8317</v>
      </c>
      <c r="S2078" t="s">
        <v>8347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64"/>
        <v>116</v>
      </c>
      <c r="Q2079">
        <f t="shared" si="65"/>
        <v>307.2</v>
      </c>
      <c r="R2079" s="10" t="s">
        <v>8317</v>
      </c>
      <c r="S2079" t="s">
        <v>8347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64"/>
        <v>131</v>
      </c>
      <c r="Q2080">
        <f t="shared" si="65"/>
        <v>546.69000000000005</v>
      </c>
      <c r="R2080" s="10" t="s">
        <v>8317</v>
      </c>
      <c r="S2080" t="s">
        <v>8347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64"/>
        <v>288</v>
      </c>
      <c r="Q2081">
        <f t="shared" si="65"/>
        <v>47.47</v>
      </c>
      <c r="R2081" s="10" t="s">
        <v>8317</v>
      </c>
      <c r="S2081" t="s">
        <v>8347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64"/>
        <v>508</v>
      </c>
      <c r="Q2082">
        <f t="shared" si="65"/>
        <v>101.56</v>
      </c>
      <c r="R2082" s="10" t="s">
        <v>8317</v>
      </c>
      <c r="S2082" t="s">
        <v>8347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64"/>
        <v>115</v>
      </c>
      <c r="Q2083">
        <f t="shared" si="65"/>
        <v>72.91</v>
      </c>
      <c r="R2083" s="10" t="s">
        <v>8323</v>
      </c>
      <c r="S2083" t="s">
        <v>8327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64"/>
        <v>111</v>
      </c>
      <c r="Q2084">
        <f t="shared" si="65"/>
        <v>43.71</v>
      </c>
      <c r="R2084" s="10" t="s">
        <v>8323</v>
      </c>
      <c r="S2084" t="s">
        <v>8327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64"/>
        <v>113</v>
      </c>
      <c r="Q2085">
        <f t="shared" si="65"/>
        <v>34</v>
      </c>
      <c r="R2085" s="10" t="s">
        <v>8323</v>
      </c>
      <c r="S2085" t="s">
        <v>8327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64"/>
        <v>108</v>
      </c>
      <c r="Q2086">
        <f t="shared" si="65"/>
        <v>70.650000000000006</v>
      </c>
      <c r="R2086" s="10" t="s">
        <v>8323</v>
      </c>
      <c r="S2086" t="s">
        <v>8327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64"/>
        <v>124</v>
      </c>
      <c r="Q2087">
        <f t="shared" si="65"/>
        <v>89.3</v>
      </c>
      <c r="R2087" s="10" t="s">
        <v>8323</v>
      </c>
      <c r="S2087" t="s">
        <v>8327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64"/>
        <v>101</v>
      </c>
      <c r="Q2088">
        <f t="shared" si="65"/>
        <v>115.09</v>
      </c>
      <c r="R2088" s="10" t="s">
        <v>8323</v>
      </c>
      <c r="S2088" t="s">
        <v>8327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64"/>
        <v>104</v>
      </c>
      <c r="Q2089">
        <f t="shared" si="65"/>
        <v>62.12</v>
      </c>
      <c r="R2089" s="10" t="s">
        <v>8323</v>
      </c>
      <c r="S2089" t="s">
        <v>8327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64"/>
        <v>116</v>
      </c>
      <c r="Q2090">
        <f t="shared" si="65"/>
        <v>46.2</v>
      </c>
      <c r="R2090" s="10" t="s">
        <v>8323</v>
      </c>
      <c r="S2090" t="s">
        <v>8327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64"/>
        <v>120</v>
      </c>
      <c r="Q2091">
        <f t="shared" si="65"/>
        <v>48.55</v>
      </c>
      <c r="R2091" s="10" t="s">
        <v>8323</v>
      </c>
      <c r="S2091" t="s">
        <v>8327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ref="P2092:P2155" si="66">ROUND(E2092/D2092*100,0)</f>
        <v>115</v>
      </c>
      <c r="Q2092">
        <f t="shared" si="65"/>
        <v>57.52</v>
      </c>
      <c r="R2092" s="10" t="s">
        <v>8323</v>
      </c>
      <c r="S2092" t="s">
        <v>8327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66"/>
        <v>120</v>
      </c>
      <c r="Q2093">
        <f t="shared" si="65"/>
        <v>88.15</v>
      </c>
      <c r="R2093" s="10" t="s">
        <v>8323</v>
      </c>
      <c r="S2093" t="s">
        <v>8327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66"/>
        <v>101</v>
      </c>
      <c r="Q2094">
        <f t="shared" si="65"/>
        <v>110.49</v>
      </c>
      <c r="R2094" s="10" t="s">
        <v>8323</v>
      </c>
      <c r="S2094" t="s">
        <v>8327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66"/>
        <v>102</v>
      </c>
      <c r="Q2095">
        <f t="shared" si="65"/>
        <v>66.83</v>
      </c>
      <c r="R2095" s="10" t="s">
        <v>8323</v>
      </c>
      <c r="S2095" t="s">
        <v>8327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66"/>
        <v>121</v>
      </c>
      <c r="Q2096">
        <f t="shared" si="65"/>
        <v>58.6</v>
      </c>
      <c r="R2096" s="10" t="s">
        <v>8323</v>
      </c>
      <c r="S2096" t="s">
        <v>8327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66"/>
        <v>100</v>
      </c>
      <c r="Q2097">
        <f t="shared" si="65"/>
        <v>113.64</v>
      </c>
      <c r="R2097" s="10" t="s">
        <v>8323</v>
      </c>
      <c r="S2097" t="s">
        <v>8327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66"/>
        <v>102</v>
      </c>
      <c r="Q2098">
        <f t="shared" si="65"/>
        <v>43.57</v>
      </c>
      <c r="R2098" s="10" t="s">
        <v>8323</v>
      </c>
      <c r="S2098" t="s">
        <v>8327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66"/>
        <v>100</v>
      </c>
      <c r="Q2099">
        <f t="shared" si="65"/>
        <v>78.95</v>
      </c>
      <c r="R2099" s="10" t="s">
        <v>8323</v>
      </c>
      <c r="S2099" t="s">
        <v>8327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66"/>
        <v>100</v>
      </c>
      <c r="Q2100">
        <f t="shared" si="65"/>
        <v>188.13</v>
      </c>
      <c r="R2100" s="10" t="s">
        <v>8323</v>
      </c>
      <c r="S2100" t="s">
        <v>8327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66"/>
        <v>132</v>
      </c>
      <c r="Q2101">
        <f t="shared" si="65"/>
        <v>63.03</v>
      </c>
      <c r="R2101" s="10" t="s">
        <v>8323</v>
      </c>
      <c r="S2101" t="s">
        <v>8327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66"/>
        <v>137</v>
      </c>
      <c r="Q2102">
        <f t="shared" si="65"/>
        <v>30.37</v>
      </c>
      <c r="R2102" s="10" t="s">
        <v>8323</v>
      </c>
      <c r="S2102" t="s">
        <v>8327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66"/>
        <v>113</v>
      </c>
      <c r="Q2103">
        <f t="shared" si="65"/>
        <v>51.48</v>
      </c>
      <c r="R2103" s="10" t="s">
        <v>8323</v>
      </c>
      <c r="S2103" t="s">
        <v>8327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66"/>
        <v>136</v>
      </c>
      <c r="Q2104">
        <f t="shared" si="65"/>
        <v>35.79</v>
      </c>
      <c r="R2104" s="10" t="s">
        <v>8323</v>
      </c>
      <c r="S2104" t="s">
        <v>8327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66"/>
        <v>146</v>
      </c>
      <c r="Q2105">
        <f t="shared" si="65"/>
        <v>98.82</v>
      </c>
      <c r="R2105" s="10" t="s">
        <v>8323</v>
      </c>
      <c r="S2105" t="s">
        <v>8327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66"/>
        <v>130</v>
      </c>
      <c r="Q2106">
        <f t="shared" si="65"/>
        <v>28</v>
      </c>
      <c r="R2106" s="10" t="s">
        <v>8323</v>
      </c>
      <c r="S2106" t="s">
        <v>8327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66"/>
        <v>254</v>
      </c>
      <c r="Q2107">
        <f t="shared" si="65"/>
        <v>51.31</v>
      </c>
      <c r="R2107" s="10" t="s">
        <v>8323</v>
      </c>
      <c r="S2107" t="s">
        <v>8327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66"/>
        <v>107</v>
      </c>
      <c r="Q2108">
        <f t="shared" si="65"/>
        <v>53.52</v>
      </c>
      <c r="R2108" s="10" t="s">
        <v>8323</v>
      </c>
      <c r="S2108" t="s">
        <v>8327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66"/>
        <v>108</v>
      </c>
      <c r="Q2109">
        <f t="shared" si="65"/>
        <v>37.15</v>
      </c>
      <c r="R2109" s="10" t="s">
        <v>8323</v>
      </c>
      <c r="S2109" t="s">
        <v>8327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66"/>
        <v>107</v>
      </c>
      <c r="Q2110">
        <f t="shared" si="65"/>
        <v>89.9</v>
      </c>
      <c r="R2110" s="10" t="s">
        <v>8323</v>
      </c>
      <c r="S2110" t="s">
        <v>8327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66"/>
        <v>107</v>
      </c>
      <c r="Q2111">
        <f t="shared" si="65"/>
        <v>106.53</v>
      </c>
      <c r="R2111" s="10" t="s">
        <v>8323</v>
      </c>
      <c r="S2111" t="s">
        <v>8327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66"/>
        <v>100</v>
      </c>
      <c r="Q2112">
        <f t="shared" si="65"/>
        <v>52.82</v>
      </c>
      <c r="R2112" s="10" t="s">
        <v>8323</v>
      </c>
      <c r="S2112" t="s">
        <v>8327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66"/>
        <v>107</v>
      </c>
      <c r="Q2113">
        <f t="shared" si="65"/>
        <v>54.62</v>
      </c>
      <c r="R2113" s="10" t="s">
        <v>8323</v>
      </c>
      <c r="S2113" t="s">
        <v>8327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66"/>
        <v>100</v>
      </c>
      <c r="Q2114">
        <f t="shared" si="65"/>
        <v>27.27</v>
      </c>
      <c r="R2114" s="10" t="s">
        <v>8323</v>
      </c>
      <c r="S2114" t="s">
        <v>8327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66"/>
        <v>105</v>
      </c>
      <c r="Q2115">
        <f t="shared" ref="Q2115:Q2178" si="67">IFERROR(ROUND(E2115/M2115,2),0)</f>
        <v>68.599999999999994</v>
      </c>
      <c r="R2115" s="10" t="s">
        <v>8323</v>
      </c>
      <c r="S2115" t="s">
        <v>8327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66"/>
        <v>105</v>
      </c>
      <c r="Q2116">
        <f t="shared" si="67"/>
        <v>35.61</v>
      </c>
      <c r="R2116" s="10" t="s">
        <v>8323</v>
      </c>
      <c r="S2116" t="s">
        <v>8327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66"/>
        <v>226</v>
      </c>
      <c r="Q2117">
        <f t="shared" si="67"/>
        <v>94.03</v>
      </c>
      <c r="R2117" s="10" t="s">
        <v>8323</v>
      </c>
      <c r="S2117" t="s">
        <v>8327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66"/>
        <v>101</v>
      </c>
      <c r="Q2118">
        <f t="shared" si="67"/>
        <v>526.46</v>
      </c>
      <c r="R2118" s="10" t="s">
        <v>8323</v>
      </c>
      <c r="S2118" t="s">
        <v>8327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66"/>
        <v>148</v>
      </c>
      <c r="Q2119">
        <f t="shared" si="67"/>
        <v>50.66</v>
      </c>
      <c r="R2119" s="10" t="s">
        <v>8323</v>
      </c>
      <c r="S2119" t="s">
        <v>8327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66"/>
        <v>135</v>
      </c>
      <c r="Q2120">
        <f t="shared" si="67"/>
        <v>79.180000000000007</v>
      </c>
      <c r="R2120" s="10" t="s">
        <v>8323</v>
      </c>
      <c r="S2120" t="s">
        <v>8327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66"/>
        <v>101</v>
      </c>
      <c r="Q2121">
        <f t="shared" si="67"/>
        <v>91.59</v>
      </c>
      <c r="R2121" s="10" t="s">
        <v>8323</v>
      </c>
      <c r="S2121" t="s">
        <v>8327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66"/>
        <v>101</v>
      </c>
      <c r="Q2122">
        <f t="shared" si="67"/>
        <v>116.96</v>
      </c>
      <c r="R2122" s="10" t="s">
        <v>8323</v>
      </c>
      <c r="S2122" t="s">
        <v>8327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66"/>
        <v>1</v>
      </c>
      <c r="Q2123">
        <f t="shared" si="67"/>
        <v>28.4</v>
      </c>
      <c r="R2123" s="10" t="s">
        <v>8331</v>
      </c>
      <c r="S2123" t="s">
        <v>8332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66"/>
        <v>0</v>
      </c>
      <c r="Q2124">
        <f t="shared" si="67"/>
        <v>103.33</v>
      </c>
      <c r="R2124" s="10" t="s">
        <v>8331</v>
      </c>
      <c r="S2124" t="s">
        <v>8332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66"/>
        <v>10</v>
      </c>
      <c r="Q2125">
        <f t="shared" si="67"/>
        <v>10</v>
      </c>
      <c r="R2125" s="10" t="s">
        <v>8331</v>
      </c>
      <c r="S2125" t="s">
        <v>8332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66"/>
        <v>10</v>
      </c>
      <c r="Q2126">
        <f t="shared" si="67"/>
        <v>23</v>
      </c>
      <c r="R2126" s="10" t="s">
        <v>8331</v>
      </c>
      <c r="S2126" t="s">
        <v>8332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66"/>
        <v>1</v>
      </c>
      <c r="Q2127">
        <f t="shared" si="67"/>
        <v>31.56</v>
      </c>
      <c r="R2127" s="10" t="s">
        <v>8331</v>
      </c>
      <c r="S2127" t="s">
        <v>8332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66"/>
        <v>0</v>
      </c>
      <c r="Q2128">
        <f t="shared" si="67"/>
        <v>5</v>
      </c>
      <c r="R2128" s="10" t="s">
        <v>8331</v>
      </c>
      <c r="S2128" t="s">
        <v>8332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66"/>
        <v>29</v>
      </c>
      <c r="Q2129">
        <f t="shared" si="67"/>
        <v>34.22</v>
      </c>
      <c r="R2129" s="10" t="s">
        <v>8331</v>
      </c>
      <c r="S2129" t="s">
        <v>8332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66"/>
        <v>0</v>
      </c>
      <c r="Q2130">
        <f t="shared" si="67"/>
        <v>25</v>
      </c>
      <c r="R2130" s="10" t="s">
        <v>8331</v>
      </c>
      <c r="S2130" t="s">
        <v>8332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66"/>
        <v>12</v>
      </c>
      <c r="Q2131">
        <f t="shared" si="67"/>
        <v>19.670000000000002</v>
      </c>
      <c r="R2131" s="10" t="s">
        <v>8331</v>
      </c>
      <c r="S2131" t="s">
        <v>8332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66"/>
        <v>0</v>
      </c>
      <c r="Q2132">
        <f t="shared" si="67"/>
        <v>21.25</v>
      </c>
      <c r="R2132" s="10" t="s">
        <v>8331</v>
      </c>
      <c r="S2132" t="s">
        <v>8332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66"/>
        <v>5</v>
      </c>
      <c r="Q2133">
        <f t="shared" si="67"/>
        <v>8.33</v>
      </c>
      <c r="R2133" s="10" t="s">
        <v>8331</v>
      </c>
      <c r="S2133" t="s">
        <v>8332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66"/>
        <v>2</v>
      </c>
      <c r="Q2134">
        <f t="shared" si="67"/>
        <v>21.34</v>
      </c>
      <c r="R2134" s="10" t="s">
        <v>8331</v>
      </c>
      <c r="S2134" t="s">
        <v>8332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66"/>
        <v>2</v>
      </c>
      <c r="Q2135">
        <f t="shared" si="67"/>
        <v>5.33</v>
      </c>
      <c r="R2135" s="10" t="s">
        <v>8331</v>
      </c>
      <c r="S2135" t="s">
        <v>8332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66"/>
        <v>2</v>
      </c>
      <c r="Q2136">
        <f t="shared" si="67"/>
        <v>34.67</v>
      </c>
      <c r="R2136" s="10" t="s">
        <v>8331</v>
      </c>
      <c r="S2136" t="s">
        <v>8332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66"/>
        <v>10</v>
      </c>
      <c r="Q2137">
        <f t="shared" si="67"/>
        <v>21.73</v>
      </c>
      <c r="R2137" s="10" t="s">
        <v>8331</v>
      </c>
      <c r="S2137" t="s">
        <v>8332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66"/>
        <v>0</v>
      </c>
      <c r="Q2138">
        <f t="shared" si="67"/>
        <v>11.92</v>
      </c>
      <c r="R2138" s="10" t="s">
        <v>8331</v>
      </c>
      <c r="S2138" t="s">
        <v>8332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66"/>
        <v>28</v>
      </c>
      <c r="Q2139">
        <f t="shared" si="67"/>
        <v>26.6</v>
      </c>
      <c r="R2139" s="10" t="s">
        <v>8331</v>
      </c>
      <c r="S2139" t="s">
        <v>8332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66"/>
        <v>13</v>
      </c>
      <c r="Q2140">
        <f t="shared" si="67"/>
        <v>10.67</v>
      </c>
      <c r="R2140" s="10" t="s">
        <v>8331</v>
      </c>
      <c r="S2140" t="s">
        <v>8332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66"/>
        <v>5</v>
      </c>
      <c r="Q2141">
        <f t="shared" si="67"/>
        <v>29.04</v>
      </c>
      <c r="R2141" s="10" t="s">
        <v>8331</v>
      </c>
      <c r="S2141" t="s">
        <v>8332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66"/>
        <v>0</v>
      </c>
      <c r="Q2142">
        <f t="shared" si="67"/>
        <v>50.91</v>
      </c>
      <c r="R2142" s="10" t="s">
        <v>8331</v>
      </c>
      <c r="S2142" t="s">
        <v>8332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66"/>
        <v>0</v>
      </c>
      <c r="Q2143">
        <f t="shared" si="67"/>
        <v>0</v>
      </c>
      <c r="R2143" s="10" t="s">
        <v>8331</v>
      </c>
      <c r="S2143" t="s">
        <v>8332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66"/>
        <v>6</v>
      </c>
      <c r="Q2144">
        <f t="shared" si="67"/>
        <v>50.08</v>
      </c>
      <c r="R2144" s="10" t="s">
        <v>8331</v>
      </c>
      <c r="S2144" t="s">
        <v>8332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66"/>
        <v>11</v>
      </c>
      <c r="Q2145">
        <f t="shared" si="67"/>
        <v>45</v>
      </c>
      <c r="R2145" s="10" t="s">
        <v>8331</v>
      </c>
      <c r="S2145" t="s">
        <v>8332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66"/>
        <v>2</v>
      </c>
      <c r="Q2146">
        <f t="shared" si="67"/>
        <v>25.29</v>
      </c>
      <c r="R2146" s="10" t="s">
        <v>8331</v>
      </c>
      <c r="S2146" t="s">
        <v>8332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66"/>
        <v>30</v>
      </c>
      <c r="Q2147">
        <f t="shared" si="67"/>
        <v>51.29</v>
      </c>
      <c r="R2147" s="10" t="s">
        <v>8331</v>
      </c>
      <c r="S2147" t="s">
        <v>8332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66"/>
        <v>0</v>
      </c>
      <c r="Q2148">
        <f t="shared" si="67"/>
        <v>1</v>
      </c>
      <c r="R2148" s="10" t="s">
        <v>8331</v>
      </c>
      <c r="S2148" t="s">
        <v>8332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66"/>
        <v>1</v>
      </c>
      <c r="Q2149">
        <f t="shared" si="67"/>
        <v>49.38</v>
      </c>
      <c r="R2149" s="10" t="s">
        <v>8331</v>
      </c>
      <c r="S2149" t="s">
        <v>8332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66"/>
        <v>2</v>
      </c>
      <c r="Q2150">
        <f t="shared" si="67"/>
        <v>1</v>
      </c>
      <c r="R2150" s="10" t="s">
        <v>8331</v>
      </c>
      <c r="S2150" t="s">
        <v>8332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66"/>
        <v>0</v>
      </c>
      <c r="Q2151">
        <f t="shared" si="67"/>
        <v>0</v>
      </c>
      <c r="R2151" s="10" t="s">
        <v>8331</v>
      </c>
      <c r="S2151" t="s">
        <v>8332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66"/>
        <v>1</v>
      </c>
      <c r="Q2152">
        <f t="shared" si="67"/>
        <v>101.25</v>
      </c>
      <c r="R2152" s="10" t="s">
        <v>8331</v>
      </c>
      <c r="S2152" t="s">
        <v>8332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66"/>
        <v>0</v>
      </c>
      <c r="Q2153">
        <f t="shared" si="67"/>
        <v>19.670000000000002</v>
      </c>
      <c r="R2153" s="10" t="s">
        <v>8331</v>
      </c>
      <c r="S2153" t="s">
        <v>8332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66"/>
        <v>0</v>
      </c>
      <c r="Q2154">
        <f t="shared" si="67"/>
        <v>12.5</v>
      </c>
      <c r="R2154" s="10" t="s">
        <v>8331</v>
      </c>
      <c r="S2154" t="s">
        <v>8332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66"/>
        <v>0</v>
      </c>
      <c r="Q2155">
        <f t="shared" si="67"/>
        <v>8.5</v>
      </c>
      <c r="R2155" s="10" t="s">
        <v>8331</v>
      </c>
      <c r="S2155" t="s">
        <v>8332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ref="P2156:P2219" si="68">ROUND(E2156/D2156*100,0)</f>
        <v>1</v>
      </c>
      <c r="Q2156">
        <f t="shared" si="67"/>
        <v>1</v>
      </c>
      <c r="R2156" s="10" t="s">
        <v>8331</v>
      </c>
      <c r="S2156" t="s">
        <v>8332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68"/>
        <v>2</v>
      </c>
      <c r="Q2157">
        <f t="shared" si="67"/>
        <v>23</v>
      </c>
      <c r="R2157" s="10" t="s">
        <v>8331</v>
      </c>
      <c r="S2157" t="s">
        <v>8332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68"/>
        <v>3</v>
      </c>
      <c r="Q2158">
        <f t="shared" si="67"/>
        <v>17.989999999999998</v>
      </c>
      <c r="R2158" s="10" t="s">
        <v>8331</v>
      </c>
      <c r="S2158" t="s">
        <v>8332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68"/>
        <v>28</v>
      </c>
      <c r="Q2159">
        <f t="shared" si="67"/>
        <v>370.95</v>
      </c>
      <c r="R2159" s="10" t="s">
        <v>8331</v>
      </c>
      <c r="S2159" t="s">
        <v>8332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68"/>
        <v>7</v>
      </c>
      <c r="Q2160">
        <f t="shared" si="67"/>
        <v>63.57</v>
      </c>
      <c r="R2160" s="10" t="s">
        <v>8331</v>
      </c>
      <c r="S2160" t="s">
        <v>8332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68"/>
        <v>1</v>
      </c>
      <c r="Q2161">
        <f t="shared" si="67"/>
        <v>13</v>
      </c>
      <c r="R2161" s="10" t="s">
        <v>8331</v>
      </c>
      <c r="S2161" t="s">
        <v>8332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68"/>
        <v>1</v>
      </c>
      <c r="Q2162">
        <f t="shared" si="67"/>
        <v>5.31</v>
      </c>
      <c r="R2162" s="10" t="s">
        <v>8331</v>
      </c>
      <c r="S2162" t="s">
        <v>8332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68"/>
        <v>116</v>
      </c>
      <c r="Q2163">
        <f t="shared" si="67"/>
        <v>35.619999999999997</v>
      </c>
      <c r="R2163" s="10" t="s">
        <v>8323</v>
      </c>
      <c r="S2163" t="s">
        <v>8324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68"/>
        <v>112</v>
      </c>
      <c r="Q2164">
        <f t="shared" si="67"/>
        <v>87.1</v>
      </c>
      <c r="R2164" s="10" t="s">
        <v>8323</v>
      </c>
      <c r="S2164" t="s">
        <v>8324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68"/>
        <v>132</v>
      </c>
      <c r="Q2165">
        <f t="shared" si="67"/>
        <v>75.11</v>
      </c>
      <c r="R2165" s="10" t="s">
        <v>8323</v>
      </c>
      <c r="S2165" t="s">
        <v>8324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68"/>
        <v>103</v>
      </c>
      <c r="Q2166">
        <f t="shared" si="67"/>
        <v>68.010000000000005</v>
      </c>
      <c r="R2166" s="10" t="s">
        <v>8323</v>
      </c>
      <c r="S2166" t="s">
        <v>8324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68"/>
        <v>139</v>
      </c>
      <c r="Q2167">
        <f t="shared" si="67"/>
        <v>29.62</v>
      </c>
      <c r="R2167" s="10" t="s">
        <v>8323</v>
      </c>
      <c r="S2167" t="s">
        <v>8324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68"/>
        <v>147</v>
      </c>
      <c r="Q2168">
        <f t="shared" si="67"/>
        <v>91.63</v>
      </c>
      <c r="R2168" s="10" t="s">
        <v>8323</v>
      </c>
      <c r="S2168" t="s">
        <v>8324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68"/>
        <v>120</v>
      </c>
      <c r="Q2169">
        <f t="shared" si="67"/>
        <v>22.5</v>
      </c>
      <c r="R2169" s="10" t="s">
        <v>8323</v>
      </c>
      <c r="S2169" t="s">
        <v>8324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68"/>
        <v>122</v>
      </c>
      <c r="Q2170">
        <f t="shared" si="67"/>
        <v>64.37</v>
      </c>
      <c r="R2170" s="10" t="s">
        <v>8323</v>
      </c>
      <c r="S2170" t="s">
        <v>8324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68"/>
        <v>100</v>
      </c>
      <c r="Q2171">
        <f t="shared" si="67"/>
        <v>21.86</v>
      </c>
      <c r="R2171" s="10" t="s">
        <v>8323</v>
      </c>
      <c r="S2171" t="s">
        <v>8324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68"/>
        <v>181</v>
      </c>
      <c r="Q2172">
        <f t="shared" si="67"/>
        <v>33.32</v>
      </c>
      <c r="R2172" s="10" t="s">
        <v>8323</v>
      </c>
      <c r="S2172" t="s">
        <v>8324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68"/>
        <v>106</v>
      </c>
      <c r="Q2173">
        <f t="shared" si="67"/>
        <v>90.28</v>
      </c>
      <c r="R2173" s="10" t="s">
        <v>8323</v>
      </c>
      <c r="S2173" t="s">
        <v>8324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68"/>
        <v>100</v>
      </c>
      <c r="Q2174">
        <f t="shared" si="67"/>
        <v>76.92</v>
      </c>
      <c r="R2174" s="10" t="s">
        <v>8323</v>
      </c>
      <c r="S2174" t="s">
        <v>8324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68"/>
        <v>127</v>
      </c>
      <c r="Q2175">
        <f t="shared" si="67"/>
        <v>59.23</v>
      </c>
      <c r="R2175" s="10" t="s">
        <v>8323</v>
      </c>
      <c r="S2175" t="s">
        <v>8324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68"/>
        <v>103</v>
      </c>
      <c r="Q2176">
        <f t="shared" si="67"/>
        <v>65.38</v>
      </c>
      <c r="R2176" s="10" t="s">
        <v>8323</v>
      </c>
      <c r="S2176" t="s">
        <v>8324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68"/>
        <v>250</v>
      </c>
      <c r="Q2177">
        <f t="shared" si="67"/>
        <v>67.31</v>
      </c>
      <c r="R2177" s="10" t="s">
        <v>8323</v>
      </c>
      <c r="S2177" t="s">
        <v>8324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68"/>
        <v>126</v>
      </c>
      <c r="Q2178">
        <f t="shared" si="67"/>
        <v>88.75</v>
      </c>
      <c r="R2178" s="10" t="s">
        <v>8323</v>
      </c>
      <c r="S2178" t="s">
        <v>8324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68"/>
        <v>100</v>
      </c>
      <c r="Q2179">
        <f t="shared" ref="Q2179:Q2242" si="69">IFERROR(ROUND(E2179/M2179,2),0)</f>
        <v>65.87</v>
      </c>
      <c r="R2179" s="10" t="s">
        <v>8323</v>
      </c>
      <c r="S2179" t="s">
        <v>8324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68"/>
        <v>139</v>
      </c>
      <c r="Q2180">
        <f t="shared" si="69"/>
        <v>40.35</v>
      </c>
      <c r="R2180" s="10" t="s">
        <v>8323</v>
      </c>
      <c r="S2180" t="s">
        <v>8324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68"/>
        <v>161</v>
      </c>
      <c r="Q2181">
        <f t="shared" si="69"/>
        <v>76.86</v>
      </c>
      <c r="R2181" s="10" t="s">
        <v>8323</v>
      </c>
      <c r="S2181" t="s">
        <v>8324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68"/>
        <v>107</v>
      </c>
      <c r="Q2182">
        <f t="shared" si="69"/>
        <v>68.709999999999994</v>
      </c>
      <c r="R2182" s="10" t="s">
        <v>8323</v>
      </c>
      <c r="S2182" t="s">
        <v>8324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68"/>
        <v>153</v>
      </c>
      <c r="Q2183">
        <f t="shared" si="69"/>
        <v>57.77</v>
      </c>
      <c r="R2183" s="10" t="s">
        <v>8331</v>
      </c>
      <c r="S2183" t="s">
        <v>8349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68"/>
        <v>524</v>
      </c>
      <c r="Q2184">
        <f t="shared" si="69"/>
        <v>44.17</v>
      </c>
      <c r="R2184" s="10" t="s">
        <v>8331</v>
      </c>
      <c r="S2184" t="s">
        <v>8349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68"/>
        <v>489</v>
      </c>
      <c r="Q2185">
        <f t="shared" si="69"/>
        <v>31.57</v>
      </c>
      <c r="R2185" s="10" t="s">
        <v>8331</v>
      </c>
      <c r="S2185" t="s">
        <v>8349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68"/>
        <v>285</v>
      </c>
      <c r="Q2186">
        <f t="shared" si="69"/>
        <v>107.05</v>
      </c>
      <c r="R2186" s="10" t="s">
        <v>8331</v>
      </c>
      <c r="S2186" t="s">
        <v>8349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68"/>
        <v>1857</v>
      </c>
      <c r="Q2187">
        <f t="shared" si="69"/>
        <v>149.03</v>
      </c>
      <c r="R2187" s="10" t="s">
        <v>8331</v>
      </c>
      <c r="S2187" t="s">
        <v>8349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68"/>
        <v>110</v>
      </c>
      <c r="Q2188">
        <f t="shared" si="69"/>
        <v>55.96</v>
      </c>
      <c r="R2188" s="10" t="s">
        <v>8331</v>
      </c>
      <c r="S2188" t="s">
        <v>8349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68"/>
        <v>1015</v>
      </c>
      <c r="Q2189">
        <f t="shared" si="69"/>
        <v>56.97</v>
      </c>
      <c r="R2189" s="10" t="s">
        <v>8331</v>
      </c>
      <c r="S2189" t="s">
        <v>8349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68"/>
        <v>412</v>
      </c>
      <c r="Q2190">
        <f t="shared" si="69"/>
        <v>44.06</v>
      </c>
      <c r="R2190" s="10" t="s">
        <v>8331</v>
      </c>
      <c r="S2190" t="s">
        <v>8349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68"/>
        <v>503</v>
      </c>
      <c r="Q2191">
        <f t="shared" si="69"/>
        <v>68.63</v>
      </c>
      <c r="R2191" s="10" t="s">
        <v>8331</v>
      </c>
      <c r="S2191" t="s">
        <v>8349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68"/>
        <v>185</v>
      </c>
      <c r="Q2192">
        <f t="shared" si="69"/>
        <v>65.319999999999993</v>
      </c>
      <c r="R2192" s="10" t="s">
        <v>8331</v>
      </c>
      <c r="S2192" t="s">
        <v>8349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68"/>
        <v>120</v>
      </c>
      <c r="Q2193">
        <f t="shared" si="69"/>
        <v>35.92</v>
      </c>
      <c r="R2193" s="10" t="s">
        <v>8331</v>
      </c>
      <c r="S2193" t="s">
        <v>8349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68"/>
        <v>1081</v>
      </c>
      <c r="Q2194">
        <f t="shared" si="69"/>
        <v>40.07</v>
      </c>
      <c r="R2194" s="10" t="s">
        <v>8331</v>
      </c>
      <c r="S2194" t="s">
        <v>8349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68"/>
        <v>452</v>
      </c>
      <c r="Q2195">
        <f t="shared" si="69"/>
        <v>75.650000000000006</v>
      </c>
      <c r="R2195" s="10" t="s">
        <v>8331</v>
      </c>
      <c r="S2195" t="s">
        <v>8349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68"/>
        <v>537</v>
      </c>
      <c r="Q2196">
        <f t="shared" si="69"/>
        <v>61.2</v>
      </c>
      <c r="R2196" s="10" t="s">
        <v>8331</v>
      </c>
      <c r="S2196" t="s">
        <v>8349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68"/>
        <v>120</v>
      </c>
      <c r="Q2197">
        <f t="shared" si="69"/>
        <v>48.13</v>
      </c>
      <c r="R2197" s="10" t="s">
        <v>8331</v>
      </c>
      <c r="S2197" t="s">
        <v>8349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68"/>
        <v>114</v>
      </c>
      <c r="Q2198">
        <f t="shared" si="69"/>
        <v>68.11</v>
      </c>
      <c r="R2198" s="10" t="s">
        <v>8331</v>
      </c>
      <c r="S2198" t="s">
        <v>8349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68"/>
        <v>951</v>
      </c>
      <c r="Q2199">
        <f t="shared" si="69"/>
        <v>65.89</v>
      </c>
      <c r="R2199" s="10" t="s">
        <v>8331</v>
      </c>
      <c r="S2199" t="s">
        <v>8349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68"/>
        <v>133</v>
      </c>
      <c r="Q2200">
        <f t="shared" si="69"/>
        <v>81.650000000000006</v>
      </c>
      <c r="R2200" s="10" t="s">
        <v>8331</v>
      </c>
      <c r="S2200" t="s">
        <v>8349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68"/>
        <v>147</v>
      </c>
      <c r="Q2201">
        <f t="shared" si="69"/>
        <v>52.7</v>
      </c>
      <c r="R2201" s="10" t="s">
        <v>8331</v>
      </c>
      <c r="S2201" t="s">
        <v>8349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68"/>
        <v>542</v>
      </c>
      <c r="Q2202">
        <f t="shared" si="69"/>
        <v>41.23</v>
      </c>
      <c r="R2202" s="10" t="s">
        <v>8331</v>
      </c>
      <c r="S2202" t="s">
        <v>8349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68"/>
        <v>383</v>
      </c>
      <c r="Q2203">
        <f t="shared" si="69"/>
        <v>15.04</v>
      </c>
      <c r="R2203" s="10" t="s">
        <v>8323</v>
      </c>
      <c r="S2203" t="s">
        <v>8328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68"/>
        <v>704</v>
      </c>
      <c r="Q2204">
        <f t="shared" si="69"/>
        <v>39.07</v>
      </c>
      <c r="R2204" s="10" t="s">
        <v>8323</v>
      </c>
      <c r="S2204" t="s">
        <v>8328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68"/>
        <v>110</v>
      </c>
      <c r="Q2205">
        <f t="shared" si="69"/>
        <v>43.82</v>
      </c>
      <c r="R2205" s="10" t="s">
        <v>8323</v>
      </c>
      <c r="S2205" t="s">
        <v>8328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68"/>
        <v>133</v>
      </c>
      <c r="Q2206">
        <f t="shared" si="69"/>
        <v>27.3</v>
      </c>
      <c r="R2206" s="10" t="s">
        <v>8323</v>
      </c>
      <c r="S2206" t="s">
        <v>8328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68"/>
        <v>152</v>
      </c>
      <c r="Q2207">
        <f t="shared" si="69"/>
        <v>42.22</v>
      </c>
      <c r="R2207" s="10" t="s">
        <v>8323</v>
      </c>
      <c r="S2207" t="s">
        <v>8328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68"/>
        <v>103</v>
      </c>
      <c r="Q2208">
        <f t="shared" si="69"/>
        <v>33.24</v>
      </c>
      <c r="R2208" s="10" t="s">
        <v>8323</v>
      </c>
      <c r="S2208" t="s">
        <v>8328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68"/>
        <v>100</v>
      </c>
      <c r="Q2209">
        <f t="shared" si="69"/>
        <v>285.70999999999998</v>
      </c>
      <c r="R2209" s="10" t="s">
        <v>8323</v>
      </c>
      <c r="S2209" t="s">
        <v>8328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68"/>
        <v>102</v>
      </c>
      <c r="Q2210">
        <f t="shared" si="69"/>
        <v>42.33</v>
      </c>
      <c r="R2210" s="10" t="s">
        <v>8323</v>
      </c>
      <c r="S2210" t="s">
        <v>8328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68"/>
        <v>151</v>
      </c>
      <c r="Q2211">
        <f t="shared" si="69"/>
        <v>50.27</v>
      </c>
      <c r="R2211" s="10" t="s">
        <v>8323</v>
      </c>
      <c r="S2211" t="s">
        <v>8328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68"/>
        <v>111</v>
      </c>
      <c r="Q2212">
        <f t="shared" si="69"/>
        <v>61.9</v>
      </c>
      <c r="R2212" s="10" t="s">
        <v>8323</v>
      </c>
      <c r="S2212" t="s">
        <v>8328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68"/>
        <v>196</v>
      </c>
      <c r="Q2213">
        <f t="shared" si="69"/>
        <v>40.75</v>
      </c>
      <c r="R2213" s="10" t="s">
        <v>8323</v>
      </c>
      <c r="S2213" t="s">
        <v>8328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68"/>
        <v>114</v>
      </c>
      <c r="Q2214">
        <f t="shared" si="69"/>
        <v>55.8</v>
      </c>
      <c r="R2214" s="10" t="s">
        <v>8323</v>
      </c>
      <c r="S2214" t="s">
        <v>8328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68"/>
        <v>200</v>
      </c>
      <c r="Q2215">
        <f t="shared" si="69"/>
        <v>10</v>
      </c>
      <c r="R2215" s="10" t="s">
        <v>8323</v>
      </c>
      <c r="S2215" t="s">
        <v>8328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68"/>
        <v>293</v>
      </c>
      <c r="Q2216">
        <f t="shared" si="69"/>
        <v>73.13</v>
      </c>
      <c r="R2216" s="10" t="s">
        <v>8323</v>
      </c>
      <c r="S2216" t="s">
        <v>8328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68"/>
        <v>156</v>
      </c>
      <c r="Q2217">
        <f t="shared" si="69"/>
        <v>26.06</v>
      </c>
      <c r="R2217" s="10" t="s">
        <v>8323</v>
      </c>
      <c r="S2217" t="s">
        <v>8328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68"/>
        <v>106</v>
      </c>
      <c r="Q2218">
        <f t="shared" si="69"/>
        <v>22.64</v>
      </c>
      <c r="R2218" s="10" t="s">
        <v>8323</v>
      </c>
      <c r="S2218" t="s">
        <v>8328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68"/>
        <v>101</v>
      </c>
      <c r="Q2219">
        <f t="shared" si="69"/>
        <v>47.22</v>
      </c>
      <c r="R2219" s="10" t="s">
        <v>8323</v>
      </c>
      <c r="S2219" t="s">
        <v>8328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ref="P2220:P2283" si="70">ROUND(E2220/D2220*100,0)</f>
        <v>123</v>
      </c>
      <c r="Q2220">
        <f t="shared" si="69"/>
        <v>32.32</v>
      </c>
      <c r="R2220" s="10" t="s">
        <v>8323</v>
      </c>
      <c r="S2220" t="s">
        <v>8328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70"/>
        <v>102</v>
      </c>
      <c r="Q2221">
        <f t="shared" si="69"/>
        <v>53.42</v>
      </c>
      <c r="R2221" s="10" t="s">
        <v>8323</v>
      </c>
      <c r="S2221" t="s">
        <v>8328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70"/>
        <v>101</v>
      </c>
      <c r="Q2222">
        <f t="shared" si="69"/>
        <v>51.3</v>
      </c>
      <c r="R2222" s="10" t="s">
        <v>8323</v>
      </c>
      <c r="S2222" t="s">
        <v>8328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70"/>
        <v>108</v>
      </c>
      <c r="Q2223">
        <f t="shared" si="69"/>
        <v>37.200000000000003</v>
      </c>
      <c r="R2223" s="10" t="s">
        <v>8331</v>
      </c>
      <c r="S2223" t="s">
        <v>8349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70"/>
        <v>163</v>
      </c>
      <c r="Q2224">
        <f t="shared" si="69"/>
        <v>27.1</v>
      </c>
      <c r="R2224" s="10" t="s">
        <v>8331</v>
      </c>
      <c r="S2224" t="s">
        <v>8349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70"/>
        <v>106</v>
      </c>
      <c r="Q2225">
        <f t="shared" si="69"/>
        <v>206.31</v>
      </c>
      <c r="R2225" s="10" t="s">
        <v>8331</v>
      </c>
      <c r="S2225" t="s">
        <v>8349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70"/>
        <v>243</v>
      </c>
      <c r="Q2226">
        <f t="shared" si="69"/>
        <v>82.15</v>
      </c>
      <c r="R2226" s="10" t="s">
        <v>8331</v>
      </c>
      <c r="S2226" t="s">
        <v>8349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70"/>
        <v>945</v>
      </c>
      <c r="Q2227">
        <f t="shared" si="69"/>
        <v>164.8</v>
      </c>
      <c r="R2227" s="10" t="s">
        <v>8331</v>
      </c>
      <c r="S2227" t="s">
        <v>8349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70"/>
        <v>108</v>
      </c>
      <c r="Q2228">
        <f t="shared" si="69"/>
        <v>60.82</v>
      </c>
      <c r="R2228" s="10" t="s">
        <v>8331</v>
      </c>
      <c r="S2228" t="s">
        <v>8349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70"/>
        <v>157</v>
      </c>
      <c r="Q2229">
        <f t="shared" si="69"/>
        <v>67.97</v>
      </c>
      <c r="R2229" s="10" t="s">
        <v>8331</v>
      </c>
      <c r="S2229" t="s">
        <v>8349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70"/>
        <v>1174</v>
      </c>
      <c r="Q2230">
        <f t="shared" si="69"/>
        <v>81.56</v>
      </c>
      <c r="R2230" s="10" t="s">
        <v>8331</v>
      </c>
      <c r="S2230" t="s">
        <v>8349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70"/>
        <v>171</v>
      </c>
      <c r="Q2231">
        <f t="shared" si="69"/>
        <v>25.43</v>
      </c>
      <c r="R2231" s="10" t="s">
        <v>8331</v>
      </c>
      <c r="S2231" t="s">
        <v>8349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70"/>
        <v>126</v>
      </c>
      <c r="Q2232">
        <f t="shared" si="69"/>
        <v>21.5</v>
      </c>
      <c r="R2232" s="10" t="s">
        <v>8331</v>
      </c>
      <c r="S2232" t="s">
        <v>8349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70"/>
        <v>1212</v>
      </c>
      <c r="Q2233">
        <f t="shared" si="69"/>
        <v>27.23</v>
      </c>
      <c r="R2233" s="10" t="s">
        <v>8331</v>
      </c>
      <c r="S2233" t="s">
        <v>8349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70"/>
        <v>496</v>
      </c>
      <c r="Q2234">
        <f t="shared" si="69"/>
        <v>25.09</v>
      </c>
      <c r="R2234" s="10" t="s">
        <v>8331</v>
      </c>
      <c r="S2234" t="s">
        <v>8349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70"/>
        <v>332</v>
      </c>
      <c r="Q2235">
        <f t="shared" si="69"/>
        <v>21.23</v>
      </c>
      <c r="R2235" s="10" t="s">
        <v>8331</v>
      </c>
      <c r="S2235" t="s">
        <v>8349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70"/>
        <v>1165</v>
      </c>
      <c r="Q2236">
        <f t="shared" si="69"/>
        <v>41.61</v>
      </c>
      <c r="R2236" s="10" t="s">
        <v>8331</v>
      </c>
      <c r="S2236" t="s">
        <v>8349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70"/>
        <v>153</v>
      </c>
      <c r="Q2237">
        <f t="shared" si="69"/>
        <v>135.59</v>
      </c>
      <c r="R2237" s="10" t="s">
        <v>8331</v>
      </c>
      <c r="S2237" t="s">
        <v>8349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70"/>
        <v>537</v>
      </c>
      <c r="Q2238">
        <f t="shared" si="69"/>
        <v>22.12</v>
      </c>
      <c r="R2238" s="10" t="s">
        <v>8331</v>
      </c>
      <c r="S2238" t="s">
        <v>8349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70"/>
        <v>353</v>
      </c>
      <c r="Q2239">
        <f t="shared" si="69"/>
        <v>64.63</v>
      </c>
      <c r="R2239" s="10" t="s">
        <v>8331</v>
      </c>
      <c r="S2239" t="s">
        <v>8349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70"/>
        <v>137</v>
      </c>
      <c r="Q2240">
        <f t="shared" si="69"/>
        <v>69.569999999999993</v>
      </c>
      <c r="R2240" s="10" t="s">
        <v>8331</v>
      </c>
      <c r="S2240" t="s">
        <v>8349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70"/>
        <v>128</v>
      </c>
      <c r="Q2241">
        <f t="shared" si="69"/>
        <v>75.13</v>
      </c>
      <c r="R2241" s="10" t="s">
        <v>8331</v>
      </c>
      <c r="S2241" t="s">
        <v>8349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70"/>
        <v>271</v>
      </c>
      <c r="Q2242">
        <f t="shared" si="69"/>
        <v>140.97999999999999</v>
      </c>
      <c r="R2242" s="10" t="s">
        <v>8331</v>
      </c>
      <c r="S2242" t="s">
        <v>8349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70"/>
        <v>806</v>
      </c>
      <c r="Q2243">
        <f t="shared" ref="Q2243:Q2306" si="71">IFERROR(ROUND(E2243/M2243,2),0)</f>
        <v>49.47</v>
      </c>
      <c r="R2243" s="10" t="s">
        <v>8331</v>
      </c>
      <c r="S2243" t="s">
        <v>8349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70"/>
        <v>1360</v>
      </c>
      <c r="Q2244">
        <f t="shared" si="71"/>
        <v>53.87</v>
      </c>
      <c r="R2244" s="10" t="s">
        <v>8331</v>
      </c>
      <c r="S2244" t="s">
        <v>8349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70"/>
        <v>930250</v>
      </c>
      <c r="Q2245">
        <f t="shared" si="71"/>
        <v>4.57</v>
      </c>
      <c r="R2245" s="10" t="s">
        <v>8331</v>
      </c>
      <c r="S2245" t="s">
        <v>8349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70"/>
        <v>377</v>
      </c>
      <c r="Q2246">
        <f t="shared" si="71"/>
        <v>65</v>
      </c>
      <c r="R2246" s="10" t="s">
        <v>8331</v>
      </c>
      <c r="S2246" t="s">
        <v>8349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70"/>
        <v>2647</v>
      </c>
      <c r="Q2247">
        <f t="shared" si="71"/>
        <v>53.48</v>
      </c>
      <c r="R2247" s="10" t="s">
        <v>8331</v>
      </c>
      <c r="S2247" t="s">
        <v>8349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70"/>
        <v>100</v>
      </c>
      <c r="Q2248">
        <f t="shared" si="71"/>
        <v>43.91</v>
      </c>
      <c r="R2248" s="10" t="s">
        <v>8331</v>
      </c>
      <c r="S2248" t="s">
        <v>8349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70"/>
        <v>104</v>
      </c>
      <c r="Q2249">
        <f t="shared" si="71"/>
        <v>50.85</v>
      </c>
      <c r="R2249" s="10" t="s">
        <v>8331</v>
      </c>
      <c r="S2249" t="s">
        <v>8349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70"/>
        <v>107</v>
      </c>
      <c r="Q2250">
        <f t="shared" si="71"/>
        <v>58.63</v>
      </c>
      <c r="R2250" s="10" t="s">
        <v>8331</v>
      </c>
      <c r="S2250" t="s">
        <v>8349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70"/>
        <v>169</v>
      </c>
      <c r="Q2251">
        <f t="shared" si="71"/>
        <v>32.82</v>
      </c>
      <c r="R2251" s="10" t="s">
        <v>8331</v>
      </c>
      <c r="S2251" t="s">
        <v>8349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70"/>
        <v>975</v>
      </c>
      <c r="Q2252">
        <f t="shared" si="71"/>
        <v>426.93</v>
      </c>
      <c r="R2252" s="10" t="s">
        <v>8331</v>
      </c>
      <c r="S2252" t="s">
        <v>8349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70"/>
        <v>134</v>
      </c>
      <c r="Q2253">
        <f t="shared" si="71"/>
        <v>23.81</v>
      </c>
      <c r="R2253" s="10" t="s">
        <v>8331</v>
      </c>
      <c r="S2253" t="s">
        <v>8349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70"/>
        <v>272</v>
      </c>
      <c r="Q2254">
        <f t="shared" si="71"/>
        <v>98.41</v>
      </c>
      <c r="R2254" s="10" t="s">
        <v>8331</v>
      </c>
      <c r="S2254" t="s">
        <v>8349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70"/>
        <v>113</v>
      </c>
      <c r="Q2255">
        <f t="shared" si="71"/>
        <v>107.32</v>
      </c>
      <c r="R2255" s="10" t="s">
        <v>8331</v>
      </c>
      <c r="S2255" t="s">
        <v>8349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70"/>
        <v>460</v>
      </c>
      <c r="Q2256">
        <f t="shared" si="71"/>
        <v>11.67</v>
      </c>
      <c r="R2256" s="10" t="s">
        <v>8331</v>
      </c>
      <c r="S2256" t="s">
        <v>8349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70"/>
        <v>287</v>
      </c>
      <c r="Q2257">
        <f t="shared" si="71"/>
        <v>41.78</v>
      </c>
      <c r="R2257" s="10" t="s">
        <v>8331</v>
      </c>
      <c r="S2257" t="s">
        <v>8349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70"/>
        <v>223</v>
      </c>
      <c r="Q2258">
        <f t="shared" si="71"/>
        <v>21.38</v>
      </c>
      <c r="R2258" s="10" t="s">
        <v>8331</v>
      </c>
      <c r="S2258" t="s">
        <v>8349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70"/>
        <v>636</v>
      </c>
      <c r="Q2259">
        <f t="shared" si="71"/>
        <v>94.1</v>
      </c>
      <c r="R2259" s="10" t="s">
        <v>8331</v>
      </c>
      <c r="S2259" t="s">
        <v>8349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70"/>
        <v>147</v>
      </c>
      <c r="Q2260">
        <f t="shared" si="71"/>
        <v>15.72</v>
      </c>
      <c r="R2260" s="10" t="s">
        <v>8331</v>
      </c>
      <c r="S2260" t="s">
        <v>8349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70"/>
        <v>1867</v>
      </c>
      <c r="Q2261">
        <f t="shared" si="71"/>
        <v>90.64</v>
      </c>
      <c r="R2261" s="10" t="s">
        <v>8331</v>
      </c>
      <c r="S2261" t="s">
        <v>8349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70"/>
        <v>327</v>
      </c>
      <c r="Q2262">
        <f t="shared" si="71"/>
        <v>97.3</v>
      </c>
      <c r="R2262" s="10" t="s">
        <v>8331</v>
      </c>
      <c r="S2262" t="s">
        <v>8349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70"/>
        <v>780</v>
      </c>
      <c r="Q2263">
        <f t="shared" si="71"/>
        <v>37.119999999999997</v>
      </c>
      <c r="R2263" s="10" t="s">
        <v>8331</v>
      </c>
      <c r="S2263" t="s">
        <v>8349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70"/>
        <v>154</v>
      </c>
      <c r="Q2264">
        <f t="shared" si="71"/>
        <v>28.1</v>
      </c>
      <c r="R2264" s="10" t="s">
        <v>8331</v>
      </c>
      <c r="S2264" t="s">
        <v>8349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70"/>
        <v>116</v>
      </c>
      <c r="Q2265">
        <f t="shared" si="71"/>
        <v>144.43</v>
      </c>
      <c r="R2265" s="10" t="s">
        <v>8331</v>
      </c>
      <c r="S2265" t="s">
        <v>8349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70"/>
        <v>180</v>
      </c>
      <c r="Q2266">
        <f t="shared" si="71"/>
        <v>24.27</v>
      </c>
      <c r="R2266" s="10" t="s">
        <v>8331</v>
      </c>
      <c r="S2266" t="s">
        <v>8349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70"/>
        <v>299</v>
      </c>
      <c r="Q2267">
        <f t="shared" si="71"/>
        <v>35.119999999999997</v>
      </c>
      <c r="R2267" s="10" t="s">
        <v>8331</v>
      </c>
      <c r="S2267" t="s">
        <v>8349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70"/>
        <v>320</v>
      </c>
      <c r="Q2268">
        <f t="shared" si="71"/>
        <v>24.76</v>
      </c>
      <c r="R2268" s="10" t="s">
        <v>8331</v>
      </c>
      <c r="S2268" t="s">
        <v>8349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70"/>
        <v>381</v>
      </c>
      <c r="Q2269">
        <f t="shared" si="71"/>
        <v>188.38</v>
      </c>
      <c r="R2269" s="10" t="s">
        <v>8331</v>
      </c>
      <c r="S2269" t="s">
        <v>8349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70"/>
        <v>103</v>
      </c>
      <c r="Q2270">
        <f t="shared" si="71"/>
        <v>148.08000000000001</v>
      </c>
      <c r="R2270" s="10" t="s">
        <v>8331</v>
      </c>
      <c r="S2270" t="s">
        <v>8349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70"/>
        <v>1802</v>
      </c>
      <c r="Q2271">
        <f t="shared" si="71"/>
        <v>49.93</v>
      </c>
      <c r="R2271" s="10" t="s">
        <v>8331</v>
      </c>
      <c r="S2271" t="s">
        <v>8349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70"/>
        <v>720</v>
      </c>
      <c r="Q2272">
        <f t="shared" si="71"/>
        <v>107.82</v>
      </c>
      <c r="R2272" s="10" t="s">
        <v>8331</v>
      </c>
      <c r="S2272" t="s">
        <v>8349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70"/>
        <v>283</v>
      </c>
      <c r="Q2273">
        <f t="shared" si="71"/>
        <v>42.63</v>
      </c>
      <c r="R2273" s="10" t="s">
        <v>8331</v>
      </c>
      <c r="S2273" t="s">
        <v>8349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70"/>
        <v>1357</v>
      </c>
      <c r="Q2274">
        <f t="shared" si="71"/>
        <v>14.37</v>
      </c>
      <c r="R2274" s="10" t="s">
        <v>8331</v>
      </c>
      <c r="S2274" t="s">
        <v>8349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70"/>
        <v>220</v>
      </c>
      <c r="Q2275">
        <f t="shared" si="71"/>
        <v>37.479999999999997</v>
      </c>
      <c r="R2275" s="10" t="s">
        <v>8331</v>
      </c>
      <c r="S2275" t="s">
        <v>8349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70"/>
        <v>120</v>
      </c>
      <c r="Q2276">
        <f t="shared" si="71"/>
        <v>30.2</v>
      </c>
      <c r="R2276" s="10" t="s">
        <v>8331</v>
      </c>
      <c r="S2276" t="s">
        <v>8349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70"/>
        <v>408</v>
      </c>
      <c r="Q2277">
        <f t="shared" si="71"/>
        <v>33.549999999999997</v>
      </c>
      <c r="R2277" s="10" t="s">
        <v>8331</v>
      </c>
      <c r="S2277" t="s">
        <v>8349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70"/>
        <v>106</v>
      </c>
      <c r="Q2278">
        <f t="shared" si="71"/>
        <v>64.75</v>
      </c>
      <c r="R2278" s="10" t="s">
        <v>8331</v>
      </c>
      <c r="S2278" t="s">
        <v>8349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70"/>
        <v>141</v>
      </c>
      <c r="Q2279">
        <f t="shared" si="71"/>
        <v>57.93</v>
      </c>
      <c r="R2279" s="10" t="s">
        <v>8331</v>
      </c>
      <c r="S2279" t="s">
        <v>8349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70"/>
        <v>271</v>
      </c>
      <c r="Q2280">
        <f t="shared" si="71"/>
        <v>53.08</v>
      </c>
      <c r="R2280" s="10" t="s">
        <v>8331</v>
      </c>
      <c r="S2280" t="s">
        <v>8349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70"/>
        <v>154</v>
      </c>
      <c r="Q2281">
        <f t="shared" si="71"/>
        <v>48.06</v>
      </c>
      <c r="R2281" s="10" t="s">
        <v>8331</v>
      </c>
      <c r="S2281" t="s">
        <v>8349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70"/>
        <v>404</v>
      </c>
      <c r="Q2282">
        <f t="shared" si="71"/>
        <v>82.4</v>
      </c>
      <c r="R2282" s="10" t="s">
        <v>8331</v>
      </c>
      <c r="S2282" t="s">
        <v>8349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70"/>
        <v>185</v>
      </c>
      <c r="Q2283">
        <f t="shared" si="71"/>
        <v>50.45</v>
      </c>
      <c r="R2283" s="10" t="s">
        <v>8323</v>
      </c>
      <c r="S2283" t="s">
        <v>8324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ref="P2284:P2347" si="72">ROUND(E2284/D2284*100,0)</f>
        <v>185</v>
      </c>
      <c r="Q2284">
        <f t="shared" si="71"/>
        <v>115.83</v>
      </c>
      <c r="R2284" s="10" t="s">
        <v>8323</v>
      </c>
      <c r="S2284" t="s">
        <v>8324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72"/>
        <v>101</v>
      </c>
      <c r="Q2285">
        <f t="shared" si="71"/>
        <v>63.03</v>
      </c>
      <c r="R2285" s="10" t="s">
        <v>8323</v>
      </c>
      <c r="S2285" t="s">
        <v>8324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72"/>
        <v>106</v>
      </c>
      <c r="Q2286">
        <f t="shared" si="71"/>
        <v>108.02</v>
      </c>
      <c r="R2286" s="10" t="s">
        <v>8323</v>
      </c>
      <c r="S2286" t="s">
        <v>8324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72"/>
        <v>121</v>
      </c>
      <c r="Q2287">
        <f t="shared" si="71"/>
        <v>46.09</v>
      </c>
      <c r="R2287" s="10" t="s">
        <v>8323</v>
      </c>
      <c r="S2287" t="s">
        <v>8324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72"/>
        <v>100</v>
      </c>
      <c r="Q2288">
        <f t="shared" si="71"/>
        <v>107.21</v>
      </c>
      <c r="R2288" s="10" t="s">
        <v>8323</v>
      </c>
      <c r="S2288" t="s">
        <v>8324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72"/>
        <v>120</v>
      </c>
      <c r="Q2289">
        <f t="shared" si="71"/>
        <v>50.93</v>
      </c>
      <c r="R2289" s="10" t="s">
        <v>8323</v>
      </c>
      <c r="S2289" t="s">
        <v>8324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72"/>
        <v>100</v>
      </c>
      <c r="Q2290">
        <f t="shared" si="71"/>
        <v>40.04</v>
      </c>
      <c r="R2290" s="10" t="s">
        <v>8323</v>
      </c>
      <c r="S2290" t="s">
        <v>8324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72"/>
        <v>107</v>
      </c>
      <c r="Q2291">
        <f t="shared" si="71"/>
        <v>64.44</v>
      </c>
      <c r="R2291" s="10" t="s">
        <v>8323</v>
      </c>
      <c r="S2291" t="s">
        <v>8324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72"/>
        <v>104</v>
      </c>
      <c r="Q2292">
        <f t="shared" si="71"/>
        <v>53.83</v>
      </c>
      <c r="R2292" s="10" t="s">
        <v>8323</v>
      </c>
      <c r="S2292" t="s">
        <v>8324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72"/>
        <v>173</v>
      </c>
      <c r="Q2293">
        <f t="shared" si="71"/>
        <v>100.47</v>
      </c>
      <c r="R2293" s="10" t="s">
        <v>8323</v>
      </c>
      <c r="S2293" t="s">
        <v>8324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72"/>
        <v>107</v>
      </c>
      <c r="Q2294">
        <f t="shared" si="71"/>
        <v>46.63</v>
      </c>
      <c r="R2294" s="10" t="s">
        <v>8323</v>
      </c>
      <c r="S2294" t="s">
        <v>8324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72"/>
        <v>108</v>
      </c>
      <c r="Q2295">
        <f t="shared" si="71"/>
        <v>34.07</v>
      </c>
      <c r="R2295" s="10" t="s">
        <v>8323</v>
      </c>
      <c r="S2295" t="s">
        <v>8324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72"/>
        <v>146</v>
      </c>
      <c r="Q2296">
        <f t="shared" si="71"/>
        <v>65.209999999999994</v>
      </c>
      <c r="R2296" s="10" t="s">
        <v>8323</v>
      </c>
      <c r="S2296" t="s">
        <v>8324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72"/>
        <v>125</v>
      </c>
      <c r="Q2297">
        <f t="shared" si="71"/>
        <v>44.21</v>
      </c>
      <c r="R2297" s="10" t="s">
        <v>8323</v>
      </c>
      <c r="S2297" t="s">
        <v>8324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72"/>
        <v>149</v>
      </c>
      <c r="Q2298">
        <f t="shared" si="71"/>
        <v>71.97</v>
      </c>
      <c r="R2298" s="10" t="s">
        <v>8323</v>
      </c>
      <c r="S2298" t="s">
        <v>8324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72"/>
        <v>101</v>
      </c>
      <c r="Q2299">
        <f t="shared" si="71"/>
        <v>52.95</v>
      </c>
      <c r="R2299" s="10" t="s">
        <v>8323</v>
      </c>
      <c r="S2299" t="s">
        <v>8324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72"/>
        <v>105</v>
      </c>
      <c r="Q2300">
        <f t="shared" si="71"/>
        <v>109.45</v>
      </c>
      <c r="R2300" s="10" t="s">
        <v>8323</v>
      </c>
      <c r="S2300" t="s">
        <v>8324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72"/>
        <v>350</v>
      </c>
      <c r="Q2301">
        <f t="shared" si="71"/>
        <v>75.040000000000006</v>
      </c>
      <c r="R2301" s="10" t="s">
        <v>8323</v>
      </c>
      <c r="S2301" t="s">
        <v>8324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72"/>
        <v>101</v>
      </c>
      <c r="Q2302">
        <f t="shared" si="71"/>
        <v>115.71</v>
      </c>
      <c r="R2302" s="10" t="s">
        <v>8323</v>
      </c>
      <c r="S2302" t="s">
        <v>8324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72"/>
        <v>134</v>
      </c>
      <c r="Q2303">
        <f t="shared" si="71"/>
        <v>31.66</v>
      </c>
      <c r="R2303" s="10" t="s">
        <v>8323</v>
      </c>
      <c r="S2303" t="s">
        <v>8327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72"/>
        <v>171</v>
      </c>
      <c r="Q2304">
        <f t="shared" si="71"/>
        <v>46.18</v>
      </c>
      <c r="R2304" s="10" t="s">
        <v>8323</v>
      </c>
      <c r="S2304" t="s">
        <v>8327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72"/>
        <v>109</v>
      </c>
      <c r="Q2305">
        <f t="shared" si="71"/>
        <v>68.48</v>
      </c>
      <c r="R2305" s="10" t="s">
        <v>8323</v>
      </c>
      <c r="S2305" t="s">
        <v>8327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72"/>
        <v>101</v>
      </c>
      <c r="Q2306">
        <f t="shared" si="71"/>
        <v>53.47</v>
      </c>
      <c r="R2306" s="10" t="s">
        <v>8323</v>
      </c>
      <c r="S2306" t="s">
        <v>8327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72"/>
        <v>101</v>
      </c>
      <c r="Q2307">
        <f t="shared" ref="Q2307:Q2370" si="73">IFERROR(ROUND(E2307/M2307,2),0)</f>
        <v>109.11</v>
      </c>
      <c r="R2307" s="10" t="s">
        <v>8323</v>
      </c>
      <c r="S2307" t="s">
        <v>8327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72"/>
        <v>107</v>
      </c>
      <c r="Q2308">
        <f t="shared" si="73"/>
        <v>51.19</v>
      </c>
      <c r="R2308" s="10" t="s">
        <v>8323</v>
      </c>
      <c r="S2308" t="s">
        <v>8327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72"/>
        <v>107</v>
      </c>
      <c r="Q2309">
        <f t="shared" si="73"/>
        <v>27.94</v>
      </c>
      <c r="R2309" s="10" t="s">
        <v>8323</v>
      </c>
      <c r="S2309" t="s">
        <v>8327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72"/>
        <v>101</v>
      </c>
      <c r="Q2310">
        <f t="shared" si="73"/>
        <v>82.5</v>
      </c>
      <c r="R2310" s="10" t="s">
        <v>8323</v>
      </c>
      <c r="S2310" t="s">
        <v>8327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72"/>
        <v>107</v>
      </c>
      <c r="Q2311">
        <f t="shared" si="73"/>
        <v>59.82</v>
      </c>
      <c r="R2311" s="10" t="s">
        <v>8323</v>
      </c>
      <c r="S2311" t="s">
        <v>8327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72"/>
        <v>429</v>
      </c>
      <c r="Q2312">
        <f t="shared" si="73"/>
        <v>64.819999999999993</v>
      </c>
      <c r="R2312" s="10" t="s">
        <v>8323</v>
      </c>
      <c r="S2312" t="s">
        <v>8327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72"/>
        <v>104</v>
      </c>
      <c r="Q2313">
        <f t="shared" si="73"/>
        <v>90.1</v>
      </c>
      <c r="R2313" s="10" t="s">
        <v>8323</v>
      </c>
      <c r="S2313" t="s">
        <v>8327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72"/>
        <v>108</v>
      </c>
      <c r="Q2314">
        <f t="shared" si="73"/>
        <v>40.96</v>
      </c>
      <c r="R2314" s="10" t="s">
        <v>8323</v>
      </c>
      <c r="S2314" t="s">
        <v>8327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72"/>
        <v>176</v>
      </c>
      <c r="Q2315">
        <f t="shared" si="73"/>
        <v>56</v>
      </c>
      <c r="R2315" s="10" t="s">
        <v>8323</v>
      </c>
      <c r="S2315" t="s">
        <v>8327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72"/>
        <v>157</v>
      </c>
      <c r="Q2316">
        <f t="shared" si="73"/>
        <v>37.67</v>
      </c>
      <c r="R2316" s="10" t="s">
        <v>8323</v>
      </c>
      <c r="S2316" t="s">
        <v>8327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72"/>
        <v>103</v>
      </c>
      <c r="Q2317">
        <f t="shared" si="73"/>
        <v>40.08</v>
      </c>
      <c r="R2317" s="10" t="s">
        <v>8323</v>
      </c>
      <c r="S2317" t="s">
        <v>8327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72"/>
        <v>104</v>
      </c>
      <c r="Q2318">
        <f t="shared" si="73"/>
        <v>78.03</v>
      </c>
      <c r="R2318" s="10" t="s">
        <v>8323</v>
      </c>
      <c r="S2318" t="s">
        <v>8327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72"/>
        <v>104</v>
      </c>
      <c r="Q2319">
        <f t="shared" si="73"/>
        <v>18.91</v>
      </c>
      <c r="R2319" s="10" t="s">
        <v>8323</v>
      </c>
      <c r="S2319" t="s">
        <v>8327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72"/>
        <v>121</v>
      </c>
      <c r="Q2320">
        <f t="shared" si="73"/>
        <v>37.130000000000003</v>
      </c>
      <c r="R2320" s="10" t="s">
        <v>8323</v>
      </c>
      <c r="S2320" t="s">
        <v>8327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72"/>
        <v>108</v>
      </c>
      <c r="Q2321">
        <f t="shared" si="73"/>
        <v>41.96</v>
      </c>
      <c r="R2321" s="10" t="s">
        <v>8323</v>
      </c>
      <c r="S2321" t="s">
        <v>8327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72"/>
        <v>109</v>
      </c>
      <c r="Q2322">
        <f t="shared" si="73"/>
        <v>61.04</v>
      </c>
      <c r="R2322" s="10" t="s">
        <v>8323</v>
      </c>
      <c r="S2322" t="s">
        <v>8327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72"/>
        <v>39</v>
      </c>
      <c r="Q2323">
        <f t="shared" si="73"/>
        <v>64.53</v>
      </c>
      <c r="R2323" s="10" t="s">
        <v>8334</v>
      </c>
      <c r="S2323" t="s">
        <v>8350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72"/>
        <v>3</v>
      </c>
      <c r="Q2324">
        <f t="shared" si="73"/>
        <v>21.25</v>
      </c>
      <c r="R2324" s="10" t="s">
        <v>8334</v>
      </c>
      <c r="S2324" t="s">
        <v>8350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72"/>
        <v>48</v>
      </c>
      <c r="Q2325">
        <f t="shared" si="73"/>
        <v>30</v>
      </c>
      <c r="R2325" s="10" t="s">
        <v>8334</v>
      </c>
      <c r="S2325" t="s">
        <v>8350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72"/>
        <v>21</v>
      </c>
      <c r="Q2326">
        <f t="shared" si="73"/>
        <v>25.49</v>
      </c>
      <c r="R2326" s="10" t="s">
        <v>8334</v>
      </c>
      <c r="S2326" t="s">
        <v>8350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72"/>
        <v>8</v>
      </c>
      <c r="Q2327">
        <f t="shared" si="73"/>
        <v>11.43</v>
      </c>
      <c r="R2327" s="10" t="s">
        <v>8334</v>
      </c>
      <c r="S2327" t="s">
        <v>8350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72"/>
        <v>1</v>
      </c>
      <c r="Q2328">
        <f t="shared" si="73"/>
        <v>108</v>
      </c>
      <c r="R2328" s="10" t="s">
        <v>8334</v>
      </c>
      <c r="S2328" t="s">
        <v>8350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72"/>
        <v>526</v>
      </c>
      <c r="Q2329">
        <f t="shared" si="73"/>
        <v>54.88</v>
      </c>
      <c r="R2329" s="10" t="s">
        <v>8334</v>
      </c>
      <c r="S2329" t="s">
        <v>8350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72"/>
        <v>254</v>
      </c>
      <c r="Q2330">
        <f t="shared" si="73"/>
        <v>47.38</v>
      </c>
      <c r="R2330" s="10" t="s">
        <v>8334</v>
      </c>
      <c r="S2330" t="s">
        <v>8350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72"/>
        <v>106</v>
      </c>
      <c r="Q2331">
        <f t="shared" si="73"/>
        <v>211.84</v>
      </c>
      <c r="R2331" s="10" t="s">
        <v>8334</v>
      </c>
      <c r="S2331" t="s">
        <v>8350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72"/>
        <v>102</v>
      </c>
      <c r="Q2332">
        <f t="shared" si="73"/>
        <v>219.93</v>
      </c>
      <c r="R2332" s="10" t="s">
        <v>8334</v>
      </c>
      <c r="S2332" t="s">
        <v>8350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72"/>
        <v>144</v>
      </c>
      <c r="Q2333">
        <f t="shared" si="73"/>
        <v>40.799999999999997</v>
      </c>
      <c r="R2333" s="10" t="s">
        <v>8334</v>
      </c>
      <c r="S2333" t="s">
        <v>8350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72"/>
        <v>106</v>
      </c>
      <c r="Q2334">
        <f t="shared" si="73"/>
        <v>75.5</v>
      </c>
      <c r="R2334" s="10" t="s">
        <v>8334</v>
      </c>
      <c r="S2334" t="s">
        <v>8350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72"/>
        <v>212</v>
      </c>
      <c r="Q2335">
        <f t="shared" si="73"/>
        <v>13.54</v>
      </c>
      <c r="R2335" s="10" t="s">
        <v>8334</v>
      </c>
      <c r="S2335" t="s">
        <v>8350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72"/>
        <v>102</v>
      </c>
      <c r="Q2336">
        <f t="shared" si="73"/>
        <v>60.87</v>
      </c>
      <c r="R2336" s="10" t="s">
        <v>8334</v>
      </c>
      <c r="S2336" t="s">
        <v>8350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72"/>
        <v>102</v>
      </c>
      <c r="Q2337">
        <f t="shared" si="73"/>
        <v>115.69</v>
      </c>
      <c r="R2337" s="10" t="s">
        <v>8334</v>
      </c>
      <c r="S2337" t="s">
        <v>8350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72"/>
        <v>521</v>
      </c>
      <c r="Q2338">
        <f t="shared" si="73"/>
        <v>48.1</v>
      </c>
      <c r="R2338" s="10" t="s">
        <v>8334</v>
      </c>
      <c r="S2338" t="s">
        <v>8350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72"/>
        <v>111</v>
      </c>
      <c r="Q2339">
        <f t="shared" si="73"/>
        <v>74.180000000000007</v>
      </c>
      <c r="R2339" s="10" t="s">
        <v>8334</v>
      </c>
      <c r="S2339" t="s">
        <v>8350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72"/>
        <v>101</v>
      </c>
      <c r="Q2340">
        <f t="shared" si="73"/>
        <v>123.35</v>
      </c>
      <c r="R2340" s="10" t="s">
        <v>8334</v>
      </c>
      <c r="S2340" t="s">
        <v>8350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72"/>
        <v>294</v>
      </c>
      <c r="Q2341">
        <f t="shared" si="73"/>
        <v>66.62</v>
      </c>
      <c r="R2341" s="10" t="s">
        <v>8334</v>
      </c>
      <c r="S2341" t="s">
        <v>8350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72"/>
        <v>106</v>
      </c>
      <c r="Q2342">
        <f t="shared" si="73"/>
        <v>104.99</v>
      </c>
      <c r="R2342" s="10" t="s">
        <v>8334</v>
      </c>
      <c r="S2342" t="s">
        <v>8350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72"/>
        <v>0</v>
      </c>
      <c r="Q2343">
        <f t="shared" si="73"/>
        <v>0</v>
      </c>
      <c r="R2343" s="10" t="s">
        <v>8317</v>
      </c>
      <c r="S2343" t="s">
        <v>8318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72"/>
        <v>0</v>
      </c>
      <c r="Q2344">
        <f t="shared" si="73"/>
        <v>0</v>
      </c>
      <c r="R2344" s="10" t="s">
        <v>8317</v>
      </c>
      <c r="S2344" t="s">
        <v>8318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72"/>
        <v>3</v>
      </c>
      <c r="Q2345">
        <f t="shared" si="73"/>
        <v>300</v>
      </c>
      <c r="R2345" s="10" t="s">
        <v>8317</v>
      </c>
      <c r="S2345" t="s">
        <v>8318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72"/>
        <v>0</v>
      </c>
      <c r="Q2346">
        <f t="shared" si="73"/>
        <v>1</v>
      </c>
      <c r="R2346" s="10" t="s">
        <v>8317</v>
      </c>
      <c r="S2346" t="s">
        <v>8318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72"/>
        <v>0</v>
      </c>
      <c r="Q2347">
        <f t="shared" si="73"/>
        <v>0</v>
      </c>
      <c r="R2347" s="10" t="s">
        <v>8317</v>
      </c>
      <c r="S2347" t="s">
        <v>8318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ref="P2348:P2411" si="74">ROUND(E2348/D2348*100,0)</f>
        <v>0</v>
      </c>
      <c r="Q2348">
        <f t="shared" si="73"/>
        <v>13</v>
      </c>
      <c r="R2348" s="10" t="s">
        <v>8317</v>
      </c>
      <c r="S2348" t="s">
        <v>8318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74"/>
        <v>2</v>
      </c>
      <c r="Q2349">
        <f t="shared" si="73"/>
        <v>15</v>
      </c>
      <c r="R2349" s="10" t="s">
        <v>8317</v>
      </c>
      <c r="S2349" t="s">
        <v>8318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74"/>
        <v>0</v>
      </c>
      <c r="Q2350">
        <f t="shared" si="73"/>
        <v>54</v>
      </c>
      <c r="R2350" s="10" t="s">
        <v>8317</v>
      </c>
      <c r="S2350" t="s">
        <v>8318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74"/>
        <v>0</v>
      </c>
      <c r="Q2351">
        <f t="shared" si="73"/>
        <v>0</v>
      </c>
      <c r="R2351" s="10" t="s">
        <v>8317</v>
      </c>
      <c r="S2351" t="s">
        <v>8318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74"/>
        <v>0</v>
      </c>
      <c r="Q2352">
        <f t="shared" si="73"/>
        <v>0</v>
      </c>
      <c r="R2352" s="10" t="s">
        <v>8317</v>
      </c>
      <c r="S2352" t="s">
        <v>8318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74"/>
        <v>1</v>
      </c>
      <c r="Q2353">
        <f t="shared" si="73"/>
        <v>15.43</v>
      </c>
      <c r="R2353" s="10" t="s">
        <v>8317</v>
      </c>
      <c r="S2353" t="s">
        <v>8318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74"/>
        <v>0</v>
      </c>
      <c r="Q2354">
        <f t="shared" si="73"/>
        <v>0</v>
      </c>
      <c r="R2354" s="10" t="s">
        <v>8317</v>
      </c>
      <c r="S2354" t="s">
        <v>8318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74"/>
        <v>0</v>
      </c>
      <c r="Q2355">
        <f t="shared" si="73"/>
        <v>0</v>
      </c>
      <c r="R2355" s="10" t="s">
        <v>8317</v>
      </c>
      <c r="S2355" t="s">
        <v>8318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74"/>
        <v>0</v>
      </c>
      <c r="Q2356">
        <f t="shared" si="73"/>
        <v>25</v>
      </c>
      <c r="R2356" s="10" t="s">
        <v>8317</v>
      </c>
      <c r="S2356" t="s">
        <v>8318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74"/>
        <v>1</v>
      </c>
      <c r="Q2357">
        <f t="shared" si="73"/>
        <v>27.5</v>
      </c>
      <c r="R2357" s="10" t="s">
        <v>8317</v>
      </c>
      <c r="S2357" t="s">
        <v>8318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74"/>
        <v>0</v>
      </c>
      <c r="Q2358">
        <f t="shared" si="73"/>
        <v>0</v>
      </c>
      <c r="R2358" s="10" t="s">
        <v>8317</v>
      </c>
      <c r="S2358" t="s">
        <v>8318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74"/>
        <v>0</v>
      </c>
      <c r="Q2359">
        <f t="shared" si="73"/>
        <v>0</v>
      </c>
      <c r="R2359" s="10" t="s">
        <v>8317</v>
      </c>
      <c r="S2359" t="s">
        <v>8318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74"/>
        <v>0</v>
      </c>
      <c r="Q2360">
        <f t="shared" si="73"/>
        <v>0</v>
      </c>
      <c r="R2360" s="10" t="s">
        <v>8317</v>
      </c>
      <c r="S2360" t="s">
        <v>8318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74"/>
        <v>15</v>
      </c>
      <c r="Q2361">
        <f t="shared" si="73"/>
        <v>367</v>
      </c>
      <c r="R2361" s="10" t="s">
        <v>8317</v>
      </c>
      <c r="S2361" t="s">
        <v>8318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74"/>
        <v>0</v>
      </c>
      <c r="Q2362">
        <f t="shared" si="73"/>
        <v>2</v>
      </c>
      <c r="R2362" s="10" t="s">
        <v>8317</v>
      </c>
      <c r="S2362" t="s">
        <v>8318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74"/>
        <v>0</v>
      </c>
      <c r="Q2363">
        <f t="shared" si="73"/>
        <v>0</v>
      </c>
      <c r="R2363" s="10" t="s">
        <v>8317</v>
      </c>
      <c r="S2363" t="s">
        <v>8318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74"/>
        <v>29</v>
      </c>
      <c r="Q2364">
        <f t="shared" si="73"/>
        <v>60</v>
      </c>
      <c r="R2364" s="10" t="s">
        <v>8317</v>
      </c>
      <c r="S2364" t="s">
        <v>8318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74"/>
        <v>0</v>
      </c>
      <c r="Q2365">
        <f t="shared" si="73"/>
        <v>0</v>
      </c>
      <c r="R2365" s="10" t="s">
        <v>8317</v>
      </c>
      <c r="S2365" t="s">
        <v>8318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74"/>
        <v>0</v>
      </c>
      <c r="Q2366">
        <f t="shared" si="73"/>
        <v>0</v>
      </c>
      <c r="R2366" s="10" t="s">
        <v>8317</v>
      </c>
      <c r="S2366" t="s">
        <v>8318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74"/>
        <v>0</v>
      </c>
      <c r="Q2367">
        <f t="shared" si="73"/>
        <v>0</v>
      </c>
      <c r="R2367" s="10" t="s">
        <v>8317</v>
      </c>
      <c r="S2367" t="s">
        <v>8318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74"/>
        <v>11</v>
      </c>
      <c r="Q2368">
        <f t="shared" si="73"/>
        <v>97.41</v>
      </c>
      <c r="R2368" s="10" t="s">
        <v>8317</v>
      </c>
      <c r="S2368" t="s">
        <v>8318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74"/>
        <v>1</v>
      </c>
      <c r="Q2369">
        <f t="shared" si="73"/>
        <v>47.86</v>
      </c>
      <c r="R2369" s="10" t="s">
        <v>8317</v>
      </c>
      <c r="S2369" t="s">
        <v>8318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74"/>
        <v>0</v>
      </c>
      <c r="Q2370">
        <f t="shared" si="73"/>
        <v>50</v>
      </c>
      <c r="R2370" s="10" t="s">
        <v>8317</v>
      </c>
      <c r="S2370" t="s">
        <v>8318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74"/>
        <v>0</v>
      </c>
      <c r="Q2371">
        <f t="shared" ref="Q2371:Q2434" si="75">IFERROR(ROUND(E2371/M2371,2),0)</f>
        <v>0</v>
      </c>
      <c r="R2371" s="10" t="s">
        <v>8317</v>
      </c>
      <c r="S2371" t="s">
        <v>8318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74"/>
        <v>0</v>
      </c>
      <c r="Q2372">
        <f t="shared" si="75"/>
        <v>20.5</v>
      </c>
      <c r="R2372" s="10" t="s">
        <v>8317</v>
      </c>
      <c r="S2372" t="s">
        <v>8318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74"/>
        <v>0</v>
      </c>
      <c r="Q2373">
        <f t="shared" si="75"/>
        <v>0</v>
      </c>
      <c r="R2373" s="10" t="s">
        <v>8317</v>
      </c>
      <c r="S2373" t="s">
        <v>8318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74"/>
        <v>3</v>
      </c>
      <c r="Q2374">
        <f t="shared" si="75"/>
        <v>30</v>
      </c>
      <c r="R2374" s="10" t="s">
        <v>8317</v>
      </c>
      <c r="S2374" t="s">
        <v>8318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74"/>
        <v>0</v>
      </c>
      <c r="Q2375">
        <f t="shared" si="75"/>
        <v>50</v>
      </c>
      <c r="R2375" s="10" t="s">
        <v>8317</v>
      </c>
      <c r="S2375" t="s">
        <v>8318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74"/>
        <v>0</v>
      </c>
      <c r="Q2376">
        <f t="shared" si="75"/>
        <v>10</v>
      </c>
      <c r="R2376" s="10" t="s">
        <v>8317</v>
      </c>
      <c r="S2376" t="s">
        <v>8318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74"/>
        <v>0</v>
      </c>
      <c r="Q2377">
        <f t="shared" si="75"/>
        <v>0</v>
      </c>
      <c r="R2377" s="10" t="s">
        <v>8317</v>
      </c>
      <c r="S2377" t="s">
        <v>8318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74"/>
        <v>11</v>
      </c>
      <c r="Q2378">
        <f t="shared" si="75"/>
        <v>81.58</v>
      </c>
      <c r="R2378" s="10" t="s">
        <v>8317</v>
      </c>
      <c r="S2378" t="s">
        <v>8318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74"/>
        <v>0</v>
      </c>
      <c r="Q2379">
        <f t="shared" si="75"/>
        <v>0</v>
      </c>
      <c r="R2379" s="10" t="s">
        <v>8317</v>
      </c>
      <c r="S2379" t="s">
        <v>8318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74"/>
        <v>0</v>
      </c>
      <c r="Q2380">
        <f t="shared" si="75"/>
        <v>0</v>
      </c>
      <c r="R2380" s="10" t="s">
        <v>8317</v>
      </c>
      <c r="S2380" t="s">
        <v>8318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74"/>
        <v>0</v>
      </c>
      <c r="Q2381">
        <f t="shared" si="75"/>
        <v>0</v>
      </c>
      <c r="R2381" s="10" t="s">
        <v>8317</v>
      </c>
      <c r="S2381" t="s">
        <v>8318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74"/>
        <v>0</v>
      </c>
      <c r="Q2382">
        <f t="shared" si="75"/>
        <v>18.329999999999998</v>
      </c>
      <c r="R2382" s="10" t="s">
        <v>8317</v>
      </c>
      <c r="S2382" t="s">
        <v>8318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74"/>
        <v>2</v>
      </c>
      <c r="Q2383">
        <f t="shared" si="75"/>
        <v>224.43</v>
      </c>
      <c r="R2383" s="10" t="s">
        <v>8317</v>
      </c>
      <c r="S2383" t="s">
        <v>8318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74"/>
        <v>3</v>
      </c>
      <c r="Q2384">
        <f t="shared" si="75"/>
        <v>37.5</v>
      </c>
      <c r="R2384" s="10" t="s">
        <v>8317</v>
      </c>
      <c r="S2384" t="s">
        <v>8318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74"/>
        <v>4</v>
      </c>
      <c r="Q2385">
        <f t="shared" si="75"/>
        <v>145</v>
      </c>
      <c r="R2385" s="10" t="s">
        <v>8317</v>
      </c>
      <c r="S2385" t="s">
        <v>8318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74"/>
        <v>1</v>
      </c>
      <c r="Q2386">
        <f t="shared" si="75"/>
        <v>1</v>
      </c>
      <c r="R2386" s="10" t="s">
        <v>8317</v>
      </c>
      <c r="S2386" t="s">
        <v>8318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74"/>
        <v>1</v>
      </c>
      <c r="Q2387">
        <f t="shared" si="75"/>
        <v>112.57</v>
      </c>
      <c r="R2387" s="10" t="s">
        <v>8317</v>
      </c>
      <c r="S2387" t="s">
        <v>8318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74"/>
        <v>0</v>
      </c>
      <c r="Q2388">
        <f t="shared" si="75"/>
        <v>0</v>
      </c>
      <c r="R2388" s="10" t="s">
        <v>8317</v>
      </c>
      <c r="S2388" t="s">
        <v>8318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74"/>
        <v>1</v>
      </c>
      <c r="Q2389">
        <f t="shared" si="75"/>
        <v>342</v>
      </c>
      <c r="R2389" s="10" t="s">
        <v>8317</v>
      </c>
      <c r="S2389" t="s">
        <v>8318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74"/>
        <v>1</v>
      </c>
      <c r="Q2390">
        <f t="shared" si="75"/>
        <v>57.88</v>
      </c>
      <c r="R2390" s="10" t="s">
        <v>8317</v>
      </c>
      <c r="S2390" t="s">
        <v>8318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74"/>
        <v>0</v>
      </c>
      <c r="Q2391">
        <f t="shared" si="75"/>
        <v>30</v>
      </c>
      <c r="R2391" s="10" t="s">
        <v>8317</v>
      </c>
      <c r="S2391" t="s">
        <v>8318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74"/>
        <v>0</v>
      </c>
      <c r="Q2392">
        <f t="shared" si="75"/>
        <v>0</v>
      </c>
      <c r="R2392" s="10" t="s">
        <v>8317</v>
      </c>
      <c r="S2392" t="s">
        <v>8318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74"/>
        <v>0</v>
      </c>
      <c r="Q2393">
        <f t="shared" si="75"/>
        <v>25</v>
      </c>
      <c r="R2393" s="10" t="s">
        <v>8317</v>
      </c>
      <c r="S2393" t="s">
        <v>8318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74"/>
        <v>0</v>
      </c>
      <c r="Q2394">
        <f t="shared" si="75"/>
        <v>0</v>
      </c>
      <c r="R2394" s="10" t="s">
        <v>8317</v>
      </c>
      <c r="S2394" t="s">
        <v>8318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74"/>
        <v>0</v>
      </c>
      <c r="Q2395">
        <f t="shared" si="75"/>
        <v>50</v>
      </c>
      <c r="R2395" s="10" t="s">
        <v>8317</v>
      </c>
      <c r="S2395" t="s">
        <v>8318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74"/>
        <v>0</v>
      </c>
      <c r="Q2396">
        <f t="shared" si="75"/>
        <v>1.5</v>
      </c>
      <c r="R2396" s="10" t="s">
        <v>8317</v>
      </c>
      <c r="S2396" t="s">
        <v>8318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74"/>
        <v>0</v>
      </c>
      <c r="Q2397">
        <f t="shared" si="75"/>
        <v>0</v>
      </c>
      <c r="R2397" s="10" t="s">
        <v>8317</v>
      </c>
      <c r="S2397" t="s">
        <v>8318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74"/>
        <v>0</v>
      </c>
      <c r="Q2398">
        <f t="shared" si="75"/>
        <v>10</v>
      </c>
      <c r="R2398" s="10" t="s">
        <v>8317</v>
      </c>
      <c r="S2398" t="s">
        <v>8318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74"/>
        <v>0</v>
      </c>
      <c r="Q2399">
        <f t="shared" si="75"/>
        <v>0</v>
      </c>
      <c r="R2399" s="10" t="s">
        <v>8317</v>
      </c>
      <c r="S2399" t="s">
        <v>8318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74"/>
        <v>0</v>
      </c>
      <c r="Q2400">
        <f t="shared" si="75"/>
        <v>0</v>
      </c>
      <c r="R2400" s="10" t="s">
        <v>8317</v>
      </c>
      <c r="S2400" t="s">
        <v>8318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74"/>
        <v>0</v>
      </c>
      <c r="Q2401">
        <f t="shared" si="75"/>
        <v>0</v>
      </c>
      <c r="R2401" s="10" t="s">
        <v>8317</v>
      </c>
      <c r="S2401" t="s">
        <v>8318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74"/>
        <v>0</v>
      </c>
      <c r="Q2402">
        <f t="shared" si="75"/>
        <v>0</v>
      </c>
      <c r="R2402" s="10" t="s">
        <v>8317</v>
      </c>
      <c r="S2402" t="s">
        <v>8318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74"/>
        <v>1</v>
      </c>
      <c r="Q2403">
        <f t="shared" si="75"/>
        <v>22.33</v>
      </c>
      <c r="R2403" s="10" t="s">
        <v>8334</v>
      </c>
      <c r="S2403" t="s">
        <v>8335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74"/>
        <v>0</v>
      </c>
      <c r="Q2404">
        <f t="shared" si="75"/>
        <v>52</v>
      </c>
      <c r="R2404" s="10" t="s">
        <v>8334</v>
      </c>
      <c r="S2404" t="s">
        <v>8335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74"/>
        <v>17</v>
      </c>
      <c r="Q2405">
        <f t="shared" si="75"/>
        <v>16.829999999999998</v>
      </c>
      <c r="R2405" s="10" t="s">
        <v>8334</v>
      </c>
      <c r="S2405" t="s">
        <v>8335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74"/>
        <v>0</v>
      </c>
      <c r="Q2406">
        <f t="shared" si="75"/>
        <v>0</v>
      </c>
      <c r="R2406" s="10" t="s">
        <v>8334</v>
      </c>
      <c r="S2406" t="s">
        <v>8335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74"/>
        <v>23</v>
      </c>
      <c r="Q2407">
        <f t="shared" si="75"/>
        <v>56.3</v>
      </c>
      <c r="R2407" s="10" t="s">
        <v>8334</v>
      </c>
      <c r="S2407" t="s">
        <v>8335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74"/>
        <v>41</v>
      </c>
      <c r="Q2408">
        <f t="shared" si="75"/>
        <v>84.06</v>
      </c>
      <c r="R2408" s="10" t="s">
        <v>8334</v>
      </c>
      <c r="S2408" t="s">
        <v>8335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74"/>
        <v>25</v>
      </c>
      <c r="Q2409">
        <f t="shared" si="75"/>
        <v>168.39</v>
      </c>
      <c r="R2409" s="10" t="s">
        <v>8334</v>
      </c>
      <c r="S2409" t="s">
        <v>8335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74"/>
        <v>0</v>
      </c>
      <c r="Q2410">
        <f t="shared" si="75"/>
        <v>15</v>
      </c>
      <c r="R2410" s="10" t="s">
        <v>8334</v>
      </c>
      <c r="S2410" t="s">
        <v>8335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74"/>
        <v>2</v>
      </c>
      <c r="Q2411">
        <f t="shared" si="75"/>
        <v>76.67</v>
      </c>
      <c r="R2411" s="10" t="s">
        <v>8334</v>
      </c>
      <c r="S2411" t="s">
        <v>8335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ref="P2412:P2475" si="76">ROUND(E2412/D2412*100,0)</f>
        <v>0</v>
      </c>
      <c r="Q2412">
        <f t="shared" si="75"/>
        <v>0</v>
      </c>
      <c r="R2412" s="10" t="s">
        <v>8334</v>
      </c>
      <c r="S2412" t="s">
        <v>8335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76"/>
        <v>1</v>
      </c>
      <c r="Q2413">
        <f t="shared" si="75"/>
        <v>50.33</v>
      </c>
      <c r="R2413" s="10" t="s">
        <v>8334</v>
      </c>
      <c r="S2413" t="s">
        <v>8335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76"/>
        <v>0</v>
      </c>
      <c r="Q2414">
        <f t="shared" si="75"/>
        <v>0</v>
      </c>
      <c r="R2414" s="10" t="s">
        <v>8334</v>
      </c>
      <c r="S2414" t="s">
        <v>8335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76"/>
        <v>1</v>
      </c>
      <c r="Q2415">
        <f t="shared" si="75"/>
        <v>8.33</v>
      </c>
      <c r="R2415" s="10" t="s">
        <v>8334</v>
      </c>
      <c r="S2415" t="s">
        <v>8335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76"/>
        <v>3</v>
      </c>
      <c r="Q2416">
        <f t="shared" si="75"/>
        <v>35.380000000000003</v>
      </c>
      <c r="R2416" s="10" t="s">
        <v>8334</v>
      </c>
      <c r="S2416" t="s">
        <v>8335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76"/>
        <v>1</v>
      </c>
      <c r="Q2417">
        <f t="shared" si="75"/>
        <v>55.83</v>
      </c>
      <c r="R2417" s="10" t="s">
        <v>8334</v>
      </c>
      <c r="S2417" t="s">
        <v>8335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76"/>
        <v>0</v>
      </c>
      <c r="Q2418">
        <f t="shared" si="75"/>
        <v>5</v>
      </c>
      <c r="R2418" s="10" t="s">
        <v>8334</v>
      </c>
      <c r="S2418" t="s">
        <v>8335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76"/>
        <v>0</v>
      </c>
      <c r="Q2419">
        <f t="shared" si="75"/>
        <v>0</v>
      </c>
      <c r="R2419" s="10" t="s">
        <v>8334</v>
      </c>
      <c r="S2419" t="s">
        <v>8335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76"/>
        <v>0</v>
      </c>
      <c r="Q2420">
        <f t="shared" si="75"/>
        <v>1</v>
      </c>
      <c r="R2420" s="10" t="s">
        <v>8334</v>
      </c>
      <c r="S2420" t="s">
        <v>8335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76"/>
        <v>0</v>
      </c>
      <c r="Q2421">
        <f t="shared" si="75"/>
        <v>0</v>
      </c>
      <c r="R2421" s="10" t="s">
        <v>8334</v>
      </c>
      <c r="S2421" t="s">
        <v>8335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76"/>
        <v>15</v>
      </c>
      <c r="Q2422">
        <f t="shared" si="75"/>
        <v>69.47</v>
      </c>
      <c r="R2422" s="10" t="s">
        <v>8334</v>
      </c>
      <c r="S2422" t="s">
        <v>8335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76"/>
        <v>0</v>
      </c>
      <c r="Q2423">
        <f t="shared" si="75"/>
        <v>1</v>
      </c>
      <c r="R2423" s="10" t="s">
        <v>8334</v>
      </c>
      <c r="S2423" t="s">
        <v>8335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76"/>
        <v>0</v>
      </c>
      <c r="Q2424">
        <f t="shared" si="75"/>
        <v>1</v>
      </c>
      <c r="R2424" s="10" t="s">
        <v>8334</v>
      </c>
      <c r="S2424" t="s">
        <v>8335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76"/>
        <v>0</v>
      </c>
      <c r="Q2425">
        <f t="shared" si="75"/>
        <v>8</v>
      </c>
      <c r="R2425" s="10" t="s">
        <v>8334</v>
      </c>
      <c r="S2425" t="s">
        <v>8335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76"/>
        <v>1</v>
      </c>
      <c r="Q2426">
        <f t="shared" si="75"/>
        <v>34.44</v>
      </c>
      <c r="R2426" s="10" t="s">
        <v>8334</v>
      </c>
      <c r="S2426" t="s">
        <v>8335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76"/>
        <v>0</v>
      </c>
      <c r="Q2427">
        <f t="shared" si="75"/>
        <v>1</v>
      </c>
      <c r="R2427" s="10" t="s">
        <v>8334</v>
      </c>
      <c r="S2427" t="s">
        <v>8335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76"/>
        <v>0</v>
      </c>
      <c r="Q2428">
        <f t="shared" si="75"/>
        <v>0</v>
      </c>
      <c r="R2428" s="10" t="s">
        <v>8334</v>
      </c>
      <c r="S2428" t="s">
        <v>8335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76"/>
        <v>0</v>
      </c>
      <c r="Q2429">
        <f t="shared" si="75"/>
        <v>1</v>
      </c>
      <c r="R2429" s="10" t="s">
        <v>8334</v>
      </c>
      <c r="S2429" t="s">
        <v>8335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76"/>
        <v>0</v>
      </c>
      <c r="Q2430">
        <f t="shared" si="75"/>
        <v>1</v>
      </c>
      <c r="R2430" s="10" t="s">
        <v>8334</v>
      </c>
      <c r="S2430" t="s">
        <v>8335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76"/>
        <v>1</v>
      </c>
      <c r="Q2431">
        <f t="shared" si="75"/>
        <v>501.25</v>
      </c>
      <c r="R2431" s="10" t="s">
        <v>8334</v>
      </c>
      <c r="S2431" t="s">
        <v>8335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76"/>
        <v>1</v>
      </c>
      <c r="Q2432">
        <f t="shared" si="75"/>
        <v>10.5</v>
      </c>
      <c r="R2432" s="10" t="s">
        <v>8334</v>
      </c>
      <c r="S2432" t="s">
        <v>8335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76"/>
        <v>0</v>
      </c>
      <c r="Q2433">
        <f t="shared" si="75"/>
        <v>1</v>
      </c>
      <c r="R2433" s="10" t="s">
        <v>8334</v>
      </c>
      <c r="S2433" t="s">
        <v>8335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76"/>
        <v>0</v>
      </c>
      <c r="Q2434">
        <f t="shared" si="75"/>
        <v>1</v>
      </c>
      <c r="R2434" s="10" t="s">
        <v>8334</v>
      </c>
      <c r="S2434" t="s">
        <v>8335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76"/>
        <v>0</v>
      </c>
      <c r="Q2435">
        <f t="shared" ref="Q2435:Q2498" si="77">IFERROR(ROUND(E2435/M2435,2),0)</f>
        <v>0</v>
      </c>
      <c r="R2435" s="10" t="s">
        <v>8334</v>
      </c>
      <c r="S2435" t="s">
        <v>8335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76"/>
        <v>0</v>
      </c>
      <c r="Q2436">
        <f t="shared" si="77"/>
        <v>13</v>
      </c>
      <c r="R2436" s="10" t="s">
        <v>8334</v>
      </c>
      <c r="S2436" t="s">
        <v>8335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76"/>
        <v>0</v>
      </c>
      <c r="Q2437">
        <f t="shared" si="77"/>
        <v>306</v>
      </c>
      <c r="R2437" s="10" t="s">
        <v>8334</v>
      </c>
      <c r="S2437" t="s">
        <v>8335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76"/>
        <v>0</v>
      </c>
      <c r="Q2438">
        <f t="shared" si="77"/>
        <v>22.5</v>
      </c>
      <c r="R2438" s="10" t="s">
        <v>8334</v>
      </c>
      <c r="S2438" t="s">
        <v>8335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76"/>
        <v>0</v>
      </c>
      <c r="Q2439">
        <f t="shared" si="77"/>
        <v>0</v>
      </c>
      <c r="R2439" s="10" t="s">
        <v>8334</v>
      </c>
      <c r="S2439" t="s">
        <v>8335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76"/>
        <v>0</v>
      </c>
      <c r="Q2440">
        <f t="shared" si="77"/>
        <v>50</v>
      </c>
      <c r="R2440" s="10" t="s">
        <v>8334</v>
      </c>
      <c r="S2440" t="s">
        <v>8335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76"/>
        <v>0</v>
      </c>
      <c r="Q2441">
        <f t="shared" si="77"/>
        <v>0</v>
      </c>
      <c r="R2441" s="10" t="s">
        <v>8334</v>
      </c>
      <c r="S2441" t="s">
        <v>8335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76"/>
        <v>0</v>
      </c>
      <c r="Q2442">
        <f t="shared" si="77"/>
        <v>5</v>
      </c>
      <c r="R2442" s="10" t="s">
        <v>8334</v>
      </c>
      <c r="S2442" t="s">
        <v>8335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76"/>
        <v>108</v>
      </c>
      <c r="Q2443">
        <f t="shared" si="77"/>
        <v>74.23</v>
      </c>
      <c r="R2443" s="10" t="s">
        <v>8334</v>
      </c>
      <c r="S2443" t="s">
        <v>8350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76"/>
        <v>126</v>
      </c>
      <c r="Q2444">
        <f t="shared" si="77"/>
        <v>81.25</v>
      </c>
      <c r="R2444" s="10" t="s">
        <v>8334</v>
      </c>
      <c r="S2444" t="s">
        <v>8350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76"/>
        <v>203</v>
      </c>
      <c r="Q2445">
        <f t="shared" si="77"/>
        <v>130.22999999999999</v>
      </c>
      <c r="R2445" s="10" t="s">
        <v>8334</v>
      </c>
      <c r="S2445" t="s">
        <v>8350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76"/>
        <v>109</v>
      </c>
      <c r="Q2446">
        <f t="shared" si="77"/>
        <v>53.41</v>
      </c>
      <c r="R2446" s="10" t="s">
        <v>8334</v>
      </c>
      <c r="S2446" t="s">
        <v>8350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76"/>
        <v>173</v>
      </c>
      <c r="Q2447">
        <f t="shared" si="77"/>
        <v>75.13</v>
      </c>
      <c r="R2447" s="10" t="s">
        <v>8334</v>
      </c>
      <c r="S2447" t="s">
        <v>8350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76"/>
        <v>168</v>
      </c>
      <c r="Q2448">
        <f t="shared" si="77"/>
        <v>75.67</v>
      </c>
      <c r="R2448" s="10" t="s">
        <v>8334</v>
      </c>
      <c r="S2448" t="s">
        <v>8350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76"/>
        <v>427</v>
      </c>
      <c r="Q2449">
        <f t="shared" si="77"/>
        <v>31.69</v>
      </c>
      <c r="R2449" s="10" t="s">
        <v>8334</v>
      </c>
      <c r="S2449" t="s">
        <v>8350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76"/>
        <v>108</v>
      </c>
      <c r="Q2450">
        <f t="shared" si="77"/>
        <v>47.78</v>
      </c>
      <c r="R2450" s="10" t="s">
        <v>8334</v>
      </c>
      <c r="S2450" t="s">
        <v>8350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76"/>
        <v>108</v>
      </c>
      <c r="Q2451">
        <f t="shared" si="77"/>
        <v>90</v>
      </c>
      <c r="R2451" s="10" t="s">
        <v>8334</v>
      </c>
      <c r="S2451" t="s">
        <v>8350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76"/>
        <v>102</v>
      </c>
      <c r="Q2452">
        <f t="shared" si="77"/>
        <v>149.31</v>
      </c>
      <c r="R2452" s="10" t="s">
        <v>8334</v>
      </c>
      <c r="S2452" t="s">
        <v>8350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76"/>
        <v>115</v>
      </c>
      <c r="Q2453">
        <f t="shared" si="77"/>
        <v>62.07</v>
      </c>
      <c r="R2453" s="10" t="s">
        <v>8334</v>
      </c>
      <c r="S2453" t="s">
        <v>8350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76"/>
        <v>134</v>
      </c>
      <c r="Q2454">
        <f t="shared" si="77"/>
        <v>53.4</v>
      </c>
      <c r="R2454" s="10" t="s">
        <v>8334</v>
      </c>
      <c r="S2454" t="s">
        <v>8350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76"/>
        <v>155</v>
      </c>
      <c r="Q2455">
        <f t="shared" si="77"/>
        <v>69.27</v>
      </c>
      <c r="R2455" s="10" t="s">
        <v>8334</v>
      </c>
      <c r="S2455" t="s">
        <v>8350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76"/>
        <v>101</v>
      </c>
      <c r="Q2456">
        <f t="shared" si="77"/>
        <v>271.51</v>
      </c>
      <c r="R2456" s="10" t="s">
        <v>8334</v>
      </c>
      <c r="S2456" t="s">
        <v>8350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76"/>
        <v>182</v>
      </c>
      <c r="Q2457">
        <f t="shared" si="77"/>
        <v>34.130000000000003</v>
      </c>
      <c r="R2457" s="10" t="s">
        <v>8334</v>
      </c>
      <c r="S2457" t="s">
        <v>8350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76"/>
        <v>181</v>
      </c>
      <c r="Q2458">
        <f t="shared" si="77"/>
        <v>40.49</v>
      </c>
      <c r="R2458" s="10" t="s">
        <v>8334</v>
      </c>
      <c r="S2458" t="s">
        <v>8350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76"/>
        <v>102</v>
      </c>
      <c r="Q2459">
        <f t="shared" si="77"/>
        <v>189.76</v>
      </c>
      <c r="R2459" s="10" t="s">
        <v>8334</v>
      </c>
      <c r="S2459" t="s">
        <v>8350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76"/>
        <v>110</v>
      </c>
      <c r="Q2460">
        <f t="shared" si="77"/>
        <v>68.86</v>
      </c>
      <c r="R2460" s="10" t="s">
        <v>8334</v>
      </c>
      <c r="S2460" t="s">
        <v>8350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76"/>
        <v>102</v>
      </c>
      <c r="Q2461">
        <f t="shared" si="77"/>
        <v>108.78</v>
      </c>
      <c r="R2461" s="10" t="s">
        <v>8334</v>
      </c>
      <c r="S2461" t="s">
        <v>8350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76"/>
        <v>101</v>
      </c>
      <c r="Q2462">
        <f t="shared" si="77"/>
        <v>125.99</v>
      </c>
      <c r="R2462" s="10" t="s">
        <v>8334</v>
      </c>
      <c r="S2462" t="s">
        <v>8350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76"/>
        <v>104</v>
      </c>
      <c r="Q2463">
        <f t="shared" si="77"/>
        <v>90.52</v>
      </c>
      <c r="R2463" s="10" t="s">
        <v>8323</v>
      </c>
      <c r="S2463" t="s">
        <v>8327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76"/>
        <v>111</v>
      </c>
      <c r="Q2464">
        <f t="shared" si="77"/>
        <v>28.88</v>
      </c>
      <c r="R2464" s="10" t="s">
        <v>8323</v>
      </c>
      <c r="S2464" t="s">
        <v>8327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76"/>
        <v>116</v>
      </c>
      <c r="Q2465">
        <f t="shared" si="77"/>
        <v>31</v>
      </c>
      <c r="R2465" s="10" t="s">
        <v>8323</v>
      </c>
      <c r="S2465" t="s">
        <v>8327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76"/>
        <v>111</v>
      </c>
      <c r="Q2466">
        <f t="shared" si="77"/>
        <v>51.67</v>
      </c>
      <c r="R2466" s="10" t="s">
        <v>8323</v>
      </c>
      <c r="S2466" t="s">
        <v>8327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76"/>
        <v>180</v>
      </c>
      <c r="Q2467">
        <f t="shared" si="77"/>
        <v>26.27</v>
      </c>
      <c r="R2467" s="10" t="s">
        <v>8323</v>
      </c>
      <c r="S2467" t="s">
        <v>8327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76"/>
        <v>100</v>
      </c>
      <c r="Q2468">
        <f t="shared" si="77"/>
        <v>48.08</v>
      </c>
      <c r="R2468" s="10" t="s">
        <v>8323</v>
      </c>
      <c r="S2468" t="s">
        <v>8327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76"/>
        <v>119</v>
      </c>
      <c r="Q2469">
        <f t="shared" si="77"/>
        <v>27.56</v>
      </c>
      <c r="R2469" s="10" t="s">
        <v>8323</v>
      </c>
      <c r="S2469" t="s">
        <v>8327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76"/>
        <v>107</v>
      </c>
      <c r="Q2470">
        <f t="shared" si="77"/>
        <v>36.97</v>
      </c>
      <c r="R2470" s="10" t="s">
        <v>8323</v>
      </c>
      <c r="S2470" t="s">
        <v>8327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76"/>
        <v>114</v>
      </c>
      <c r="Q2471">
        <f t="shared" si="77"/>
        <v>29.02</v>
      </c>
      <c r="R2471" s="10" t="s">
        <v>8323</v>
      </c>
      <c r="S2471" t="s">
        <v>8327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76"/>
        <v>103</v>
      </c>
      <c r="Q2472">
        <f t="shared" si="77"/>
        <v>28.66</v>
      </c>
      <c r="R2472" s="10" t="s">
        <v>8323</v>
      </c>
      <c r="S2472" t="s">
        <v>8327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76"/>
        <v>128</v>
      </c>
      <c r="Q2473">
        <f t="shared" si="77"/>
        <v>37.65</v>
      </c>
      <c r="R2473" s="10" t="s">
        <v>8323</v>
      </c>
      <c r="S2473" t="s">
        <v>8327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76"/>
        <v>136</v>
      </c>
      <c r="Q2474">
        <f t="shared" si="77"/>
        <v>97.9</v>
      </c>
      <c r="R2474" s="10" t="s">
        <v>8323</v>
      </c>
      <c r="S2474" t="s">
        <v>8327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76"/>
        <v>100</v>
      </c>
      <c r="Q2475">
        <f t="shared" si="77"/>
        <v>42.55</v>
      </c>
      <c r="R2475" s="10" t="s">
        <v>8323</v>
      </c>
      <c r="S2475" t="s">
        <v>8327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ref="P2476:P2539" si="78">ROUND(E2476/D2476*100,0)</f>
        <v>100</v>
      </c>
      <c r="Q2476">
        <f t="shared" si="77"/>
        <v>131.58000000000001</v>
      </c>
      <c r="R2476" s="10" t="s">
        <v>8323</v>
      </c>
      <c r="S2476" t="s">
        <v>8327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78"/>
        <v>105</v>
      </c>
      <c r="Q2477">
        <f t="shared" si="77"/>
        <v>32.32</v>
      </c>
      <c r="R2477" s="10" t="s">
        <v>8323</v>
      </c>
      <c r="S2477" t="s">
        <v>8327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78"/>
        <v>105</v>
      </c>
      <c r="Q2478">
        <f t="shared" si="77"/>
        <v>61.1</v>
      </c>
      <c r="R2478" s="10" t="s">
        <v>8323</v>
      </c>
      <c r="S2478" t="s">
        <v>8327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78"/>
        <v>171</v>
      </c>
      <c r="Q2479">
        <f t="shared" si="77"/>
        <v>31.34</v>
      </c>
      <c r="R2479" s="10" t="s">
        <v>8323</v>
      </c>
      <c r="S2479" t="s">
        <v>8327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78"/>
        <v>128</v>
      </c>
      <c r="Q2480">
        <f t="shared" si="77"/>
        <v>129.11000000000001</v>
      </c>
      <c r="R2480" s="10" t="s">
        <v>8323</v>
      </c>
      <c r="S2480" t="s">
        <v>8327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78"/>
        <v>133</v>
      </c>
      <c r="Q2481">
        <f t="shared" si="77"/>
        <v>25.02</v>
      </c>
      <c r="R2481" s="10" t="s">
        <v>8323</v>
      </c>
      <c r="S2481" t="s">
        <v>8327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78"/>
        <v>100</v>
      </c>
      <c r="Q2482">
        <f t="shared" si="77"/>
        <v>250</v>
      </c>
      <c r="R2482" s="10" t="s">
        <v>8323</v>
      </c>
      <c r="S2482" t="s">
        <v>8327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78"/>
        <v>113</v>
      </c>
      <c r="Q2483">
        <f t="shared" si="77"/>
        <v>47.54</v>
      </c>
      <c r="R2483" s="10" t="s">
        <v>8323</v>
      </c>
      <c r="S2483" t="s">
        <v>8327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78"/>
        <v>100</v>
      </c>
      <c r="Q2484">
        <f t="shared" si="77"/>
        <v>40.04</v>
      </c>
      <c r="R2484" s="10" t="s">
        <v>8323</v>
      </c>
      <c r="S2484" t="s">
        <v>8327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78"/>
        <v>114</v>
      </c>
      <c r="Q2485">
        <f t="shared" si="77"/>
        <v>65.84</v>
      </c>
      <c r="R2485" s="10" t="s">
        <v>8323</v>
      </c>
      <c r="S2485" t="s">
        <v>8327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78"/>
        <v>119</v>
      </c>
      <c r="Q2486">
        <f t="shared" si="77"/>
        <v>46.4</v>
      </c>
      <c r="R2486" s="10" t="s">
        <v>8323</v>
      </c>
      <c r="S2486" t="s">
        <v>8327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78"/>
        <v>103</v>
      </c>
      <c r="Q2487">
        <f t="shared" si="77"/>
        <v>50.37</v>
      </c>
      <c r="R2487" s="10" t="s">
        <v>8323</v>
      </c>
      <c r="S2487" t="s">
        <v>8327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78"/>
        <v>266</v>
      </c>
      <c r="Q2488">
        <f t="shared" si="77"/>
        <v>26.57</v>
      </c>
      <c r="R2488" s="10" t="s">
        <v>8323</v>
      </c>
      <c r="S2488" t="s">
        <v>8327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78"/>
        <v>100</v>
      </c>
      <c r="Q2489">
        <f t="shared" si="77"/>
        <v>39.49</v>
      </c>
      <c r="R2489" s="10" t="s">
        <v>8323</v>
      </c>
      <c r="S2489" t="s">
        <v>8327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78"/>
        <v>107</v>
      </c>
      <c r="Q2490">
        <f t="shared" si="77"/>
        <v>49.25</v>
      </c>
      <c r="R2490" s="10" t="s">
        <v>8323</v>
      </c>
      <c r="S2490" t="s">
        <v>8327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78"/>
        <v>134</v>
      </c>
      <c r="Q2491">
        <f t="shared" si="77"/>
        <v>62.38</v>
      </c>
      <c r="R2491" s="10" t="s">
        <v>8323</v>
      </c>
      <c r="S2491" t="s">
        <v>8327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78"/>
        <v>121</v>
      </c>
      <c r="Q2492">
        <f t="shared" si="77"/>
        <v>37.94</v>
      </c>
      <c r="R2492" s="10" t="s">
        <v>8323</v>
      </c>
      <c r="S2492" t="s">
        <v>8327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78"/>
        <v>103</v>
      </c>
      <c r="Q2493">
        <f t="shared" si="77"/>
        <v>51.6</v>
      </c>
      <c r="R2493" s="10" t="s">
        <v>8323</v>
      </c>
      <c r="S2493" t="s">
        <v>8327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78"/>
        <v>125</v>
      </c>
      <c r="Q2494">
        <f t="shared" si="77"/>
        <v>27.78</v>
      </c>
      <c r="R2494" s="10" t="s">
        <v>8323</v>
      </c>
      <c r="S2494" t="s">
        <v>8327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78"/>
        <v>129</v>
      </c>
      <c r="Q2495">
        <f t="shared" si="77"/>
        <v>99.38</v>
      </c>
      <c r="R2495" s="10" t="s">
        <v>8323</v>
      </c>
      <c r="S2495" t="s">
        <v>8327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78"/>
        <v>101</v>
      </c>
      <c r="Q2496">
        <f t="shared" si="77"/>
        <v>38.85</v>
      </c>
      <c r="R2496" s="10" t="s">
        <v>8323</v>
      </c>
      <c r="S2496" t="s">
        <v>8327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78"/>
        <v>128</v>
      </c>
      <c r="Q2497">
        <f t="shared" si="77"/>
        <v>45.55</v>
      </c>
      <c r="R2497" s="10" t="s">
        <v>8323</v>
      </c>
      <c r="S2497" t="s">
        <v>8327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78"/>
        <v>100</v>
      </c>
      <c r="Q2498">
        <f t="shared" si="77"/>
        <v>600</v>
      </c>
      <c r="R2498" s="10" t="s">
        <v>8323</v>
      </c>
      <c r="S2498" t="s">
        <v>8327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78"/>
        <v>113</v>
      </c>
      <c r="Q2499">
        <f t="shared" ref="Q2499:Q2562" si="79">IFERROR(ROUND(E2499/M2499,2),0)</f>
        <v>80.55</v>
      </c>
      <c r="R2499" s="10" t="s">
        <v>8323</v>
      </c>
      <c r="S2499" t="s">
        <v>8327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78"/>
        <v>106</v>
      </c>
      <c r="Q2500">
        <f t="shared" si="79"/>
        <v>52.8</v>
      </c>
      <c r="R2500" s="10" t="s">
        <v>8323</v>
      </c>
      <c r="S2500" t="s">
        <v>8327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78"/>
        <v>203</v>
      </c>
      <c r="Q2501">
        <f t="shared" si="79"/>
        <v>47.68</v>
      </c>
      <c r="R2501" s="10" t="s">
        <v>8323</v>
      </c>
      <c r="S2501" t="s">
        <v>8327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78"/>
        <v>113</v>
      </c>
      <c r="Q2502">
        <f t="shared" si="79"/>
        <v>23.45</v>
      </c>
      <c r="R2502" s="10" t="s">
        <v>8323</v>
      </c>
      <c r="S2502" t="s">
        <v>8327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78"/>
        <v>3</v>
      </c>
      <c r="Q2503">
        <f t="shared" si="79"/>
        <v>40.14</v>
      </c>
      <c r="R2503" s="10" t="s">
        <v>8334</v>
      </c>
      <c r="S2503" t="s">
        <v>8351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78"/>
        <v>0</v>
      </c>
      <c r="Q2504">
        <f t="shared" si="79"/>
        <v>17.2</v>
      </c>
      <c r="R2504" s="10" t="s">
        <v>8334</v>
      </c>
      <c r="S2504" t="s">
        <v>8351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78"/>
        <v>0</v>
      </c>
      <c r="Q2505">
        <f t="shared" si="79"/>
        <v>0</v>
      </c>
      <c r="R2505" s="10" t="s">
        <v>8334</v>
      </c>
      <c r="S2505" t="s">
        <v>8351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78"/>
        <v>0</v>
      </c>
      <c r="Q2506">
        <f t="shared" si="79"/>
        <v>0</v>
      </c>
      <c r="R2506" s="10" t="s">
        <v>8334</v>
      </c>
      <c r="S2506" t="s">
        <v>8351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78"/>
        <v>0</v>
      </c>
      <c r="Q2507">
        <f t="shared" si="79"/>
        <v>0</v>
      </c>
      <c r="R2507" s="10" t="s">
        <v>8334</v>
      </c>
      <c r="S2507" t="s">
        <v>8351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78"/>
        <v>1</v>
      </c>
      <c r="Q2508">
        <f t="shared" si="79"/>
        <v>15</v>
      </c>
      <c r="R2508" s="10" t="s">
        <v>8334</v>
      </c>
      <c r="S2508" t="s">
        <v>8351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78"/>
        <v>0</v>
      </c>
      <c r="Q2509">
        <f t="shared" si="79"/>
        <v>0</v>
      </c>
      <c r="R2509" s="10" t="s">
        <v>8334</v>
      </c>
      <c r="S2509" t="s">
        <v>8351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78"/>
        <v>0</v>
      </c>
      <c r="Q2510">
        <f t="shared" si="79"/>
        <v>0</v>
      </c>
      <c r="R2510" s="10" t="s">
        <v>8334</v>
      </c>
      <c r="S2510" t="s">
        <v>8351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78"/>
        <v>1</v>
      </c>
      <c r="Q2511">
        <f t="shared" si="79"/>
        <v>35.71</v>
      </c>
      <c r="R2511" s="10" t="s">
        <v>8334</v>
      </c>
      <c r="S2511" t="s">
        <v>8351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78"/>
        <v>0</v>
      </c>
      <c r="Q2512">
        <f t="shared" si="79"/>
        <v>37.5</v>
      </c>
      <c r="R2512" s="10" t="s">
        <v>8334</v>
      </c>
      <c r="S2512" t="s">
        <v>8351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78"/>
        <v>0</v>
      </c>
      <c r="Q2513">
        <f t="shared" si="79"/>
        <v>0</v>
      </c>
      <c r="R2513" s="10" t="s">
        <v>8334</v>
      </c>
      <c r="S2513" t="s">
        <v>8351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78"/>
        <v>0</v>
      </c>
      <c r="Q2514">
        <f t="shared" si="79"/>
        <v>0</v>
      </c>
      <c r="R2514" s="10" t="s">
        <v>8334</v>
      </c>
      <c r="S2514" t="s">
        <v>8351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78"/>
        <v>0</v>
      </c>
      <c r="Q2515">
        <f t="shared" si="79"/>
        <v>0</v>
      </c>
      <c r="R2515" s="10" t="s">
        <v>8334</v>
      </c>
      <c r="S2515" t="s">
        <v>8351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78"/>
        <v>2</v>
      </c>
      <c r="Q2516">
        <f t="shared" si="79"/>
        <v>52.5</v>
      </c>
      <c r="R2516" s="10" t="s">
        <v>8334</v>
      </c>
      <c r="S2516" t="s">
        <v>8351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78"/>
        <v>19</v>
      </c>
      <c r="Q2517">
        <f t="shared" si="79"/>
        <v>77.5</v>
      </c>
      <c r="R2517" s="10" t="s">
        <v>8334</v>
      </c>
      <c r="S2517" t="s">
        <v>8351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78"/>
        <v>0</v>
      </c>
      <c r="Q2518">
        <f t="shared" si="79"/>
        <v>0</v>
      </c>
      <c r="R2518" s="10" t="s">
        <v>8334</v>
      </c>
      <c r="S2518" t="s">
        <v>8351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78"/>
        <v>10</v>
      </c>
      <c r="Q2519">
        <f t="shared" si="79"/>
        <v>53.55</v>
      </c>
      <c r="R2519" s="10" t="s">
        <v>8334</v>
      </c>
      <c r="S2519" t="s">
        <v>8351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78"/>
        <v>0</v>
      </c>
      <c r="Q2520">
        <f t="shared" si="79"/>
        <v>0</v>
      </c>
      <c r="R2520" s="10" t="s">
        <v>8334</v>
      </c>
      <c r="S2520" t="s">
        <v>8351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78"/>
        <v>0</v>
      </c>
      <c r="Q2521">
        <f t="shared" si="79"/>
        <v>16.25</v>
      </c>
      <c r="R2521" s="10" t="s">
        <v>8334</v>
      </c>
      <c r="S2521" t="s">
        <v>8351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78"/>
        <v>0</v>
      </c>
      <c r="Q2522">
        <f t="shared" si="79"/>
        <v>0</v>
      </c>
      <c r="R2522" s="10" t="s">
        <v>8334</v>
      </c>
      <c r="S2522" t="s">
        <v>8351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78"/>
        <v>109</v>
      </c>
      <c r="Q2523">
        <f t="shared" si="79"/>
        <v>103.68</v>
      </c>
      <c r="R2523" s="10" t="s">
        <v>8323</v>
      </c>
      <c r="S2523" t="s">
        <v>8352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78"/>
        <v>100</v>
      </c>
      <c r="Q2524">
        <f t="shared" si="79"/>
        <v>185.19</v>
      </c>
      <c r="R2524" s="10" t="s">
        <v>8323</v>
      </c>
      <c r="S2524" t="s">
        <v>8352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78"/>
        <v>156</v>
      </c>
      <c r="Q2525">
        <f t="shared" si="79"/>
        <v>54.15</v>
      </c>
      <c r="R2525" s="10" t="s">
        <v>8323</v>
      </c>
      <c r="S2525" t="s">
        <v>8352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78"/>
        <v>102</v>
      </c>
      <c r="Q2526">
        <f t="shared" si="79"/>
        <v>177.21</v>
      </c>
      <c r="R2526" s="10" t="s">
        <v>8323</v>
      </c>
      <c r="S2526" t="s">
        <v>8352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78"/>
        <v>100</v>
      </c>
      <c r="Q2527">
        <f t="shared" si="79"/>
        <v>100.33</v>
      </c>
      <c r="R2527" s="10" t="s">
        <v>8323</v>
      </c>
      <c r="S2527" t="s">
        <v>8352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78"/>
        <v>113</v>
      </c>
      <c r="Q2528">
        <f t="shared" si="79"/>
        <v>136.91</v>
      </c>
      <c r="R2528" s="10" t="s">
        <v>8323</v>
      </c>
      <c r="S2528" t="s">
        <v>8352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78"/>
        <v>102</v>
      </c>
      <c r="Q2529">
        <f t="shared" si="79"/>
        <v>57.54</v>
      </c>
      <c r="R2529" s="10" t="s">
        <v>8323</v>
      </c>
      <c r="S2529" t="s">
        <v>8352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78"/>
        <v>107</v>
      </c>
      <c r="Q2530">
        <f t="shared" si="79"/>
        <v>52.96</v>
      </c>
      <c r="R2530" s="10" t="s">
        <v>8323</v>
      </c>
      <c r="S2530" t="s">
        <v>8352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78"/>
        <v>104</v>
      </c>
      <c r="Q2531">
        <f t="shared" si="79"/>
        <v>82.33</v>
      </c>
      <c r="R2531" s="10" t="s">
        <v>8323</v>
      </c>
      <c r="S2531" t="s">
        <v>8352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78"/>
        <v>100</v>
      </c>
      <c r="Q2532">
        <f t="shared" si="79"/>
        <v>135.41999999999999</v>
      </c>
      <c r="R2532" s="10" t="s">
        <v>8323</v>
      </c>
      <c r="S2532" t="s">
        <v>8352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78"/>
        <v>100</v>
      </c>
      <c r="Q2533">
        <f t="shared" si="79"/>
        <v>74.069999999999993</v>
      </c>
      <c r="R2533" s="10" t="s">
        <v>8323</v>
      </c>
      <c r="S2533" t="s">
        <v>8352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78"/>
        <v>126</v>
      </c>
      <c r="Q2534">
        <f t="shared" si="79"/>
        <v>84.08</v>
      </c>
      <c r="R2534" s="10" t="s">
        <v>8323</v>
      </c>
      <c r="S2534" t="s">
        <v>8352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78"/>
        <v>111</v>
      </c>
      <c r="Q2535">
        <f t="shared" si="79"/>
        <v>61.03</v>
      </c>
      <c r="R2535" s="10" t="s">
        <v>8323</v>
      </c>
      <c r="S2535" t="s">
        <v>8352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78"/>
        <v>105</v>
      </c>
      <c r="Q2536">
        <f t="shared" si="79"/>
        <v>150</v>
      </c>
      <c r="R2536" s="10" t="s">
        <v>8323</v>
      </c>
      <c r="S2536" t="s">
        <v>8352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78"/>
        <v>104</v>
      </c>
      <c r="Q2537">
        <f t="shared" si="79"/>
        <v>266.08999999999997</v>
      </c>
      <c r="R2537" s="10" t="s">
        <v>8323</v>
      </c>
      <c r="S2537" t="s">
        <v>8352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78"/>
        <v>116</v>
      </c>
      <c r="Q2538">
        <f t="shared" si="79"/>
        <v>7.25</v>
      </c>
      <c r="R2538" s="10" t="s">
        <v>8323</v>
      </c>
      <c r="S2538" t="s">
        <v>8352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78"/>
        <v>110</v>
      </c>
      <c r="Q2539">
        <f t="shared" si="79"/>
        <v>100</v>
      </c>
      <c r="R2539" s="10" t="s">
        <v>8323</v>
      </c>
      <c r="S2539" t="s">
        <v>8352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ref="P2540:P2603" si="80">ROUND(E2540/D2540*100,0)</f>
        <v>113</v>
      </c>
      <c r="Q2540">
        <f t="shared" si="79"/>
        <v>109.96</v>
      </c>
      <c r="R2540" s="10" t="s">
        <v>8323</v>
      </c>
      <c r="S2540" t="s">
        <v>8352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80"/>
        <v>100</v>
      </c>
      <c r="Q2541">
        <f t="shared" si="79"/>
        <v>169.92</v>
      </c>
      <c r="R2541" s="10" t="s">
        <v>8323</v>
      </c>
      <c r="S2541" t="s">
        <v>8352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80"/>
        <v>103</v>
      </c>
      <c r="Q2542">
        <f t="shared" si="79"/>
        <v>95.74</v>
      </c>
      <c r="R2542" s="10" t="s">
        <v>8323</v>
      </c>
      <c r="S2542" t="s">
        <v>8352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80"/>
        <v>107</v>
      </c>
      <c r="Q2543">
        <f t="shared" si="79"/>
        <v>59.46</v>
      </c>
      <c r="R2543" s="10" t="s">
        <v>8323</v>
      </c>
      <c r="S2543" t="s">
        <v>8352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80"/>
        <v>104</v>
      </c>
      <c r="Q2544">
        <f t="shared" si="79"/>
        <v>55.77</v>
      </c>
      <c r="R2544" s="10" t="s">
        <v>8323</v>
      </c>
      <c r="S2544" t="s">
        <v>8352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80"/>
        <v>156</v>
      </c>
      <c r="Q2545">
        <f t="shared" si="79"/>
        <v>30.08</v>
      </c>
      <c r="R2545" s="10" t="s">
        <v>8323</v>
      </c>
      <c r="S2545" t="s">
        <v>8352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80"/>
        <v>101</v>
      </c>
      <c r="Q2546">
        <f t="shared" si="79"/>
        <v>88.44</v>
      </c>
      <c r="R2546" s="10" t="s">
        <v>8323</v>
      </c>
      <c r="S2546" t="s">
        <v>8352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80"/>
        <v>195</v>
      </c>
      <c r="Q2547">
        <f t="shared" si="79"/>
        <v>64.03</v>
      </c>
      <c r="R2547" s="10" t="s">
        <v>8323</v>
      </c>
      <c r="S2547" t="s">
        <v>8352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80"/>
        <v>112</v>
      </c>
      <c r="Q2548">
        <f t="shared" si="79"/>
        <v>60.15</v>
      </c>
      <c r="R2548" s="10" t="s">
        <v>8323</v>
      </c>
      <c r="S2548" t="s">
        <v>8352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80"/>
        <v>120</v>
      </c>
      <c r="Q2549">
        <f t="shared" si="79"/>
        <v>49.19</v>
      </c>
      <c r="R2549" s="10" t="s">
        <v>8323</v>
      </c>
      <c r="S2549" t="s">
        <v>8352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80"/>
        <v>102</v>
      </c>
      <c r="Q2550">
        <f t="shared" si="79"/>
        <v>165.16</v>
      </c>
      <c r="R2550" s="10" t="s">
        <v>8323</v>
      </c>
      <c r="S2550" t="s">
        <v>8352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80"/>
        <v>103</v>
      </c>
      <c r="Q2551">
        <f t="shared" si="79"/>
        <v>43.62</v>
      </c>
      <c r="R2551" s="10" t="s">
        <v>8323</v>
      </c>
      <c r="S2551" t="s">
        <v>8352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80"/>
        <v>101</v>
      </c>
      <c r="Q2552">
        <f t="shared" si="79"/>
        <v>43.7</v>
      </c>
      <c r="R2552" s="10" t="s">
        <v>8323</v>
      </c>
      <c r="S2552" t="s">
        <v>8352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80"/>
        <v>103</v>
      </c>
      <c r="Q2553">
        <f t="shared" si="79"/>
        <v>67.42</v>
      </c>
      <c r="R2553" s="10" t="s">
        <v>8323</v>
      </c>
      <c r="S2553" t="s">
        <v>8352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80"/>
        <v>107</v>
      </c>
      <c r="Q2554">
        <f t="shared" si="79"/>
        <v>177.5</v>
      </c>
      <c r="R2554" s="10" t="s">
        <v>8323</v>
      </c>
      <c r="S2554" t="s">
        <v>8352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80"/>
        <v>156</v>
      </c>
      <c r="Q2555">
        <f t="shared" si="79"/>
        <v>38.880000000000003</v>
      </c>
      <c r="R2555" s="10" t="s">
        <v>8323</v>
      </c>
      <c r="S2555" t="s">
        <v>8352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80"/>
        <v>123</v>
      </c>
      <c r="Q2556">
        <f t="shared" si="79"/>
        <v>54.99</v>
      </c>
      <c r="R2556" s="10" t="s">
        <v>8323</v>
      </c>
      <c r="S2556" t="s">
        <v>8352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80"/>
        <v>107</v>
      </c>
      <c r="Q2557">
        <f t="shared" si="79"/>
        <v>61.34</v>
      </c>
      <c r="R2557" s="10" t="s">
        <v>8323</v>
      </c>
      <c r="S2557" t="s">
        <v>8352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80"/>
        <v>106</v>
      </c>
      <c r="Q2558">
        <f t="shared" si="79"/>
        <v>23.12</v>
      </c>
      <c r="R2558" s="10" t="s">
        <v>8323</v>
      </c>
      <c r="S2558" t="s">
        <v>8352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80"/>
        <v>118</v>
      </c>
      <c r="Q2559">
        <f t="shared" si="79"/>
        <v>29.61</v>
      </c>
      <c r="R2559" s="10" t="s">
        <v>8323</v>
      </c>
      <c r="S2559" t="s">
        <v>8352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80"/>
        <v>109</v>
      </c>
      <c r="Q2560">
        <f t="shared" si="79"/>
        <v>75.61</v>
      </c>
      <c r="R2560" s="10" t="s">
        <v>8323</v>
      </c>
      <c r="S2560" t="s">
        <v>8352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80"/>
        <v>111</v>
      </c>
      <c r="Q2561">
        <f t="shared" si="79"/>
        <v>35.6</v>
      </c>
      <c r="R2561" s="10" t="s">
        <v>8323</v>
      </c>
      <c r="S2561" t="s">
        <v>8352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80"/>
        <v>100</v>
      </c>
      <c r="Q2562">
        <f t="shared" si="79"/>
        <v>143</v>
      </c>
      <c r="R2562" s="10" t="s">
        <v>8323</v>
      </c>
      <c r="S2562" t="s">
        <v>8352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80"/>
        <v>0</v>
      </c>
      <c r="Q2563">
        <f t="shared" ref="Q2563:Q2626" si="81">IFERROR(ROUND(E2563/M2563,2),0)</f>
        <v>0</v>
      </c>
      <c r="R2563" s="10" t="s">
        <v>8334</v>
      </c>
      <c r="S2563" t="s">
        <v>8335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80"/>
        <v>1</v>
      </c>
      <c r="Q2564">
        <f t="shared" si="81"/>
        <v>25</v>
      </c>
      <c r="R2564" s="10" t="s">
        <v>8334</v>
      </c>
      <c r="S2564" t="s">
        <v>8335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80"/>
        <v>0</v>
      </c>
      <c r="Q2565">
        <f t="shared" si="81"/>
        <v>0</v>
      </c>
      <c r="R2565" s="10" t="s">
        <v>8334</v>
      </c>
      <c r="S2565" t="s">
        <v>8335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80"/>
        <v>0</v>
      </c>
      <c r="Q2566">
        <f t="shared" si="81"/>
        <v>0</v>
      </c>
      <c r="R2566" s="10" t="s">
        <v>8334</v>
      </c>
      <c r="S2566" t="s">
        <v>8335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80"/>
        <v>1</v>
      </c>
      <c r="Q2567">
        <f t="shared" si="81"/>
        <v>100</v>
      </c>
      <c r="R2567" s="10" t="s">
        <v>8334</v>
      </c>
      <c r="S2567" t="s">
        <v>8335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80"/>
        <v>0</v>
      </c>
      <c r="Q2568">
        <f t="shared" si="81"/>
        <v>0</v>
      </c>
      <c r="R2568" s="10" t="s">
        <v>8334</v>
      </c>
      <c r="S2568" t="s">
        <v>8335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80"/>
        <v>0</v>
      </c>
      <c r="Q2569">
        <f t="shared" si="81"/>
        <v>60</v>
      </c>
      <c r="R2569" s="10" t="s">
        <v>8334</v>
      </c>
      <c r="S2569" t="s">
        <v>8335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80"/>
        <v>1</v>
      </c>
      <c r="Q2570">
        <f t="shared" si="81"/>
        <v>50</v>
      </c>
      <c r="R2570" s="10" t="s">
        <v>8334</v>
      </c>
      <c r="S2570" t="s">
        <v>8335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80"/>
        <v>2</v>
      </c>
      <c r="Q2571">
        <f t="shared" si="81"/>
        <v>72.5</v>
      </c>
      <c r="R2571" s="10" t="s">
        <v>8334</v>
      </c>
      <c r="S2571" t="s">
        <v>8335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80"/>
        <v>1</v>
      </c>
      <c r="Q2572">
        <f t="shared" si="81"/>
        <v>29.5</v>
      </c>
      <c r="R2572" s="10" t="s">
        <v>8334</v>
      </c>
      <c r="S2572" t="s">
        <v>8335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80"/>
        <v>0</v>
      </c>
      <c r="Q2573">
        <f t="shared" si="81"/>
        <v>62.5</v>
      </c>
      <c r="R2573" s="10" t="s">
        <v>8334</v>
      </c>
      <c r="S2573" t="s">
        <v>8335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80"/>
        <v>0</v>
      </c>
      <c r="Q2574">
        <f t="shared" si="81"/>
        <v>0</v>
      </c>
      <c r="R2574" s="10" t="s">
        <v>8334</v>
      </c>
      <c r="S2574" t="s">
        <v>8335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80"/>
        <v>0</v>
      </c>
      <c r="Q2575">
        <f t="shared" si="81"/>
        <v>0</v>
      </c>
      <c r="R2575" s="10" t="s">
        <v>8334</v>
      </c>
      <c r="S2575" t="s">
        <v>8335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80"/>
        <v>0</v>
      </c>
      <c r="Q2576">
        <f t="shared" si="81"/>
        <v>0</v>
      </c>
      <c r="R2576" s="10" t="s">
        <v>8334</v>
      </c>
      <c r="S2576" t="s">
        <v>8335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80"/>
        <v>0</v>
      </c>
      <c r="Q2577">
        <f t="shared" si="81"/>
        <v>0</v>
      </c>
      <c r="R2577" s="10" t="s">
        <v>8334</v>
      </c>
      <c r="S2577" t="s">
        <v>8335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80"/>
        <v>0</v>
      </c>
      <c r="Q2578">
        <f t="shared" si="81"/>
        <v>0</v>
      </c>
      <c r="R2578" s="10" t="s">
        <v>8334</v>
      </c>
      <c r="S2578" t="s">
        <v>8335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80"/>
        <v>0</v>
      </c>
      <c r="Q2579">
        <f t="shared" si="81"/>
        <v>0</v>
      </c>
      <c r="R2579" s="10" t="s">
        <v>8334</v>
      </c>
      <c r="S2579" t="s">
        <v>8335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80"/>
        <v>0</v>
      </c>
      <c r="Q2580">
        <f t="shared" si="81"/>
        <v>0</v>
      </c>
      <c r="R2580" s="10" t="s">
        <v>8334</v>
      </c>
      <c r="S2580" t="s">
        <v>8335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80"/>
        <v>0</v>
      </c>
      <c r="Q2581">
        <f t="shared" si="81"/>
        <v>23.08</v>
      </c>
      <c r="R2581" s="10" t="s">
        <v>8334</v>
      </c>
      <c r="S2581" t="s">
        <v>8335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80"/>
        <v>1</v>
      </c>
      <c r="Q2582">
        <f t="shared" si="81"/>
        <v>25.5</v>
      </c>
      <c r="R2582" s="10" t="s">
        <v>8334</v>
      </c>
      <c r="S2582" t="s">
        <v>8335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80"/>
        <v>11</v>
      </c>
      <c r="Q2583">
        <f t="shared" si="81"/>
        <v>48.18</v>
      </c>
      <c r="R2583" s="10" t="s">
        <v>8334</v>
      </c>
      <c r="S2583" t="s">
        <v>8335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80"/>
        <v>0</v>
      </c>
      <c r="Q2584">
        <f t="shared" si="81"/>
        <v>1</v>
      </c>
      <c r="R2584" s="10" t="s">
        <v>8334</v>
      </c>
      <c r="S2584" t="s">
        <v>8335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80"/>
        <v>1</v>
      </c>
      <c r="Q2585">
        <f t="shared" si="81"/>
        <v>1</v>
      </c>
      <c r="R2585" s="10" t="s">
        <v>8334</v>
      </c>
      <c r="S2585" t="s">
        <v>8335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80"/>
        <v>0</v>
      </c>
      <c r="Q2586">
        <f t="shared" si="81"/>
        <v>0</v>
      </c>
      <c r="R2586" s="10" t="s">
        <v>8334</v>
      </c>
      <c r="S2586" t="s">
        <v>8335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80"/>
        <v>0</v>
      </c>
      <c r="Q2587">
        <f t="shared" si="81"/>
        <v>50</v>
      </c>
      <c r="R2587" s="10" t="s">
        <v>8334</v>
      </c>
      <c r="S2587" t="s">
        <v>8335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80"/>
        <v>0</v>
      </c>
      <c r="Q2588">
        <f t="shared" si="81"/>
        <v>5</v>
      </c>
      <c r="R2588" s="10" t="s">
        <v>8334</v>
      </c>
      <c r="S2588" t="s">
        <v>8335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80"/>
        <v>2</v>
      </c>
      <c r="Q2589">
        <f t="shared" si="81"/>
        <v>202.83</v>
      </c>
      <c r="R2589" s="10" t="s">
        <v>8334</v>
      </c>
      <c r="S2589" t="s">
        <v>8335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80"/>
        <v>4</v>
      </c>
      <c r="Q2590">
        <f t="shared" si="81"/>
        <v>29.13</v>
      </c>
      <c r="R2590" s="10" t="s">
        <v>8334</v>
      </c>
      <c r="S2590" t="s">
        <v>8335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80"/>
        <v>0</v>
      </c>
      <c r="Q2591">
        <f t="shared" si="81"/>
        <v>5</v>
      </c>
      <c r="R2591" s="10" t="s">
        <v>8334</v>
      </c>
      <c r="S2591" t="s">
        <v>8335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80"/>
        <v>0</v>
      </c>
      <c r="Q2592">
        <f t="shared" si="81"/>
        <v>0</v>
      </c>
      <c r="R2592" s="10" t="s">
        <v>8334</v>
      </c>
      <c r="S2592" t="s">
        <v>8335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80"/>
        <v>2</v>
      </c>
      <c r="Q2593">
        <f t="shared" si="81"/>
        <v>13</v>
      </c>
      <c r="R2593" s="10" t="s">
        <v>8334</v>
      </c>
      <c r="S2593" t="s">
        <v>8335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80"/>
        <v>0</v>
      </c>
      <c r="Q2594">
        <f t="shared" si="81"/>
        <v>50</v>
      </c>
      <c r="R2594" s="10" t="s">
        <v>8334</v>
      </c>
      <c r="S2594" t="s">
        <v>8335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80"/>
        <v>0</v>
      </c>
      <c r="Q2595">
        <f t="shared" si="81"/>
        <v>0</v>
      </c>
      <c r="R2595" s="10" t="s">
        <v>8334</v>
      </c>
      <c r="S2595" t="s">
        <v>8335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80"/>
        <v>0</v>
      </c>
      <c r="Q2596">
        <f t="shared" si="81"/>
        <v>1</v>
      </c>
      <c r="R2596" s="10" t="s">
        <v>8334</v>
      </c>
      <c r="S2596" t="s">
        <v>8335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80"/>
        <v>12</v>
      </c>
      <c r="Q2597">
        <f t="shared" si="81"/>
        <v>96.05</v>
      </c>
      <c r="R2597" s="10" t="s">
        <v>8334</v>
      </c>
      <c r="S2597" t="s">
        <v>8335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80"/>
        <v>24</v>
      </c>
      <c r="Q2598">
        <f t="shared" si="81"/>
        <v>305.77999999999997</v>
      </c>
      <c r="R2598" s="10" t="s">
        <v>8334</v>
      </c>
      <c r="S2598" t="s">
        <v>8335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80"/>
        <v>6</v>
      </c>
      <c r="Q2599">
        <f t="shared" si="81"/>
        <v>12.14</v>
      </c>
      <c r="R2599" s="10" t="s">
        <v>8334</v>
      </c>
      <c r="S2599" t="s">
        <v>8335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80"/>
        <v>39</v>
      </c>
      <c r="Q2600">
        <f t="shared" si="81"/>
        <v>83.57</v>
      </c>
      <c r="R2600" s="10" t="s">
        <v>8334</v>
      </c>
      <c r="S2600" t="s">
        <v>8335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80"/>
        <v>1</v>
      </c>
      <c r="Q2601">
        <f t="shared" si="81"/>
        <v>18</v>
      </c>
      <c r="R2601" s="10" t="s">
        <v>8334</v>
      </c>
      <c r="S2601" t="s">
        <v>8335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80"/>
        <v>7</v>
      </c>
      <c r="Q2602">
        <f t="shared" si="81"/>
        <v>115.53</v>
      </c>
      <c r="R2602" s="10" t="s">
        <v>8334</v>
      </c>
      <c r="S2602" t="s">
        <v>8335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80"/>
        <v>661</v>
      </c>
      <c r="Q2603">
        <f t="shared" si="81"/>
        <v>21.9</v>
      </c>
      <c r="R2603" s="10" t="s">
        <v>8317</v>
      </c>
      <c r="S2603" t="s">
        <v>8353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ref="P2604:P2667" si="82">ROUND(E2604/D2604*100,0)</f>
        <v>326</v>
      </c>
      <c r="Q2604">
        <f t="shared" si="81"/>
        <v>80.02</v>
      </c>
      <c r="R2604" s="10" t="s">
        <v>8317</v>
      </c>
      <c r="S2604" t="s">
        <v>8353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82"/>
        <v>101</v>
      </c>
      <c r="Q2605">
        <f t="shared" si="81"/>
        <v>35.520000000000003</v>
      </c>
      <c r="R2605" s="10" t="s">
        <v>8317</v>
      </c>
      <c r="S2605" t="s">
        <v>8353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82"/>
        <v>104</v>
      </c>
      <c r="Q2606">
        <f t="shared" si="81"/>
        <v>64.930000000000007</v>
      </c>
      <c r="R2606" s="10" t="s">
        <v>8317</v>
      </c>
      <c r="S2606" t="s">
        <v>8353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82"/>
        <v>107</v>
      </c>
      <c r="Q2607">
        <f t="shared" si="81"/>
        <v>60.97</v>
      </c>
      <c r="R2607" s="10" t="s">
        <v>8317</v>
      </c>
      <c r="S2607" t="s">
        <v>8353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82"/>
        <v>110</v>
      </c>
      <c r="Q2608">
        <f t="shared" si="81"/>
        <v>31.44</v>
      </c>
      <c r="R2608" s="10" t="s">
        <v>8317</v>
      </c>
      <c r="S2608" t="s">
        <v>8353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82"/>
        <v>408</v>
      </c>
      <c r="Q2609">
        <f t="shared" si="81"/>
        <v>81.95</v>
      </c>
      <c r="R2609" s="10" t="s">
        <v>8317</v>
      </c>
      <c r="S2609" t="s">
        <v>8353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82"/>
        <v>224</v>
      </c>
      <c r="Q2610">
        <f t="shared" si="81"/>
        <v>58.93</v>
      </c>
      <c r="R2610" s="10" t="s">
        <v>8317</v>
      </c>
      <c r="S2610" t="s">
        <v>8353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82"/>
        <v>304</v>
      </c>
      <c r="Q2611">
        <f t="shared" si="81"/>
        <v>157.29</v>
      </c>
      <c r="R2611" s="10" t="s">
        <v>8317</v>
      </c>
      <c r="S2611" t="s">
        <v>8353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82"/>
        <v>141</v>
      </c>
      <c r="Q2612">
        <f t="shared" si="81"/>
        <v>55.76</v>
      </c>
      <c r="R2612" s="10" t="s">
        <v>8317</v>
      </c>
      <c r="S2612" t="s">
        <v>8353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82"/>
        <v>2791</v>
      </c>
      <c r="Q2613">
        <f t="shared" si="81"/>
        <v>83.8</v>
      </c>
      <c r="R2613" s="10" t="s">
        <v>8317</v>
      </c>
      <c r="S2613" t="s">
        <v>8353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82"/>
        <v>172</v>
      </c>
      <c r="Q2614">
        <f t="shared" si="81"/>
        <v>58.42</v>
      </c>
      <c r="R2614" s="10" t="s">
        <v>8317</v>
      </c>
      <c r="S2614" t="s">
        <v>8353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82"/>
        <v>101</v>
      </c>
      <c r="Q2615">
        <f t="shared" si="81"/>
        <v>270.57</v>
      </c>
      <c r="R2615" s="10" t="s">
        <v>8317</v>
      </c>
      <c r="S2615" t="s">
        <v>8353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82"/>
        <v>102</v>
      </c>
      <c r="Q2616">
        <f t="shared" si="81"/>
        <v>107.1</v>
      </c>
      <c r="R2616" s="10" t="s">
        <v>8317</v>
      </c>
      <c r="S2616" t="s">
        <v>8353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82"/>
        <v>170</v>
      </c>
      <c r="Q2617">
        <f t="shared" si="81"/>
        <v>47.18</v>
      </c>
      <c r="R2617" s="10" t="s">
        <v>8317</v>
      </c>
      <c r="S2617" t="s">
        <v>8353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82"/>
        <v>115</v>
      </c>
      <c r="Q2618">
        <f t="shared" si="81"/>
        <v>120.31</v>
      </c>
      <c r="R2618" s="10" t="s">
        <v>8317</v>
      </c>
      <c r="S2618" t="s">
        <v>8353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82"/>
        <v>878</v>
      </c>
      <c r="Q2619">
        <f t="shared" si="81"/>
        <v>27.6</v>
      </c>
      <c r="R2619" s="10" t="s">
        <v>8317</v>
      </c>
      <c r="S2619" t="s">
        <v>8353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82"/>
        <v>105</v>
      </c>
      <c r="Q2620">
        <f t="shared" si="81"/>
        <v>205.3</v>
      </c>
      <c r="R2620" s="10" t="s">
        <v>8317</v>
      </c>
      <c r="S2620" t="s">
        <v>8353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82"/>
        <v>188</v>
      </c>
      <c r="Q2621">
        <f t="shared" si="81"/>
        <v>35.549999999999997</v>
      </c>
      <c r="R2621" s="10" t="s">
        <v>8317</v>
      </c>
      <c r="S2621" t="s">
        <v>8353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82"/>
        <v>144</v>
      </c>
      <c r="Q2622">
        <f t="shared" si="81"/>
        <v>74.64</v>
      </c>
      <c r="R2622" s="10" t="s">
        <v>8317</v>
      </c>
      <c r="S2622" t="s">
        <v>8353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82"/>
        <v>146</v>
      </c>
      <c r="Q2623">
        <f t="shared" si="81"/>
        <v>47.06</v>
      </c>
      <c r="R2623" s="10" t="s">
        <v>8317</v>
      </c>
      <c r="S2623" t="s">
        <v>8353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82"/>
        <v>131</v>
      </c>
      <c r="Q2624">
        <f t="shared" si="81"/>
        <v>26.59</v>
      </c>
      <c r="R2624" s="10" t="s">
        <v>8317</v>
      </c>
      <c r="S2624" t="s">
        <v>8353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82"/>
        <v>114</v>
      </c>
      <c r="Q2625">
        <f t="shared" si="81"/>
        <v>36.770000000000003</v>
      </c>
      <c r="R2625" s="10" t="s">
        <v>8317</v>
      </c>
      <c r="S2625" t="s">
        <v>8353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82"/>
        <v>1379</v>
      </c>
      <c r="Q2626">
        <f t="shared" si="81"/>
        <v>31.82</v>
      </c>
      <c r="R2626" s="10" t="s">
        <v>8317</v>
      </c>
      <c r="S2626" t="s">
        <v>8353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82"/>
        <v>956</v>
      </c>
      <c r="Q2627">
        <f t="shared" ref="Q2627:Q2690" si="83">IFERROR(ROUND(E2627/M2627,2),0)</f>
        <v>27.58</v>
      </c>
      <c r="R2627" s="10" t="s">
        <v>8317</v>
      </c>
      <c r="S2627" t="s">
        <v>8353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82"/>
        <v>112</v>
      </c>
      <c r="Q2628">
        <f t="shared" si="83"/>
        <v>56</v>
      </c>
      <c r="R2628" s="10" t="s">
        <v>8317</v>
      </c>
      <c r="S2628" t="s">
        <v>8353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82"/>
        <v>647</v>
      </c>
      <c r="Q2629">
        <f t="shared" si="83"/>
        <v>21.56</v>
      </c>
      <c r="R2629" s="10" t="s">
        <v>8317</v>
      </c>
      <c r="S2629" t="s">
        <v>8353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82"/>
        <v>110</v>
      </c>
      <c r="Q2630">
        <f t="shared" si="83"/>
        <v>44.1</v>
      </c>
      <c r="R2630" s="10" t="s">
        <v>8317</v>
      </c>
      <c r="S2630" t="s">
        <v>8353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82"/>
        <v>128</v>
      </c>
      <c r="Q2631">
        <f t="shared" si="83"/>
        <v>63.87</v>
      </c>
      <c r="R2631" s="10" t="s">
        <v>8317</v>
      </c>
      <c r="S2631" t="s">
        <v>8353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82"/>
        <v>158</v>
      </c>
      <c r="Q2632">
        <f t="shared" si="83"/>
        <v>38.99</v>
      </c>
      <c r="R2632" s="10" t="s">
        <v>8317</v>
      </c>
      <c r="S2632" t="s">
        <v>8353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82"/>
        <v>115</v>
      </c>
      <c r="Q2633">
        <f t="shared" si="83"/>
        <v>80.19</v>
      </c>
      <c r="R2633" s="10" t="s">
        <v>8317</v>
      </c>
      <c r="S2633" t="s">
        <v>8353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82"/>
        <v>137</v>
      </c>
      <c r="Q2634">
        <f t="shared" si="83"/>
        <v>34.9</v>
      </c>
      <c r="R2634" s="10" t="s">
        <v>8317</v>
      </c>
      <c r="S2634" t="s">
        <v>8353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82"/>
        <v>355</v>
      </c>
      <c r="Q2635">
        <f t="shared" si="83"/>
        <v>89.1</v>
      </c>
      <c r="R2635" s="10" t="s">
        <v>8317</v>
      </c>
      <c r="S2635" t="s">
        <v>8353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82"/>
        <v>106</v>
      </c>
      <c r="Q2636">
        <f t="shared" si="83"/>
        <v>39.44</v>
      </c>
      <c r="R2636" s="10" t="s">
        <v>8317</v>
      </c>
      <c r="S2636" t="s">
        <v>8353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82"/>
        <v>100</v>
      </c>
      <c r="Q2637">
        <f t="shared" si="83"/>
        <v>136.9</v>
      </c>
      <c r="R2637" s="10" t="s">
        <v>8317</v>
      </c>
      <c r="S2637" t="s">
        <v>8353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82"/>
        <v>187</v>
      </c>
      <c r="Q2638">
        <f t="shared" si="83"/>
        <v>37.46</v>
      </c>
      <c r="R2638" s="10" t="s">
        <v>8317</v>
      </c>
      <c r="S2638" t="s">
        <v>8353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82"/>
        <v>166</v>
      </c>
      <c r="Q2639">
        <f t="shared" si="83"/>
        <v>31.96</v>
      </c>
      <c r="R2639" s="10" t="s">
        <v>8317</v>
      </c>
      <c r="S2639" t="s">
        <v>8353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82"/>
        <v>102</v>
      </c>
      <c r="Q2640">
        <f t="shared" si="83"/>
        <v>25.21</v>
      </c>
      <c r="R2640" s="10" t="s">
        <v>8317</v>
      </c>
      <c r="S2640" t="s">
        <v>8353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82"/>
        <v>164</v>
      </c>
      <c r="Q2641">
        <f t="shared" si="83"/>
        <v>10.039999999999999</v>
      </c>
      <c r="R2641" s="10" t="s">
        <v>8317</v>
      </c>
      <c r="S2641" t="s">
        <v>8353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82"/>
        <v>106</v>
      </c>
      <c r="Q2642">
        <f t="shared" si="83"/>
        <v>45.94</v>
      </c>
      <c r="R2642" s="10" t="s">
        <v>8317</v>
      </c>
      <c r="S2642" t="s">
        <v>8353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82"/>
        <v>1</v>
      </c>
      <c r="Q2643">
        <f t="shared" si="83"/>
        <v>15</v>
      </c>
      <c r="R2643" s="10" t="s">
        <v>8317</v>
      </c>
      <c r="S2643" t="s">
        <v>8353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82"/>
        <v>0</v>
      </c>
      <c r="Q2644">
        <f t="shared" si="83"/>
        <v>0</v>
      </c>
      <c r="R2644" s="10" t="s">
        <v>8317</v>
      </c>
      <c r="S2644" t="s">
        <v>8353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82"/>
        <v>34</v>
      </c>
      <c r="Q2645">
        <f t="shared" si="83"/>
        <v>223.58</v>
      </c>
      <c r="R2645" s="10" t="s">
        <v>8317</v>
      </c>
      <c r="S2645" t="s">
        <v>8353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82"/>
        <v>2</v>
      </c>
      <c r="Q2646">
        <f t="shared" si="83"/>
        <v>39.479999999999997</v>
      </c>
      <c r="R2646" s="10" t="s">
        <v>8317</v>
      </c>
      <c r="S2646" t="s">
        <v>8353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82"/>
        <v>11</v>
      </c>
      <c r="Q2647">
        <f t="shared" si="83"/>
        <v>91.3</v>
      </c>
      <c r="R2647" s="10" t="s">
        <v>8317</v>
      </c>
      <c r="S2647" t="s">
        <v>8353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82"/>
        <v>8</v>
      </c>
      <c r="Q2648">
        <f t="shared" si="83"/>
        <v>78.67</v>
      </c>
      <c r="R2648" s="10" t="s">
        <v>8317</v>
      </c>
      <c r="S2648" t="s">
        <v>8353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82"/>
        <v>1</v>
      </c>
      <c r="Q2649">
        <f t="shared" si="83"/>
        <v>12</v>
      </c>
      <c r="R2649" s="10" t="s">
        <v>8317</v>
      </c>
      <c r="S2649" t="s">
        <v>8353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82"/>
        <v>1</v>
      </c>
      <c r="Q2650">
        <f t="shared" si="83"/>
        <v>17.670000000000002</v>
      </c>
      <c r="R2650" s="10" t="s">
        <v>8317</v>
      </c>
      <c r="S2650" t="s">
        <v>8353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82"/>
        <v>0</v>
      </c>
      <c r="Q2651">
        <f t="shared" si="83"/>
        <v>41.33</v>
      </c>
      <c r="R2651" s="10" t="s">
        <v>8317</v>
      </c>
      <c r="S2651" t="s">
        <v>8353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82"/>
        <v>1</v>
      </c>
      <c r="Q2652">
        <f t="shared" si="83"/>
        <v>71.599999999999994</v>
      </c>
      <c r="R2652" s="10" t="s">
        <v>8317</v>
      </c>
      <c r="S2652" t="s">
        <v>8353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82"/>
        <v>2</v>
      </c>
      <c r="Q2653">
        <f t="shared" si="83"/>
        <v>307.82</v>
      </c>
      <c r="R2653" s="10" t="s">
        <v>8317</v>
      </c>
      <c r="S2653" t="s">
        <v>8353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82"/>
        <v>1</v>
      </c>
      <c r="Q2654">
        <f t="shared" si="83"/>
        <v>80.45</v>
      </c>
      <c r="R2654" s="10" t="s">
        <v>8317</v>
      </c>
      <c r="S2654" t="s">
        <v>8353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82"/>
        <v>12</v>
      </c>
      <c r="Q2655">
        <f t="shared" si="83"/>
        <v>83.94</v>
      </c>
      <c r="R2655" s="10" t="s">
        <v>8317</v>
      </c>
      <c r="S2655" t="s">
        <v>8353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82"/>
        <v>0</v>
      </c>
      <c r="Q2656">
        <f t="shared" si="83"/>
        <v>8.5</v>
      </c>
      <c r="R2656" s="10" t="s">
        <v>8317</v>
      </c>
      <c r="S2656" t="s">
        <v>8353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82"/>
        <v>21</v>
      </c>
      <c r="Q2657">
        <f t="shared" si="83"/>
        <v>73.37</v>
      </c>
      <c r="R2657" s="10" t="s">
        <v>8317</v>
      </c>
      <c r="S2657" t="s">
        <v>8353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82"/>
        <v>11</v>
      </c>
      <c r="Q2658">
        <f t="shared" si="83"/>
        <v>112.86</v>
      </c>
      <c r="R2658" s="10" t="s">
        <v>8317</v>
      </c>
      <c r="S2658" t="s">
        <v>8353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82"/>
        <v>19</v>
      </c>
      <c r="Q2659">
        <f t="shared" si="83"/>
        <v>95.28</v>
      </c>
      <c r="R2659" s="10" t="s">
        <v>8317</v>
      </c>
      <c r="S2659" t="s">
        <v>8353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82"/>
        <v>0</v>
      </c>
      <c r="Q2660">
        <f t="shared" si="83"/>
        <v>22.75</v>
      </c>
      <c r="R2660" s="10" t="s">
        <v>8317</v>
      </c>
      <c r="S2660" t="s">
        <v>8353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82"/>
        <v>3</v>
      </c>
      <c r="Q2661">
        <f t="shared" si="83"/>
        <v>133.30000000000001</v>
      </c>
      <c r="R2661" s="10" t="s">
        <v>8317</v>
      </c>
      <c r="S2661" t="s">
        <v>8353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82"/>
        <v>0</v>
      </c>
      <c r="Q2662">
        <f t="shared" si="83"/>
        <v>3.8</v>
      </c>
      <c r="R2662" s="10" t="s">
        <v>8317</v>
      </c>
      <c r="S2662" t="s">
        <v>8353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82"/>
        <v>103</v>
      </c>
      <c r="Q2663">
        <f t="shared" si="83"/>
        <v>85.75</v>
      </c>
      <c r="R2663" s="10" t="s">
        <v>8317</v>
      </c>
      <c r="S2663" t="s">
        <v>8354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82"/>
        <v>107</v>
      </c>
      <c r="Q2664">
        <f t="shared" si="83"/>
        <v>267</v>
      </c>
      <c r="R2664" s="10" t="s">
        <v>8317</v>
      </c>
      <c r="S2664" t="s">
        <v>8354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82"/>
        <v>105</v>
      </c>
      <c r="Q2665">
        <f t="shared" si="83"/>
        <v>373.56</v>
      </c>
      <c r="R2665" s="10" t="s">
        <v>8317</v>
      </c>
      <c r="S2665" t="s">
        <v>8354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82"/>
        <v>103</v>
      </c>
      <c r="Q2666">
        <f t="shared" si="83"/>
        <v>174.04</v>
      </c>
      <c r="R2666" s="10" t="s">
        <v>8317</v>
      </c>
      <c r="S2666" t="s">
        <v>8354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82"/>
        <v>123</v>
      </c>
      <c r="Q2667">
        <f t="shared" si="83"/>
        <v>93.7</v>
      </c>
      <c r="R2667" s="10" t="s">
        <v>8317</v>
      </c>
      <c r="S2667" t="s">
        <v>8354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ref="P2668:P2731" si="84">ROUND(E2668/D2668*100,0)</f>
        <v>159</v>
      </c>
      <c r="Q2668">
        <f t="shared" si="83"/>
        <v>77.33</v>
      </c>
      <c r="R2668" s="10" t="s">
        <v>8317</v>
      </c>
      <c r="S2668" t="s">
        <v>8354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84"/>
        <v>111</v>
      </c>
      <c r="Q2669">
        <f t="shared" si="83"/>
        <v>92.22</v>
      </c>
      <c r="R2669" s="10" t="s">
        <v>8317</v>
      </c>
      <c r="S2669" t="s">
        <v>8354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84"/>
        <v>171</v>
      </c>
      <c r="Q2670">
        <f t="shared" si="83"/>
        <v>60.96</v>
      </c>
      <c r="R2670" s="10" t="s">
        <v>8317</v>
      </c>
      <c r="S2670" t="s">
        <v>8354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84"/>
        <v>125</v>
      </c>
      <c r="Q2671">
        <f t="shared" si="83"/>
        <v>91</v>
      </c>
      <c r="R2671" s="10" t="s">
        <v>8317</v>
      </c>
      <c r="S2671" t="s">
        <v>8354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84"/>
        <v>6</v>
      </c>
      <c r="Q2672">
        <f t="shared" si="83"/>
        <v>41.58</v>
      </c>
      <c r="R2672" s="10" t="s">
        <v>8317</v>
      </c>
      <c r="S2672" t="s">
        <v>8354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84"/>
        <v>11</v>
      </c>
      <c r="Q2673">
        <f t="shared" si="83"/>
        <v>33.76</v>
      </c>
      <c r="R2673" s="10" t="s">
        <v>8317</v>
      </c>
      <c r="S2673" t="s">
        <v>8354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84"/>
        <v>33</v>
      </c>
      <c r="Q2674">
        <f t="shared" si="83"/>
        <v>70.62</v>
      </c>
      <c r="R2674" s="10" t="s">
        <v>8317</v>
      </c>
      <c r="S2674" t="s">
        <v>8354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84"/>
        <v>28</v>
      </c>
      <c r="Q2675">
        <f t="shared" si="83"/>
        <v>167.15</v>
      </c>
      <c r="R2675" s="10" t="s">
        <v>8317</v>
      </c>
      <c r="S2675" t="s">
        <v>8354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84"/>
        <v>63</v>
      </c>
      <c r="Q2676">
        <f t="shared" si="83"/>
        <v>128.62</v>
      </c>
      <c r="R2676" s="10" t="s">
        <v>8317</v>
      </c>
      <c r="S2676" t="s">
        <v>8354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84"/>
        <v>8</v>
      </c>
      <c r="Q2677">
        <f t="shared" si="83"/>
        <v>65.41</v>
      </c>
      <c r="R2677" s="10" t="s">
        <v>8317</v>
      </c>
      <c r="S2677" t="s">
        <v>8354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84"/>
        <v>50</v>
      </c>
      <c r="Q2678">
        <f t="shared" si="83"/>
        <v>117.56</v>
      </c>
      <c r="R2678" s="10" t="s">
        <v>8317</v>
      </c>
      <c r="S2678" t="s">
        <v>8354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84"/>
        <v>18</v>
      </c>
      <c r="Q2679">
        <f t="shared" si="83"/>
        <v>126.48</v>
      </c>
      <c r="R2679" s="10" t="s">
        <v>8317</v>
      </c>
      <c r="S2679" t="s">
        <v>8354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84"/>
        <v>0</v>
      </c>
      <c r="Q2680">
        <f t="shared" si="83"/>
        <v>550</v>
      </c>
      <c r="R2680" s="10" t="s">
        <v>8317</v>
      </c>
      <c r="S2680" t="s">
        <v>8354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84"/>
        <v>0</v>
      </c>
      <c r="Q2681">
        <f t="shared" si="83"/>
        <v>44</v>
      </c>
      <c r="R2681" s="10" t="s">
        <v>8317</v>
      </c>
      <c r="S2681" t="s">
        <v>8354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84"/>
        <v>1</v>
      </c>
      <c r="Q2682">
        <f t="shared" si="83"/>
        <v>69</v>
      </c>
      <c r="R2682" s="10" t="s">
        <v>8317</v>
      </c>
      <c r="S2682" t="s">
        <v>8354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84"/>
        <v>1</v>
      </c>
      <c r="Q2683">
        <f t="shared" si="83"/>
        <v>27.5</v>
      </c>
      <c r="R2683" s="10" t="s">
        <v>8334</v>
      </c>
      <c r="S2683" t="s">
        <v>8335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84"/>
        <v>28</v>
      </c>
      <c r="Q2684">
        <f t="shared" si="83"/>
        <v>84.9</v>
      </c>
      <c r="R2684" s="10" t="s">
        <v>8334</v>
      </c>
      <c r="S2684" t="s">
        <v>8335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84"/>
        <v>0</v>
      </c>
      <c r="Q2685">
        <f t="shared" si="83"/>
        <v>12</v>
      </c>
      <c r="R2685" s="10" t="s">
        <v>8334</v>
      </c>
      <c r="S2685" t="s">
        <v>8335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84"/>
        <v>1</v>
      </c>
      <c r="Q2686">
        <f t="shared" si="83"/>
        <v>200</v>
      </c>
      <c r="R2686" s="10" t="s">
        <v>8334</v>
      </c>
      <c r="S2686" t="s">
        <v>8335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84"/>
        <v>0</v>
      </c>
      <c r="Q2687">
        <f t="shared" si="83"/>
        <v>10</v>
      </c>
      <c r="R2687" s="10" t="s">
        <v>8334</v>
      </c>
      <c r="S2687" t="s">
        <v>8335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84"/>
        <v>0</v>
      </c>
      <c r="Q2688">
        <f t="shared" si="83"/>
        <v>0</v>
      </c>
      <c r="R2688" s="10" t="s">
        <v>8334</v>
      </c>
      <c r="S2688" t="s">
        <v>8335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84"/>
        <v>0</v>
      </c>
      <c r="Q2689">
        <f t="shared" si="83"/>
        <v>0</v>
      </c>
      <c r="R2689" s="10" t="s">
        <v>8334</v>
      </c>
      <c r="S2689" t="s">
        <v>8335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84"/>
        <v>0</v>
      </c>
      <c r="Q2690">
        <f t="shared" si="83"/>
        <v>5.29</v>
      </c>
      <c r="R2690" s="10" t="s">
        <v>8334</v>
      </c>
      <c r="S2690" t="s">
        <v>8335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84"/>
        <v>0</v>
      </c>
      <c r="Q2691">
        <f t="shared" ref="Q2691:Q2754" si="85">IFERROR(ROUND(E2691/M2691,2),0)</f>
        <v>1</v>
      </c>
      <c r="R2691" s="10" t="s">
        <v>8334</v>
      </c>
      <c r="S2691" t="s">
        <v>8335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84"/>
        <v>11</v>
      </c>
      <c r="Q2692">
        <f t="shared" si="85"/>
        <v>72.760000000000005</v>
      </c>
      <c r="R2692" s="10" t="s">
        <v>8334</v>
      </c>
      <c r="S2692" t="s">
        <v>8335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84"/>
        <v>0</v>
      </c>
      <c r="Q2693">
        <f t="shared" si="85"/>
        <v>17.5</v>
      </c>
      <c r="R2693" s="10" t="s">
        <v>8334</v>
      </c>
      <c r="S2693" t="s">
        <v>8335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84"/>
        <v>1</v>
      </c>
      <c r="Q2694">
        <f t="shared" si="85"/>
        <v>25</v>
      </c>
      <c r="R2694" s="10" t="s">
        <v>8334</v>
      </c>
      <c r="S2694" t="s">
        <v>8335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84"/>
        <v>1</v>
      </c>
      <c r="Q2695">
        <f t="shared" si="85"/>
        <v>13.33</v>
      </c>
      <c r="R2695" s="10" t="s">
        <v>8334</v>
      </c>
      <c r="S2695" t="s">
        <v>8335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84"/>
        <v>0</v>
      </c>
      <c r="Q2696">
        <f t="shared" si="85"/>
        <v>1</v>
      </c>
      <c r="R2696" s="10" t="s">
        <v>8334</v>
      </c>
      <c r="S2696" t="s">
        <v>8335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84"/>
        <v>0</v>
      </c>
      <c r="Q2697">
        <f t="shared" si="85"/>
        <v>23.67</v>
      </c>
      <c r="R2697" s="10" t="s">
        <v>8334</v>
      </c>
      <c r="S2697" t="s">
        <v>8335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84"/>
        <v>6</v>
      </c>
      <c r="Q2698">
        <f t="shared" si="85"/>
        <v>89.21</v>
      </c>
      <c r="R2698" s="10" t="s">
        <v>8334</v>
      </c>
      <c r="S2698" t="s">
        <v>8335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84"/>
        <v>26</v>
      </c>
      <c r="Q2699">
        <f t="shared" si="85"/>
        <v>116.56</v>
      </c>
      <c r="R2699" s="10" t="s">
        <v>8334</v>
      </c>
      <c r="S2699" t="s">
        <v>8335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84"/>
        <v>0</v>
      </c>
      <c r="Q2700">
        <f t="shared" si="85"/>
        <v>13.01</v>
      </c>
      <c r="R2700" s="10" t="s">
        <v>8334</v>
      </c>
      <c r="S2700" t="s">
        <v>8335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84"/>
        <v>0</v>
      </c>
      <c r="Q2701">
        <f t="shared" si="85"/>
        <v>0</v>
      </c>
      <c r="R2701" s="10" t="s">
        <v>8334</v>
      </c>
      <c r="S2701" t="s">
        <v>8335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84"/>
        <v>1</v>
      </c>
      <c r="Q2702">
        <f t="shared" si="85"/>
        <v>17.5</v>
      </c>
      <c r="R2702" s="10" t="s">
        <v>8334</v>
      </c>
      <c r="S2702" t="s">
        <v>8335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84"/>
        <v>46</v>
      </c>
      <c r="Q2703">
        <f t="shared" si="85"/>
        <v>34.130000000000003</v>
      </c>
      <c r="R2703" s="10" t="s">
        <v>8315</v>
      </c>
      <c r="S2703" t="s">
        <v>8355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84"/>
        <v>34</v>
      </c>
      <c r="Q2704">
        <f t="shared" si="85"/>
        <v>132.35</v>
      </c>
      <c r="R2704" s="10" t="s">
        <v>8315</v>
      </c>
      <c r="S2704" t="s">
        <v>8355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84"/>
        <v>104</v>
      </c>
      <c r="Q2705">
        <f t="shared" si="85"/>
        <v>922.22</v>
      </c>
      <c r="R2705" s="10" t="s">
        <v>8315</v>
      </c>
      <c r="S2705" t="s">
        <v>8355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84"/>
        <v>6</v>
      </c>
      <c r="Q2706">
        <f t="shared" si="85"/>
        <v>163.57</v>
      </c>
      <c r="R2706" s="10" t="s">
        <v>8315</v>
      </c>
      <c r="S2706" t="s">
        <v>8355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84"/>
        <v>11</v>
      </c>
      <c r="Q2707">
        <f t="shared" si="85"/>
        <v>217.38</v>
      </c>
      <c r="R2707" s="10" t="s">
        <v>8315</v>
      </c>
      <c r="S2707" t="s">
        <v>8355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84"/>
        <v>112</v>
      </c>
      <c r="Q2708">
        <f t="shared" si="85"/>
        <v>149.44</v>
      </c>
      <c r="R2708" s="10" t="s">
        <v>8315</v>
      </c>
      <c r="S2708" t="s">
        <v>8355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84"/>
        <v>351</v>
      </c>
      <c r="Q2709">
        <f t="shared" si="85"/>
        <v>71.239999999999995</v>
      </c>
      <c r="R2709" s="10" t="s">
        <v>8315</v>
      </c>
      <c r="S2709" t="s">
        <v>8355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84"/>
        <v>233</v>
      </c>
      <c r="Q2710">
        <f t="shared" si="85"/>
        <v>44.46</v>
      </c>
      <c r="R2710" s="10" t="s">
        <v>8315</v>
      </c>
      <c r="S2710" t="s">
        <v>8355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84"/>
        <v>102</v>
      </c>
      <c r="Q2711">
        <f t="shared" si="85"/>
        <v>164.94</v>
      </c>
      <c r="R2711" s="10" t="s">
        <v>8315</v>
      </c>
      <c r="S2711" t="s">
        <v>8355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84"/>
        <v>154</v>
      </c>
      <c r="Q2712">
        <f t="shared" si="85"/>
        <v>84.87</v>
      </c>
      <c r="R2712" s="10" t="s">
        <v>8315</v>
      </c>
      <c r="S2712" t="s">
        <v>8355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84"/>
        <v>101</v>
      </c>
      <c r="Q2713">
        <f t="shared" si="85"/>
        <v>53.95</v>
      </c>
      <c r="R2713" s="10" t="s">
        <v>8315</v>
      </c>
      <c r="S2713" t="s">
        <v>8355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84"/>
        <v>131</v>
      </c>
      <c r="Q2714">
        <f t="shared" si="85"/>
        <v>50.53</v>
      </c>
      <c r="R2714" s="10" t="s">
        <v>8315</v>
      </c>
      <c r="S2714" t="s">
        <v>8355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84"/>
        <v>102</v>
      </c>
      <c r="Q2715">
        <f t="shared" si="85"/>
        <v>108</v>
      </c>
      <c r="R2715" s="10" t="s">
        <v>8315</v>
      </c>
      <c r="S2715" t="s">
        <v>8355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84"/>
        <v>116</v>
      </c>
      <c r="Q2716">
        <f t="shared" si="85"/>
        <v>95.37</v>
      </c>
      <c r="R2716" s="10" t="s">
        <v>8315</v>
      </c>
      <c r="S2716" t="s">
        <v>8355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84"/>
        <v>265</v>
      </c>
      <c r="Q2717">
        <f t="shared" si="85"/>
        <v>57.63</v>
      </c>
      <c r="R2717" s="10" t="s">
        <v>8315</v>
      </c>
      <c r="S2717" t="s">
        <v>8355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84"/>
        <v>120</v>
      </c>
      <c r="Q2718">
        <f t="shared" si="85"/>
        <v>64.16</v>
      </c>
      <c r="R2718" s="10" t="s">
        <v>8315</v>
      </c>
      <c r="S2718" t="s">
        <v>8355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84"/>
        <v>120</v>
      </c>
      <c r="Q2719">
        <f t="shared" si="85"/>
        <v>92.39</v>
      </c>
      <c r="R2719" s="10" t="s">
        <v>8315</v>
      </c>
      <c r="S2719" t="s">
        <v>8355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84"/>
        <v>104</v>
      </c>
      <c r="Q2720">
        <f t="shared" si="85"/>
        <v>125.98</v>
      </c>
      <c r="R2720" s="10" t="s">
        <v>8315</v>
      </c>
      <c r="S2720" t="s">
        <v>8355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84"/>
        <v>109</v>
      </c>
      <c r="Q2721">
        <f t="shared" si="85"/>
        <v>94.64</v>
      </c>
      <c r="R2721" s="10" t="s">
        <v>8315</v>
      </c>
      <c r="S2721" t="s">
        <v>8355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84"/>
        <v>118</v>
      </c>
      <c r="Q2722">
        <f t="shared" si="85"/>
        <v>170.7</v>
      </c>
      <c r="R2722" s="10" t="s">
        <v>8315</v>
      </c>
      <c r="S2722" t="s">
        <v>8355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84"/>
        <v>1462</v>
      </c>
      <c r="Q2723">
        <f t="shared" si="85"/>
        <v>40.76</v>
      </c>
      <c r="R2723" s="10" t="s">
        <v>8317</v>
      </c>
      <c r="S2723" t="s">
        <v>8347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84"/>
        <v>253</v>
      </c>
      <c r="Q2724">
        <f t="shared" si="85"/>
        <v>68.25</v>
      </c>
      <c r="R2724" s="10" t="s">
        <v>8317</v>
      </c>
      <c r="S2724" t="s">
        <v>8347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84"/>
        <v>140</v>
      </c>
      <c r="Q2725">
        <f t="shared" si="85"/>
        <v>95.49</v>
      </c>
      <c r="R2725" s="10" t="s">
        <v>8317</v>
      </c>
      <c r="S2725" t="s">
        <v>8347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84"/>
        <v>297</v>
      </c>
      <c r="Q2726">
        <f t="shared" si="85"/>
        <v>7.19</v>
      </c>
      <c r="R2726" s="10" t="s">
        <v>8317</v>
      </c>
      <c r="S2726" t="s">
        <v>8347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84"/>
        <v>145</v>
      </c>
      <c r="Q2727">
        <f t="shared" si="85"/>
        <v>511.65</v>
      </c>
      <c r="R2727" s="10" t="s">
        <v>8317</v>
      </c>
      <c r="S2727" t="s">
        <v>8347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84"/>
        <v>106</v>
      </c>
      <c r="Q2728">
        <f t="shared" si="85"/>
        <v>261.75</v>
      </c>
      <c r="R2728" s="10" t="s">
        <v>8317</v>
      </c>
      <c r="S2728" t="s">
        <v>8347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84"/>
        <v>493</v>
      </c>
      <c r="Q2729">
        <f t="shared" si="85"/>
        <v>69.760000000000005</v>
      </c>
      <c r="R2729" s="10" t="s">
        <v>8317</v>
      </c>
      <c r="S2729" t="s">
        <v>8347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84"/>
        <v>202</v>
      </c>
      <c r="Q2730">
        <f t="shared" si="85"/>
        <v>77.23</v>
      </c>
      <c r="R2730" s="10" t="s">
        <v>8317</v>
      </c>
      <c r="S2730" t="s">
        <v>8347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84"/>
        <v>104</v>
      </c>
      <c r="Q2731">
        <f t="shared" si="85"/>
        <v>340.57</v>
      </c>
      <c r="R2731" s="10" t="s">
        <v>8317</v>
      </c>
      <c r="S2731" t="s">
        <v>8347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ref="P2732:P2795" si="86">ROUND(E2732/D2732*100,0)</f>
        <v>170</v>
      </c>
      <c r="Q2732">
        <f t="shared" si="85"/>
        <v>67.42</v>
      </c>
      <c r="R2732" s="10" t="s">
        <v>8317</v>
      </c>
      <c r="S2732" t="s">
        <v>8347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86"/>
        <v>104</v>
      </c>
      <c r="Q2733">
        <f t="shared" si="85"/>
        <v>845.7</v>
      </c>
      <c r="R2733" s="10" t="s">
        <v>8317</v>
      </c>
      <c r="S2733" t="s">
        <v>8347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86"/>
        <v>118</v>
      </c>
      <c r="Q2734">
        <f t="shared" si="85"/>
        <v>97.19</v>
      </c>
      <c r="R2734" s="10" t="s">
        <v>8317</v>
      </c>
      <c r="S2734" t="s">
        <v>8347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86"/>
        <v>108</v>
      </c>
      <c r="Q2735">
        <f t="shared" si="85"/>
        <v>451.84</v>
      </c>
      <c r="R2735" s="10" t="s">
        <v>8317</v>
      </c>
      <c r="S2735" t="s">
        <v>8347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86"/>
        <v>2260300</v>
      </c>
      <c r="Q2736">
        <f t="shared" si="85"/>
        <v>138.66999999999999</v>
      </c>
      <c r="R2736" s="10" t="s">
        <v>8317</v>
      </c>
      <c r="S2736" t="s">
        <v>8347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86"/>
        <v>978</v>
      </c>
      <c r="Q2737">
        <f t="shared" si="85"/>
        <v>21.64</v>
      </c>
      <c r="R2737" s="10" t="s">
        <v>8317</v>
      </c>
      <c r="S2737" t="s">
        <v>8347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86"/>
        <v>123</v>
      </c>
      <c r="Q2738">
        <f t="shared" si="85"/>
        <v>169.52</v>
      </c>
      <c r="R2738" s="10" t="s">
        <v>8317</v>
      </c>
      <c r="S2738" t="s">
        <v>8347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86"/>
        <v>246</v>
      </c>
      <c r="Q2739">
        <f t="shared" si="85"/>
        <v>161.88</v>
      </c>
      <c r="R2739" s="10" t="s">
        <v>8317</v>
      </c>
      <c r="S2739" t="s">
        <v>8347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86"/>
        <v>148</v>
      </c>
      <c r="Q2740">
        <f t="shared" si="85"/>
        <v>493.13</v>
      </c>
      <c r="R2740" s="10" t="s">
        <v>8317</v>
      </c>
      <c r="S2740" t="s">
        <v>8347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86"/>
        <v>384</v>
      </c>
      <c r="Q2741">
        <f t="shared" si="85"/>
        <v>22.12</v>
      </c>
      <c r="R2741" s="10" t="s">
        <v>8317</v>
      </c>
      <c r="S2741" t="s">
        <v>8347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86"/>
        <v>103</v>
      </c>
      <c r="Q2742">
        <f t="shared" si="85"/>
        <v>18.239999999999998</v>
      </c>
      <c r="R2742" s="10" t="s">
        <v>8317</v>
      </c>
      <c r="S2742" t="s">
        <v>8347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86"/>
        <v>0</v>
      </c>
      <c r="Q2743">
        <f t="shared" si="85"/>
        <v>8.75</v>
      </c>
      <c r="R2743" s="10" t="s">
        <v>8320</v>
      </c>
      <c r="S2743" t="s">
        <v>8356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86"/>
        <v>29</v>
      </c>
      <c r="Q2744">
        <f t="shared" si="85"/>
        <v>40.61</v>
      </c>
      <c r="R2744" s="10" t="s">
        <v>8320</v>
      </c>
      <c r="S2744" t="s">
        <v>8356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86"/>
        <v>0</v>
      </c>
      <c r="Q2745">
        <f t="shared" si="85"/>
        <v>0</v>
      </c>
      <c r="R2745" s="10" t="s">
        <v>8320</v>
      </c>
      <c r="S2745" t="s">
        <v>8356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86"/>
        <v>5</v>
      </c>
      <c r="Q2746">
        <f t="shared" si="85"/>
        <v>37.950000000000003</v>
      </c>
      <c r="R2746" s="10" t="s">
        <v>8320</v>
      </c>
      <c r="S2746" t="s">
        <v>8356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86"/>
        <v>22</v>
      </c>
      <c r="Q2747">
        <f t="shared" si="85"/>
        <v>35.729999999999997</v>
      </c>
      <c r="R2747" s="10" t="s">
        <v>8320</v>
      </c>
      <c r="S2747" t="s">
        <v>8356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86"/>
        <v>27</v>
      </c>
      <c r="Q2748">
        <f t="shared" si="85"/>
        <v>42.16</v>
      </c>
      <c r="R2748" s="10" t="s">
        <v>8320</v>
      </c>
      <c r="S2748" t="s">
        <v>8356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86"/>
        <v>28</v>
      </c>
      <c r="Q2749">
        <f t="shared" si="85"/>
        <v>35</v>
      </c>
      <c r="R2749" s="10" t="s">
        <v>8320</v>
      </c>
      <c r="S2749" t="s">
        <v>8356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86"/>
        <v>1</v>
      </c>
      <c r="Q2750">
        <f t="shared" si="85"/>
        <v>13.25</v>
      </c>
      <c r="R2750" s="10" t="s">
        <v>8320</v>
      </c>
      <c r="S2750" t="s">
        <v>8356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86"/>
        <v>1</v>
      </c>
      <c r="Q2751">
        <f t="shared" si="85"/>
        <v>55</v>
      </c>
      <c r="R2751" s="10" t="s">
        <v>8320</v>
      </c>
      <c r="S2751" t="s">
        <v>8356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86"/>
        <v>0</v>
      </c>
      <c r="Q2752">
        <f t="shared" si="85"/>
        <v>0</v>
      </c>
      <c r="R2752" s="10" t="s">
        <v>8320</v>
      </c>
      <c r="S2752" t="s">
        <v>8356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86"/>
        <v>0</v>
      </c>
      <c r="Q2753">
        <f t="shared" si="85"/>
        <v>0</v>
      </c>
      <c r="R2753" s="10" t="s">
        <v>8320</v>
      </c>
      <c r="S2753" t="s">
        <v>8356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86"/>
        <v>11</v>
      </c>
      <c r="Q2754">
        <f t="shared" si="85"/>
        <v>39.29</v>
      </c>
      <c r="R2754" s="10" t="s">
        <v>8320</v>
      </c>
      <c r="S2754" t="s">
        <v>8356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86"/>
        <v>19</v>
      </c>
      <c r="Q2755">
        <f t="shared" ref="Q2755:Q2818" si="87">IFERROR(ROUND(E2755/M2755,2),0)</f>
        <v>47.5</v>
      </c>
      <c r="R2755" s="10" t="s">
        <v>8320</v>
      </c>
      <c r="S2755" t="s">
        <v>8356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86"/>
        <v>0</v>
      </c>
      <c r="Q2756">
        <f t="shared" si="87"/>
        <v>0</v>
      </c>
      <c r="R2756" s="10" t="s">
        <v>8320</v>
      </c>
      <c r="S2756" t="s">
        <v>8356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86"/>
        <v>52</v>
      </c>
      <c r="Q2757">
        <f t="shared" si="87"/>
        <v>17.329999999999998</v>
      </c>
      <c r="R2757" s="10" t="s">
        <v>8320</v>
      </c>
      <c r="S2757" t="s">
        <v>8356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86"/>
        <v>10</v>
      </c>
      <c r="Q2758">
        <f t="shared" si="87"/>
        <v>31.76</v>
      </c>
      <c r="R2758" s="10" t="s">
        <v>8320</v>
      </c>
      <c r="S2758" t="s">
        <v>8356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86"/>
        <v>1</v>
      </c>
      <c r="Q2759">
        <f t="shared" si="87"/>
        <v>5</v>
      </c>
      <c r="R2759" s="10" t="s">
        <v>8320</v>
      </c>
      <c r="S2759" t="s">
        <v>8356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86"/>
        <v>12</v>
      </c>
      <c r="Q2760">
        <f t="shared" si="87"/>
        <v>39</v>
      </c>
      <c r="R2760" s="10" t="s">
        <v>8320</v>
      </c>
      <c r="S2760" t="s">
        <v>8356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86"/>
        <v>11</v>
      </c>
      <c r="Q2761">
        <f t="shared" si="87"/>
        <v>52.5</v>
      </c>
      <c r="R2761" s="10" t="s">
        <v>8320</v>
      </c>
      <c r="S2761" t="s">
        <v>8356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86"/>
        <v>0</v>
      </c>
      <c r="Q2762">
        <f t="shared" si="87"/>
        <v>0</v>
      </c>
      <c r="R2762" s="10" t="s">
        <v>8320</v>
      </c>
      <c r="S2762" t="s">
        <v>8356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86"/>
        <v>1</v>
      </c>
      <c r="Q2763">
        <f t="shared" si="87"/>
        <v>9</v>
      </c>
      <c r="R2763" s="10" t="s">
        <v>8320</v>
      </c>
      <c r="S2763" t="s">
        <v>8356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86"/>
        <v>1</v>
      </c>
      <c r="Q2764">
        <f t="shared" si="87"/>
        <v>25</v>
      </c>
      <c r="R2764" s="10" t="s">
        <v>8320</v>
      </c>
      <c r="S2764" t="s">
        <v>8356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86"/>
        <v>0</v>
      </c>
      <c r="Q2765">
        <f t="shared" si="87"/>
        <v>30</v>
      </c>
      <c r="R2765" s="10" t="s">
        <v>8320</v>
      </c>
      <c r="S2765" t="s">
        <v>8356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86"/>
        <v>1</v>
      </c>
      <c r="Q2766">
        <f t="shared" si="87"/>
        <v>11.25</v>
      </c>
      <c r="R2766" s="10" t="s">
        <v>8320</v>
      </c>
      <c r="S2766" t="s">
        <v>8356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86"/>
        <v>0</v>
      </c>
      <c r="Q2767">
        <f t="shared" si="87"/>
        <v>0</v>
      </c>
      <c r="R2767" s="10" t="s">
        <v>8320</v>
      </c>
      <c r="S2767" t="s">
        <v>8356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86"/>
        <v>2</v>
      </c>
      <c r="Q2768">
        <f t="shared" si="87"/>
        <v>25</v>
      </c>
      <c r="R2768" s="10" t="s">
        <v>8320</v>
      </c>
      <c r="S2768" t="s">
        <v>8356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86"/>
        <v>1</v>
      </c>
      <c r="Q2769">
        <f t="shared" si="87"/>
        <v>11.33</v>
      </c>
      <c r="R2769" s="10" t="s">
        <v>8320</v>
      </c>
      <c r="S2769" t="s">
        <v>8356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86"/>
        <v>14</v>
      </c>
      <c r="Q2770">
        <f t="shared" si="87"/>
        <v>29.47</v>
      </c>
      <c r="R2770" s="10" t="s">
        <v>8320</v>
      </c>
      <c r="S2770" t="s">
        <v>8356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86"/>
        <v>0</v>
      </c>
      <c r="Q2771">
        <f t="shared" si="87"/>
        <v>1</v>
      </c>
      <c r="R2771" s="10" t="s">
        <v>8320</v>
      </c>
      <c r="S2771" t="s">
        <v>8356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86"/>
        <v>10</v>
      </c>
      <c r="Q2772">
        <f t="shared" si="87"/>
        <v>63.1</v>
      </c>
      <c r="R2772" s="10" t="s">
        <v>8320</v>
      </c>
      <c r="S2772" t="s">
        <v>8356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86"/>
        <v>0</v>
      </c>
      <c r="Q2773">
        <f t="shared" si="87"/>
        <v>0</v>
      </c>
      <c r="R2773" s="10" t="s">
        <v>8320</v>
      </c>
      <c r="S2773" t="s">
        <v>8356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86"/>
        <v>0</v>
      </c>
      <c r="Q2774">
        <f t="shared" si="87"/>
        <v>0</v>
      </c>
      <c r="R2774" s="10" t="s">
        <v>8320</v>
      </c>
      <c r="S2774" t="s">
        <v>8356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86"/>
        <v>0</v>
      </c>
      <c r="Q2775">
        <f t="shared" si="87"/>
        <v>1</v>
      </c>
      <c r="R2775" s="10" t="s">
        <v>8320</v>
      </c>
      <c r="S2775" t="s">
        <v>8356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86"/>
        <v>14</v>
      </c>
      <c r="Q2776">
        <f t="shared" si="87"/>
        <v>43.85</v>
      </c>
      <c r="R2776" s="10" t="s">
        <v>8320</v>
      </c>
      <c r="S2776" t="s">
        <v>8356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86"/>
        <v>3</v>
      </c>
      <c r="Q2777">
        <f t="shared" si="87"/>
        <v>75</v>
      </c>
      <c r="R2777" s="10" t="s">
        <v>8320</v>
      </c>
      <c r="S2777" t="s">
        <v>8356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86"/>
        <v>8</v>
      </c>
      <c r="Q2778">
        <f t="shared" si="87"/>
        <v>45.97</v>
      </c>
      <c r="R2778" s="10" t="s">
        <v>8320</v>
      </c>
      <c r="S2778" t="s">
        <v>8356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86"/>
        <v>0</v>
      </c>
      <c r="Q2779">
        <f t="shared" si="87"/>
        <v>10</v>
      </c>
      <c r="R2779" s="10" t="s">
        <v>8320</v>
      </c>
      <c r="S2779" t="s">
        <v>8356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86"/>
        <v>26</v>
      </c>
      <c r="Q2780">
        <f t="shared" si="87"/>
        <v>93.67</v>
      </c>
      <c r="R2780" s="10" t="s">
        <v>8320</v>
      </c>
      <c r="S2780" t="s">
        <v>8356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86"/>
        <v>2</v>
      </c>
      <c r="Q2781">
        <f t="shared" si="87"/>
        <v>53</v>
      </c>
      <c r="R2781" s="10" t="s">
        <v>8320</v>
      </c>
      <c r="S2781" t="s">
        <v>8356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86"/>
        <v>0</v>
      </c>
      <c r="Q2782">
        <f t="shared" si="87"/>
        <v>0</v>
      </c>
      <c r="R2782" s="10" t="s">
        <v>8320</v>
      </c>
      <c r="S2782" t="s">
        <v>8356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86"/>
        <v>105</v>
      </c>
      <c r="Q2783">
        <f t="shared" si="87"/>
        <v>47</v>
      </c>
      <c r="R2783" s="10" t="s">
        <v>8315</v>
      </c>
      <c r="S2783" t="s">
        <v>8316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86"/>
        <v>120</v>
      </c>
      <c r="Q2784">
        <f t="shared" si="87"/>
        <v>66.67</v>
      </c>
      <c r="R2784" s="10" t="s">
        <v>8315</v>
      </c>
      <c r="S2784" t="s">
        <v>8316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86"/>
        <v>115</v>
      </c>
      <c r="Q2785">
        <f t="shared" si="87"/>
        <v>18.77</v>
      </c>
      <c r="R2785" s="10" t="s">
        <v>8315</v>
      </c>
      <c r="S2785" t="s">
        <v>8316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86"/>
        <v>119</v>
      </c>
      <c r="Q2786">
        <f t="shared" si="87"/>
        <v>66.11</v>
      </c>
      <c r="R2786" s="10" t="s">
        <v>8315</v>
      </c>
      <c r="S2786" t="s">
        <v>8316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86"/>
        <v>105</v>
      </c>
      <c r="Q2787">
        <f t="shared" si="87"/>
        <v>36.86</v>
      </c>
      <c r="R2787" s="10" t="s">
        <v>8315</v>
      </c>
      <c r="S2787" t="s">
        <v>8316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86"/>
        <v>118</v>
      </c>
      <c r="Q2788">
        <f t="shared" si="87"/>
        <v>39.81</v>
      </c>
      <c r="R2788" s="10" t="s">
        <v>8315</v>
      </c>
      <c r="S2788" t="s">
        <v>8316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86"/>
        <v>120</v>
      </c>
      <c r="Q2789">
        <f t="shared" si="87"/>
        <v>31.5</v>
      </c>
      <c r="R2789" s="10" t="s">
        <v>8315</v>
      </c>
      <c r="S2789" t="s">
        <v>8316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86"/>
        <v>103</v>
      </c>
      <c r="Q2790">
        <f t="shared" si="87"/>
        <v>102.5</v>
      </c>
      <c r="R2790" s="10" t="s">
        <v>8315</v>
      </c>
      <c r="S2790" t="s">
        <v>8316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86"/>
        <v>101</v>
      </c>
      <c r="Q2791">
        <f t="shared" si="87"/>
        <v>126.46</v>
      </c>
      <c r="R2791" s="10" t="s">
        <v>8315</v>
      </c>
      <c r="S2791" t="s">
        <v>8316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86"/>
        <v>105</v>
      </c>
      <c r="Q2792">
        <f t="shared" si="87"/>
        <v>47.88</v>
      </c>
      <c r="R2792" s="10" t="s">
        <v>8315</v>
      </c>
      <c r="S2792" t="s">
        <v>8316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86"/>
        <v>103</v>
      </c>
      <c r="Q2793">
        <f t="shared" si="87"/>
        <v>73.209999999999994</v>
      </c>
      <c r="R2793" s="10" t="s">
        <v>8315</v>
      </c>
      <c r="S2793" t="s">
        <v>8316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86"/>
        <v>108</v>
      </c>
      <c r="Q2794">
        <f t="shared" si="87"/>
        <v>89.67</v>
      </c>
      <c r="R2794" s="10" t="s">
        <v>8315</v>
      </c>
      <c r="S2794" t="s">
        <v>8316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86"/>
        <v>111</v>
      </c>
      <c r="Q2795">
        <f t="shared" si="87"/>
        <v>151.46</v>
      </c>
      <c r="R2795" s="10" t="s">
        <v>8315</v>
      </c>
      <c r="S2795" t="s">
        <v>8316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ref="P2796:P2859" si="88">ROUND(E2796/D2796*100,0)</f>
        <v>150</v>
      </c>
      <c r="Q2796">
        <f t="shared" si="87"/>
        <v>25</v>
      </c>
      <c r="R2796" s="10" t="s">
        <v>8315</v>
      </c>
      <c r="S2796" t="s">
        <v>8316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88"/>
        <v>104</v>
      </c>
      <c r="Q2797">
        <f t="shared" si="87"/>
        <v>36.5</v>
      </c>
      <c r="R2797" s="10" t="s">
        <v>8315</v>
      </c>
      <c r="S2797" t="s">
        <v>8316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88"/>
        <v>116</v>
      </c>
      <c r="Q2798">
        <f t="shared" si="87"/>
        <v>44</v>
      </c>
      <c r="R2798" s="10" t="s">
        <v>8315</v>
      </c>
      <c r="S2798" t="s">
        <v>8316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88"/>
        <v>103</v>
      </c>
      <c r="Q2799">
        <f t="shared" si="87"/>
        <v>87.36</v>
      </c>
      <c r="R2799" s="10" t="s">
        <v>8315</v>
      </c>
      <c r="S2799" t="s">
        <v>8316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88"/>
        <v>101</v>
      </c>
      <c r="Q2800">
        <f t="shared" si="87"/>
        <v>36.47</v>
      </c>
      <c r="R2800" s="10" t="s">
        <v>8315</v>
      </c>
      <c r="S2800" t="s">
        <v>8316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88"/>
        <v>117</v>
      </c>
      <c r="Q2801">
        <f t="shared" si="87"/>
        <v>44.86</v>
      </c>
      <c r="R2801" s="10" t="s">
        <v>8315</v>
      </c>
      <c r="S2801" t="s">
        <v>8316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88"/>
        <v>133</v>
      </c>
      <c r="Q2802">
        <f t="shared" si="87"/>
        <v>42.9</v>
      </c>
      <c r="R2802" s="10" t="s">
        <v>8315</v>
      </c>
      <c r="S2802" t="s">
        <v>8316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88"/>
        <v>133</v>
      </c>
      <c r="Q2803">
        <f t="shared" si="87"/>
        <v>51.23</v>
      </c>
      <c r="R2803" s="10" t="s">
        <v>8315</v>
      </c>
      <c r="S2803" t="s">
        <v>8316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88"/>
        <v>102</v>
      </c>
      <c r="Q2804">
        <f t="shared" si="87"/>
        <v>33.94</v>
      </c>
      <c r="R2804" s="10" t="s">
        <v>8315</v>
      </c>
      <c r="S2804" t="s">
        <v>8316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88"/>
        <v>128</v>
      </c>
      <c r="Q2805">
        <f t="shared" si="87"/>
        <v>90.74</v>
      </c>
      <c r="R2805" s="10" t="s">
        <v>8315</v>
      </c>
      <c r="S2805" t="s">
        <v>8316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88"/>
        <v>115</v>
      </c>
      <c r="Q2806">
        <f t="shared" si="87"/>
        <v>50</v>
      </c>
      <c r="R2806" s="10" t="s">
        <v>8315</v>
      </c>
      <c r="S2806" t="s">
        <v>8316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88"/>
        <v>110</v>
      </c>
      <c r="Q2807">
        <f t="shared" si="87"/>
        <v>24.44</v>
      </c>
      <c r="R2807" s="10" t="s">
        <v>8315</v>
      </c>
      <c r="S2807" t="s">
        <v>8316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88"/>
        <v>112</v>
      </c>
      <c r="Q2808">
        <f t="shared" si="87"/>
        <v>44.25</v>
      </c>
      <c r="R2808" s="10" t="s">
        <v>8315</v>
      </c>
      <c r="S2808" t="s">
        <v>8316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88"/>
        <v>126</v>
      </c>
      <c r="Q2809">
        <f t="shared" si="87"/>
        <v>67.739999999999995</v>
      </c>
      <c r="R2809" s="10" t="s">
        <v>8315</v>
      </c>
      <c r="S2809" t="s">
        <v>8316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88"/>
        <v>100</v>
      </c>
      <c r="Q2810">
        <f t="shared" si="87"/>
        <v>65.38</v>
      </c>
      <c r="R2810" s="10" t="s">
        <v>8315</v>
      </c>
      <c r="S2810" t="s">
        <v>8316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88"/>
        <v>102</v>
      </c>
      <c r="Q2811">
        <f t="shared" si="87"/>
        <v>121.9</v>
      </c>
      <c r="R2811" s="10" t="s">
        <v>8315</v>
      </c>
      <c r="S2811" t="s">
        <v>8316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88"/>
        <v>108</v>
      </c>
      <c r="Q2812">
        <f t="shared" si="87"/>
        <v>47.46</v>
      </c>
      <c r="R2812" s="10" t="s">
        <v>8315</v>
      </c>
      <c r="S2812" t="s">
        <v>8316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88"/>
        <v>100</v>
      </c>
      <c r="Q2813">
        <f t="shared" si="87"/>
        <v>92.84</v>
      </c>
      <c r="R2813" s="10" t="s">
        <v>8315</v>
      </c>
      <c r="S2813" t="s">
        <v>8316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88"/>
        <v>113</v>
      </c>
      <c r="Q2814">
        <f t="shared" si="87"/>
        <v>68.25</v>
      </c>
      <c r="R2814" s="10" t="s">
        <v>8315</v>
      </c>
      <c r="S2814" t="s">
        <v>8316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88"/>
        <v>128</v>
      </c>
      <c r="Q2815">
        <f t="shared" si="87"/>
        <v>37.21</v>
      </c>
      <c r="R2815" s="10" t="s">
        <v>8315</v>
      </c>
      <c r="S2815" t="s">
        <v>8316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88"/>
        <v>108</v>
      </c>
      <c r="Q2816">
        <f t="shared" si="87"/>
        <v>25.25</v>
      </c>
      <c r="R2816" s="10" t="s">
        <v>8315</v>
      </c>
      <c r="S2816" t="s">
        <v>8316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88"/>
        <v>242</v>
      </c>
      <c r="Q2817">
        <f t="shared" si="87"/>
        <v>43.21</v>
      </c>
      <c r="R2817" s="10" t="s">
        <v>8315</v>
      </c>
      <c r="S2817" t="s">
        <v>8316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88"/>
        <v>142</v>
      </c>
      <c r="Q2818">
        <f t="shared" si="87"/>
        <v>25.13</v>
      </c>
      <c r="R2818" s="10" t="s">
        <v>8315</v>
      </c>
      <c r="S2818" t="s">
        <v>8316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si="88"/>
        <v>130</v>
      </c>
      <c r="Q2819">
        <f t="shared" ref="Q2819:Q2882" si="89">IFERROR(ROUND(E2819/M2819,2),0)</f>
        <v>23.64</v>
      </c>
      <c r="R2819" s="10" t="s">
        <v>8315</v>
      </c>
      <c r="S2819" t="s">
        <v>8316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88"/>
        <v>106</v>
      </c>
      <c r="Q2820">
        <f t="shared" si="89"/>
        <v>103.95</v>
      </c>
      <c r="R2820" s="10" t="s">
        <v>8315</v>
      </c>
      <c r="S2820" t="s">
        <v>8316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88"/>
        <v>105</v>
      </c>
      <c r="Q2821">
        <f t="shared" si="89"/>
        <v>50.38</v>
      </c>
      <c r="R2821" s="10" t="s">
        <v>8315</v>
      </c>
      <c r="S2821" t="s">
        <v>8316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88"/>
        <v>136</v>
      </c>
      <c r="Q2822">
        <f t="shared" si="89"/>
        <v>13.6</v>
      </c>
      <c r="R2822" s="10" t="s">
        <v>8315</v>
      </c>
      <c r="S2822" t="s">
        <v>8316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88"/>
        <v>100</v>
      </c>
      <c r="Q2823">
        <f t="shared" si="89"/>
        <v>28.57</v>
      </c>
      <c r="R2823" s="10" t="s">
        <v>8315</v>
      </c>
      <c r="S2823" t="s">
        <v>8316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88"/>
        <v>100</v>
      </c>
      <c r="Q2824">
        <f t="shared" si="89"/>
        <v>63.83</v>
      </c>
      <c r="R2824" s="10" t="s">
        <v>8315</v>
      </c>
      <c r="S2824" t="s">
        <v>8316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88"/>
        <v>124</v>
      </c>
      <c r="Q2825">
        <f t="shared" si="89"/>
        <v>8.86</v>
      </c>
      <c r="R2825" s="10" t="s">
        <v>8315</v>
      </c>
      <c r="S2825" t="s">
        <v>8316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88"/>
        <v>117</v>
      </c>
      <c r="Q2826">
        <f t="shared" si="89"/>
        <v>50.67</v>
      </c>
      <c r="R2826" s="10" t="s">
        <v>8315</v>
      </c>
      <c r="S2826" t="s">
        <v>8316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88"/>
        <v>103</v>
      </c>
      <c r="Q2827">
        <f t="shared" si="89"/>
        <v>60.78</v>
      </c>
      <c r="R2827" s="10" t="s">
        <v>8315</v>
      </c>
      <c r="S2827" t="s">
        <v>8316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88"/>
        <v>108</v>
      </c>
      <c r="Q2828">
        <f t="shared" si="89"/>
        <v>113.42</v>
      </c>
      <c r="R2828" s="10" t="s">
        <v>8315</v>
      </c>
      <c r="S2828" t="s">
        <v>8316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88"/>
        <v>120</v>
      </c>
      <c r="Q2829">
        <f t="shared" si="89"/>
        <v>104.57</v>
      </c>
      <c r="R2829" s="10" t="s">
        <v>8315</v>
      </c>
      <c r="S2829" t="s">
        <v>8316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88"/>
        <v>100</v>
      </c>
      <c r="Q2830">
        <f t="shared" si="89"/>
        <v>98.31</v>
      </c>
      <c r="R2830" s="10" t="s">
        <v>8315</v>
      </c>
      <c r="S2830" t="s">
        <v>8316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88"/>
        <v>107</v>
      </c>
      <c r="Q2831">
        <f t="shared" si="89"/>
        <v>35.04</v>
      </c>
      <c r="R2831" s="10" t="s">
        <v>8315</v>
      </c>
      <c r="S2831" t="s">
        <v>8316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88"/>
        <v>100</v>
      </c>
      <c r="Q2832">
        <f t="shared" si="89"/>
        <v>272.73</v>
      </c>
      <c r="R2832" s="10" t="s">
        <v>8315</v>
      </c>
      <c r="S2832" t="s">
        <v>8316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88"/>
        <v>111</v>
      </c>
      <c r="Q2833">
        <f t="shared" si="89"/>
        <v>63.85</v>
      </c>
      <c r="R2833" s="10" t="s">
        <v>8315</v>
      </c>
      <c r="S2833" t="s">
        <v>8316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88"/>
        <v>115</v>
      </c>
      <c r="Q2834">
        <f t="shared" si="89"/>
        <v>30.19</v>
      </c>
      <c r="R2834" s="10" t="s">
        <v>8315</v>
      </c>
      <c r="S2834" t="s">
        <v>8316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88"/>
        <v>108</v>
      </c>
      <c r="Q2835">
        <f t="shared" si="89"/>
        <v>83.51</v>
      </c>
      <c r="R2835" s="10" t="s">
        <v>8315</v>
      </c>
      <c r="S2835" t="s">
        <v>8316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88"/>
        <v>170</v>
      </c>
      <c r="Q2836">
        <f t="shared" si="89"/>
        <v>64.760000000000005</v>
      </c>
      <c r="R2836" s="10" t="s">
        <v>8315</v>
      </c>
      <c r="S2836" t="s">
        <v>8316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88"/>
        <v>187</v>
      </c>
      <c r="Q2837">
        <f t="shared" si="89"/>
        <v>20.12</v>
      </c>
      <c r="R2837" s="10" t="s">
        <v>8315</v>
      </c>
      <c r="S2837" t="s">
        <v>8316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88"/>
        <v>108</v>
      </c>
      <c r="Q2838">
        <f t="shared" si="89"/>
        <v>44.09</v>
      </c>
      <c r="R2838" s="10" t="s">
        <v>8315</v>
      </c>
      <c r="S2838" t="s">
        <v>8316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88"/>
        <v>100</v>
      </c>
      <c r="Q2839">
        <f t="shared" si="89"/>
        <v>40.479999999999997</v>
      </c>
      <c r="R2839" s="10" t="s">
        <v>8315</v>
      </c>
      <c r="S2839" t="s">
        <v>8316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88"/>
        <v>120</v>
      </c>
      <c r="Q2840">
        <f t="shared" si="89"/>
        <v>44.54</v>
      </c>
      <c r="R2840" s="10" t="s">
        <v>8315</v>
      </c>
      <c r="S2840" t="s">
        <v>8316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88"/>
        <v>111</v>
      </c>
      <c r="Q2841">
        <f t="shared" si="89"/>
        <v>125.81</v>
      </c>
      <c r="R2841" s="10" t="s">
        <v>8315</v>
      </c>
      <c r="S2841" t="s">
        <v>8316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88"/>
        <v>104</v>
      </c>
      <c r="Q2842">
        <f t="shared" si="89"/>
        <v>19.7</v>
      </c>
      <c r="R2842" s="10" t="s">
        <v>8315</v>
      </c>
      <c r="S2842" t="s">
        <v>8316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88"/>
        <v>1</v>
      </c>
      <c r="Q2843">
        <f t="shared" si="89"/>
        <v>10</v>
      </c>
      <c r="R2843" s="10" t="s">
        <v>8315</v>
      </c>
      <c r="S2843" t="s">
        <v>8316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88"/>
        <v>0</v>
      </c>
      <c r="Q2844">
        <f t="shared" si="89"/>
        <v>0</v>
      </c>
      <c r="R2844" s="10" t="s">
        <v>8315</v>
      </c>
      <c r="S2844" t="s">
        <v>8316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88"/>
        <v>0</v>
      </c>
      <c r="Q2845">
        <f t="shared" si="89"/>
        <v>0</v>
      </c>
      <c r="R2845" s="10" t="s">
        <v>8315</v>
      </c>
      <c r="S2845" t="s">
        <v>8316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88"/>
        <v>5</v>
      </c>
      <c r="Q2846">
        <f t="shared" si="89"/>
        <v>30</v>
      </c>
      <c r="R2846" s="10" t="s">
        <v>8315</v>
      </c>
      <c r="S2846" t="s">
        <v>8316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88"/>
        <v>32</v>
      </c>
      <c r="Q2847">
        <f t="shared" si="89"/>
        <v>60.67</v>
      </c>
      <c r="R2847" s="10" t="s">
        <v>8315</v>
      </c>
      <c r="S2847" t="s">
        <v>8316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88"/>
        <v>0</v>
      </c>
      <c r="Q2848">
        <f t="shared" si="89"/>
        <v>0</v>
      </c>
      <c r="R2848" s="10" t="s">
        <v>8315</v>
      </c>
      <c r="S2848" t="s">
        <v>8316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88"/>
        <v>0</v>
      </c>
      <c r="Q2849">
        <f t="shared" si="89"/>
        <v>0</v>
      </c>
      <c r="R2849" s="10" t="s">
        <v>8315</v>
      </c>
      <c r="S2849" t="s">
        <v>8316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88"/>
        <v>0</v>
      </c>
      <c r="Q2850">
        <f t="shared" si="89"/>
        <v>23.33</v>
      </c>
      <c r="R2850" s="10" t="s">
        <v>8315</v>
      </c>
      <c r="S2850" t="s">
        <v>8316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88"/>
        <v>1</v>
      </c>
      <c r="Q2851">
        <f t="shared" si="89"/>
        <v>5</v>
      </c>
      <c r="R2851" s="10" t="s">
        <v>8315</v>
      </c>
      <c r="S2851" t="s">
        <v>8316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88"/>
        <v>4</v>
      </c>
      <c r="Q2852">
        <f t="shared" si="89"/>
        <v>23.92</v>
      </c>
      <c r="R2852" s="10" t="s">
        <v>8315</v>
      </c>
      <c r="S2852" t="s">
        <v>8316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88"/>
        <v>0</v>
      </c>
      <c r="Q2853">
        <f t="shared" si="89"/>
        <v>0</v>
      </c>
      <c r="R2853" s="10" t="s">
        <v>8315</v>
      </c>
      <c r="S2853" t="s">
        <v>8316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88"/>
        <v>2</v>
      </c>
      <c r="Q2854">
        <f t="shared" si="89"/>
        <v>15.83</v>
      </c>
      <c r="R2854" s="10" t="s">
        <v>8315</v>
      </c>
      <c r="S2854" t="s">
        <v>8316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88"/>
        <v>0</v>
      </c>
      <c r="Q2855">
        <f t="shared" si="89"/>
        <v>0</v>
      </c>
      <c r="R2855" s="10" t="s">
        <v>8315</v>
      </c>
      <c r="S2855" t="s">
        <v>8316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88"/>
        <v>42</v>
      </c>
      <c r="Q2856">
        <f t="shared" si="89"/>
        <v>29.79</v>
      </c>
      <c r="R2856" s="10" t="s">
        <v>8315</v>
      </c>
      <c r="S2856" t="s">
        <v>8316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88"/>
        <v>50</v>
      </c>
      <c r="Q2857">
        <f t="shared" si="89"/>
        <v>60</v>
      </c>
      <c r="R2857" s="10" t="s">
        <v>8315</v>
      </c>
      <c r="S2857" t="s">
        <v>8316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88"/>
        <v>5</v>
      </c>
      <c r="Q2858">
        <f t="shared" si="89"/>
        <v>24.33</v>
      </c>
      <c r="R2858" s="10" t="s">
        <v>8315</v>
      </c>
      <c r="S2858" t="s">
        <v>8316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88"/>
        <v>20</v>
      </c>
      <c r="Q2859">
        <f t="shared" si="89"/>
        <v>500</v>
      </c>
      <c r="R2859" s="10" t="s">
        <v>8315</v>
      </c>
      <c r="S2859" t="s">
        <v>8316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ref="P2860:P2923" si="90">ROUND(E2860/D2860*100,0)</f>
        <v>0</v>
      </c>
      <c r="Q2860">
        <f t="shared" si="89"/>
        <v>0</v>
      </c>
      <c r="R2860" s="10" t="s">
        <v>8315</v>
      </c>
      <c r="S2860" t="s">
        <v>8316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90"/>
        <v>2</v>
      </c>
      <c r="Q2861">
        <f t="shared" si="89"/>
        <v>35</v>
      </c>
      <c r="R2861" s="10" t="s">
        <v>8315</v>
      </c>
      <c r="S2861" t="s">
        <v>8316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90"/>
        <v>7</v>
      </c>
      <c r="Q2862">
        <f t="shared" si="89"/>
        <v>29.56</v>
      </c>
      <c r="R2862" s="10" t="s">
        <v>8315</v>
      </c>
      <c r="S2862" t="s">
        <v>8316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90"/>
        <v>32</v>
      </c>
      <c r="Q2863">
        <f t="shared" si="89"/>
        <v>26.67</v>
      </c>
      <c r="R2863" s="10" t="s">
        <v>8315</v>
      </c>
      <c r="S2863" t="s">
        <v>8316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90"/>
        <v>0</v>
      </c>
      <c r="Q2864">
        <f t="shared" si="89"/>
        <v>18.329999999999998</v>
      </c>
      <c r="R2864" s="10" t="s">
        <v>8315</v>
      </c>
      <c r="S2864" t="s">
        <v>8316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90"/>
        <v>0</v>
      </c>
      <c r="Q2865">
        <f t="shared" si="89"/>
        <v>20</v>
      </c>
      <c r="R2865" s="10" t="s">
        <v>8315</v>
      </c>
      <c r="S2865" t="s">
        <v>8316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90"/>
        <v>2</v>
      </c>
      <c r="Q2866">
        <f t="shared" si="89"/>
        <v>13.33</v>
      </c>
      <c r="R2866" s="10" t="s">
        <v>8315</v>
      </c>
      <c r="S2866" t="s">
        <v>8316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90"/>
        <v>0</v>
      </c>
      <c r="Q2867">
        <f t="shared" si="89"/>
        <v>0</v>
      </c>
      <c r="R2867" s="10" t="s">
        <v>8315</v>
      </c>
      <c r="S2867" t="s">
        <v>8316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90"/>
        <v>1</v>
      </c>
      <c r="Q2868">
        <f t="shared" si="89"/>
        <v>22.5</v>
      </c>
      <c r="R2868" s="10" t="s">
        <v>8315</v>
      </c>
      <c r="S2868" t="s">
        <v>8316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90"/>
        <v>20</v>
      </c>
      <c r="Q2869">
        <f t="shared" si="89"/>
        <v>50.4</v>
      </c>
      <c r="R2869" s="10" t="s">
        <v>8315</v>
      </c>
      <c r="S2869" t="s">
        <v>8316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90"/>
        <v>42</v>
      </c>
      <c r="Q2870">
        <f t="shared" si="89"/>
        <v>105.03</v>
      </c>
      <c r="R2870" s="10" t="s">
        <v>8315</v>
      </c>
      <c r="S2870" t="s">
        <v>8316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90"/>
        <v>1</v>
      </c>
      <c r="Q2871">
        <f t="shared" si="89"/>
        <v>35.4</v>
      </c>
      <c r="R2871" s="10" t="s">
        <v>8315</v>
      </c>
      <c r="S2871" t="s">
        <v>8316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90"/>
        <v>15</v>
      </c>
      <c r="Q2872">
        <f t="shared" si="89"/>
        <v>83.33</v>
      </c>
      <c r="R2872" s="10" t="s">
        <v>8315</v>
      </c>
      <c r="S2872" t="s">
        <v>8316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90"/>
        <v>5</v>
      </c>
      <c r="Q2873">
        <f t="shared" si="89"/>
        <v>35.92</v>
      </c>
      <c r="R2873" s="10" t="s">
        <v>8315</v>
      </c>
      <c r="S2873" t="s">
        <v>8316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90"/>
        <v>0</v>
      </c>
      <c r="Q2874">
        <f t="shared" si="89"/>
        <v>0</v>
      </c>
      <c r="R2874" s="10" t="s">
        <v>8315</v>
      </c>
      <c r="S2874" t="s">
        <v>8316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90"/>
        <v>38</v>
      </c>
      <c r="Q2875">
        <f t="shared" si="89"/>
        <v>119.13</v>
      </c>
      <c r="R2875" s="10" t="s">
        <v>8315</v>
      </c>
      <c r="S2875" t="s">
        <v>8316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90"/>
        <v>5</v>
      </c>
      <c r="Q2876">
        <f t="shared" si="89"/>
        <v>90.33</v>
      </c>
      <c r="R2876" s="10" t="s">
        <v>8315</v>
      </c>
      <c r="S2876" t="s">
        <v>8316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90"/>
        <v>0</v>
      </c>
      <c r="Q2877">
        <f t="shared" si="89"/>
        <v>2.33</v>
      </c>
      <c r="R2877" s="10" t="s">
        <v>8315</v>
      </c>
      <c r="S2877" t="s">
        <v>8316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90"/>
        <v>0</v>
      </c>
      <c r="Q2878">
        <f t="shared" si="89"/>
        <v>0</v>
      </c>
      <c r="R2878" s="10" t="s">
        <v>8315</v>
      </c>
      <c r="S2878" t="s">
        <v>8316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90"/>
        <v>11</v>
      </c>
      <c r="Q2879">
        <f t="shared" si="89"/>
        <v>108.33</v>
      </c>
      <c r="R2879" s="10" t="s">
        <v>8315</v>
      </c>
      <c r="S2879" t="s">
        <v>8316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90"/>
        <v>2</v>
      </c>
      <c r="Q2880">
        <f t="shared" si="89"/>
        <v>15.75</v>
      </c>
      <c r="R2880" s="10" t="s">
        <v>8315</v>
      </c>
      <c r="S2880" t="s">
        <v>8316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90"/>
        <v>0</v>
      </c>
      <c r="Q2881">
        <f t="shared" si="89"/>
        <v>29</v>
      </c>
      <c r="R2881" s="10" t="s">
        <v>8315</v>
      </c>
      <c r="S2881" t="s">
        <v>8316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90"/>
        <v>23</v>
      </c>
      <c r="Q2882">
        <f t="shared" si="89"/>
        <v>96.55</v>
      </c>
      <c r="R2882" s="10" t="s">
        <v>8315</v>
      </c>
      <c r="S2882" t="s">
        <v>8316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si="90"/>
        <v>0</v>
      </c>
      <c r="Q2883">
        <f t="shared" ref="Q2883:Q2946" si="91">IFERROR(ROUND(E2883/M2883,2),0)</f>
        <v>0</v>
      </c>
      <c r="R2883" s="10" t="s">
        <v>8315</v>
      </c>
      <c r="S2883" t="s">
        <v>8316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90"/>
        <v>34</v>
      </c>
      <c r="Q2884">
        <f t="shared" si="91"/>
        <v>63</v>
      </c>
      <c r="R2884" s="10" t="s">
        <v>8315</v>
      </c>
      <c r="S2884" t="s">
        <v>8316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90"/>
        <v>19</v>
      </c>
      <c r="Q2885">
        <f t="shared" si="91"/>
        <v>381.6</v>
      </c>
      <c r="R2885" s="10" t="s">
        <v>8315</v>
      </c>
      <c r="S2885" t="s">
        <v>8316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90"/>
        <v>0</v>
      </c>
      <c r="Q2886">
        <f t="shared" si="91"/>
        <v>46.25</v>
      </c>
      <c r="R2886" s="10" t="s">
        <v>8315</v>
      </c>
      <c r="S2886" t="s">
        <v>8316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90"/>
        <v>33</v>
      </c>
      <c r="Q2887">
        <f t="shared" si="91"/>
        <v>26</v>
      </c>
      <c r="R2887" s="10" t="s">
        <v>8315</v>
      </c>
      <c r="S2887" t="s">
        <v>8316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90"/>
        <v>5</v>
      </c>
      <c r="Q2888">
        <f t="shared" si="91"/>
        <v>10</v>
      </c>
      <c r="R2888" s="10" t="s">
        <v>8315</v>
      </c>
      <c r="S2888" t="s">
        <v>8316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90"/>
        <v>0</v>
      </c>
      <c r="Q2889">
        <f t="shared" si="91"/>
        <v>5</v>
      </c>
      <c r="R2889" s="10" t="s">
        <v>8315</v>
      </c>
      <c r="S2889" t="s">
        <v>8316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90"/>
        <v>0</v>
      </c>
      <c r="Q2890">
        <f t="shared" si="91"/>
        <v>0</v>
      </c>
      <c r="R2890" s="10" t="s">
        <v>8315</v>
      </c>
      <c r="S2890" t="s">
        <v>8316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90"/>
        <v>38</v>
      </c>
      <c r="Q2891">
        <f t="shared" si="91"/>
        <v>81.569999999999993</v>
      </c>
      <c r="R2891" s="10" t="s">
        <v>8315</v>
      </c>
      <c r="S2891" t="s">
        <v>8316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90"/>
        <v>1</v>
      </c>
      <c r="Q2892">
        <f t="shared" si="91"/>
        <v>7</v>
      </c>
      <c r="R2892" s="10" t="s">
        <v>8315</v>
      </c>
      <c r="S2892" t="s">
        <v>8316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90"/>
        <v>3</v>
      </c>
      <c r="Q2893">
        <f t="shared" si="91"/>
        <v>27.3</v>
      </c>
      <c r="R2893" s="10" t="s">
        <v>8315</v>
      </c>
      <c r="S2893" t="s">
        <v>8316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90"/>
        <v>9</v>
      </c>
      <c r="Q2894">
        <f t="shared" si="91"/>
        <v>29.41</v>
      </c>
      <c r="R2894" s="10" t="s">
        <v>8315</v>
      </c>
      <c r="S2894" t="s">
        <v>8316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90"/>
        <v>1</v>
      </c>
      <c r="Q2895">
        <f t="shared" si="91"/>
        <v>12.5</v>
      </c>
      <c r="R2895" s="10" t="s">
        <v>8315</v>
      </c>
      <c r="S2895" t="s">
        <v>8316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90"/>
        <v>0</v>
      </c>
      <c r="Q2896">
        <f t="shared" si="91"/>
        <v>0</v>
      </c>
      <c r="R2896" s="10" t="s">
        <v>8315</v>
      </c>
      <c r="S2896" t="s">
        <v>8316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90"/>
        <v>5</v>
      </c>
      <c r="Q2897">
        <f t="shared" si="91"/>
        <v>5.75</v>
      </c>
      <c r="R2897" s="10" t="s">
        <v>8315</v>
      </c>
      <c r="S2897" t="s">
        <v>8316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90"/>
        <v>21</v>
      </c>
      <c r="Q2898">
        <f t="shared" si="91"/>
        <v>52.08</v>
      </c>
      <c r="R2898" s="10" t="s">
        <v>8315</v>
      </c>
      <c r="S2898" t="s">
        <v>8316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90"/>
        <v>5</v>
      </c>
      <c r="Q2899">
        <f t="shared" si="91"/>
        <v>183.33</v>
      </c>
      <c r="R2899" s="10" t="s">
        <v>8315</v>
      </c>
      <c r="S2899" t="s">
        <v>8316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90"/>
        <v>4</v>
      </c>
      <c r="Q2900">
        <f t="shared" si="91"/>
        <v>26.33</v>
      </c>
      <c r="R2900" s="10" t="s">
        <v>8315</v>
      </c>
      <c r="S2900" t="s">
        <v>8316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90"/>
        <v>0</v>
      </c>
      <c r="Q2901">
        <f t="shared" si="91"/>
        <v>0</v>
      </c>
      <c r="R2901" s="10" t="s">
        <v>8315</v>
      </c>
      <c r="S2901" t="s">
        <v>8316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90"/>
        <v>62</v>
      </c>
      <c r="Q2902">
        <f t="shared" si="91"/>
        <v>486.43</v>
      </c>
      <c r="R2902" s="10" t="s">
        <v>8315</v>
      </c>
      <c r="S2902" t="s">
        <v>8316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90"/>
        <v>1</v>
      </c>
      <c r="Q2903">
        <f t="shared" si="91"/>
        <v>3</v>
      </c>
      <c r="R2903" s="10" t="s">
        <v>8315</v>
      </c>
      <c r="S2903" t="s">
        <v>8316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90"/>
        <v>0</v>
      </c>
      <c r="Q2904">
        <f t="shared" si="91"/>
        <v>25</v>
      </c>
      <c r="R2904" s="10" t="s">
        <v>8315</v>
      </c>
      <c r="S2904" t="s">
        <v>8316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90"/>
        <v>1</v>
      </c>
      <c r="Q2905">
        <f t="shared" si="91"/>
        <v>9.75</v>
      </c>
      <c r="R2905" s="10" t="s">
        <v>8315</v>
      </c>
      <c r="S2905" t="s">
        <v>8316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90"/>
        <v>5</v>
      </c>
      <c r="Q2906">
        <f t="shared" si="91"/>
        <v>18.75</v>
      </c>
      <c r="R2906" s="10" t="s">
        <v>8315</v>
      </c>
      <c r="S2906" t="s">
        <v>8316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90"/>
        <v>18</v>
      </c>
      <c r="Q2907">
        <f t="shared" si="91"/>
        <v>36.590000000000003</v>
      </c>
      <c r="R2907" s="10" t="s">
        <v>8315</v>
      </c>
      <c r="S2907" t="s">
        <v>8316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90"/>
        <v>9</v>
      </c>
      <c r="Q2908">
        <f t="shared" si="91"/>
        <v>80.709999999999994</v>
      </c>
      <c r="R2908" s="10" t="s">
        <v>8315</v>
      </c>
      <c r="S2908" t="s">
        <v>8316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90"/>
        <v>0</v>
      </c>
      <c r="Q2909">
        <f t="shared" si="91"/>
        <v>1</v>
      </c>
      <c r="R2909" s="10" t="s">
        <v>8315</v>
      </c>
      <c r="S2909" t="s">
        <v>8316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90"/>
        <v>3</v>
      </c>
      <c r="Q2910">
        <f t="shared" si="91"/>
        <v>52.8</v>
      </c>
      <c r="R2910" s="10" t="s">
        <v>8315</v>
      </c>
      <c r="S2910" t="s">
        <v>8316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90"/>
        <v>0</v>
      </c>
      <c r="Q2911">
        <f t="shared" si="91"/>
        <v>20</v>
      </c>
      <c r="R2911" s="10" t="s">
        <v>8315</v>
      </c>
      <c r="S2911" t="s">
        <v>8316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90"/>
        <v>0</v>
      </c>
      <c r="Q2912">
        <f t="shared" si="91"/>
        <v>1</v>
      </c>
      <c r="R2912" s="10" t="s">
        <v>8315</v>
      </c>
      <c r="S2912" t="s">
        <v>8316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90"/>
        <v>37</v>
      </c>
      <c r="Q2913">
        <f t="shared" si="91"/>
        <v>46.93</v>
      </c>
      <c r="R2913" s="10" t="s">
        <v>8315</v>
      </c>
      <c r="S2913" t="s">
        <v>8316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90"/>
        <v>14</v>
      </c>
      <c r="Q2914">
        <f t="shared" si="91"/>
        <v>78.08</v>
      </c>
      <c r="R2914" s="10" t="s">
        <v>8315</v>
      </c>
      <c r="S2914" t="s">
        <v>8316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90"/>
        <v>0</v>
      </c>
      <c r="Q2915">
        <f t="shared" si="91"/>
        <v>1</v>
      </c>
      <c r="R2915" s="10" t="s">
        <v>8315</v>
      </c>
      <c r="S2915" t="s">
        <v>8316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90"/>
        <v>0</v>
      </c>
      <c r="Q2916">
        <f t="shared" si="91"/>
        <v>1</v>
      </c>
      <c r="R2916" s="10" t="s">
        <v>8315</v>
      </c>
      <c r="S2916" t="s">
        <v>8316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90"/>
        <v>61</v>
      </c>
      <c r="Q2917">
        <f t="shared" si="91"/>
        <v>203.67</v>
      </c>
      <c r="R2917" s="10" t="s">
        <v>8315</v>
      </c>
      <c r="S2917" t="s">
        <v>8316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90"/>
        <v>8</v>
      </c>
      <c r="Q2918">
        <f t="shared" si="91"/>
        <v>20.71</v>
      </c>
      <c r="R2918" s="10" t="s">
        <v>8315</v>
      </c>
      <c r="S2918" t="s">
        <v>8316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90"/>
        <v>22</v>
      </c>
      <c r="Q2919">
        <f t="shared" si="91"/>
        <v>48.56</v>
      </c>
      <c r="R2919" s="10" t="s">
        <v>8315</v>
      </c>
      <c r="S2919" t="s">
        <v>8316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90"/>
        <v>27</v>
      </c>
      <c r="Q2920">
        <f t="shared" si="91"/>
        <v>68.099999999999994</v>
      </c>
      <c r="R2920" s="10" t="s">
        <v>8315</v>
      </c>
      <c r="S2920" t="s">
        <v>8316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90"/>
        <v>9</v>
      </c>
      <c r="Q2921">
        <f t="shared" si="91"/>
        <v>8.5</v>
      </c>
      <c r="R2921" s="10" t="s">
        <v>8315</v>
      </c>
      <c r="S2921" t="s">
        <v>8316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90"/>
        <v>27</v>
      </c>
      <c r="Q2922">
        <f t="shared" si="91"/>
        <v>51.62</v>
      </c>
      <c r="R2922" s="10" t="s">
        <v>8315</v>
      </c>
      <c r="S2922" t="s">
        <v>8316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90"/>
        <v>129</v>
      </c>
      <c r="Q2923">
        <f t="shared" si="91"/>
        <v>43</v>
      </c>
      <c r="R2923" s="10" t="s">
        <v>8315</v>
      </c>
      <c r="S2923" t="s">
        <v>8357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ref="P2924:P2987" si="92">ROUND(E2924/D2924*100,0)</f>
        <v>100</v>
      </c>
      <c r="Q2924">
        <f t="shared" si="91"/>
        <v>83.33</v>
      </c>
      <c r="R2924" s="10" t="s">
        <v>8315</v>
      </c>
      <c r="S2924" t="s">
        <v>8357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92"/>
        <v>100</v>
      </c>
      <c r="Q2925">
        <f t="shared" si="91"/>
        <v>30</v>
      </c>
      <c r="R2925" s="10" t="s">
        <v>8315</v>
      </c>
      <c r="S2925" t="s">
        <v>8357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92"/>
        <v>103</v>
      </c>
      <c r="Q2926">
        <f t="shared" si="91"/>
        <v>175.51</v>
      </c>
      <c r="R2926" s="10" t="s">
        <v>8315</v>
      </c>
      <c r="S2926" t="s">
        <v>8357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92"/>
        <v>102</v>
      </c>
      <c r="Q2927">
        <f t="shared" si="91"/>
        <v>231.66</v>
      </c>
      <c r="R2927" s="10" t="s">
        <v>8315</v>
      </c>
      <c r="S2927" t="s">
        <v>8357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92"/>
        <v>125</v>
      </c>
      <c r="Q2928">
        <f t="shared" si="91"/>
        <v>75</v>
      </c>
      <c r="R2928" s="10" t="s">
        <v>8315</v>
      </c>
      <c r="S2928" t="s">
        <v>8357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92"/>
        <v>131</v>
      </c>
      <c r="Q2929">
        <f t="shared" si="91"/>
        <v>112.14</v>
      </c>
      <c r="R2929" s="10" t="s">
        <v>8315</v>
      </c>
      <c r="S2929" t="s">
        <v>8357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92"/>
        <v>100</v>
      </c>
      <c r="Q2930">
        <f t="shared" si="91"/>
        <v>41.67</v>
      </c>
      <c r="R2930" s="10" t="s">
        <v>8315</v>
      </c>
      <c r="S2930" t="s">
        <v>8357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92"/>
        <v>102</v>
      </c>
      <c r="Q2931">
        <f t="shared" si="91"/>
        <v>255.17</v>
      </c>
      <c r="R2931" s="10" t="s">
        <v>8315</v>
      </c>
      <c r="S2931" t="s">
        <v>8357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92"/>
        <v>101</v>
      </c>
      <c r="Q2932">
        <f t="shared" si="91"/>
        <v>162.77000000000001</v>
      </c>
      <c r="R2932" s="10" t="s">
        <v>8315</v>
      </c>
      <c r="S2932" t="s">
        <v>8357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92"/>
        <v>106</v>
      </c>
      <c r="Q2933">
        <f t="shared" si="91"/>
        <v>88.33</v>
      </c>
      <c r="R2933" s="10" t="s">
        <v>8315</v>
      </c>
      <c r="S2933" t="s">
        <v>8357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92"/>
        <v>105</v>
      </c>
      <c r="Q2934">
        <f t="shared" si="91"/>
        <v>85.74</v>
      </c>
      <c r="R2934" s="10" t="s">
        <v>8315</v>
      </c>
      <c r="S2934" t="s">
        <v>8357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92"/>
        <v>103</v>
      </c>
      <c r="Q2935">
        <f t="shared" si="91"/>
        <v>47.57</v>
      </c>
      <c r="R2935" s="10" t="s">
        <v>8315</v>
      </c>
      <c r="S2935" t="s">
        <v>8357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92"/>
        <v>108</v>
      </c>
      <c r="Q2936">
        <f t="shared" si="91"/>
        <v>72.97</v>
      </c>
      <c r="R2936" s="10" t="s">
        <v>8315</v>
      </c>
      <c r="S2936" t="s">
        <v>8357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92"/>
        <v>101</v>
      </c>
      <c r="Q2937">
        <f t="shared" si="91"/>
        <v>90.54</v>
      </c>
      <c r="R2937" s="10" t="s">
        <v>8315</v>
      </c>
      <c r="S2937" t="s">
        <v>8357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92"/>
        <v>128</v>
      </c>
      <c r="Q2938">
        <f t="shared" si="91"/>
        <v>37.65</v>
      </c>
      <c r="R2938" s="10" t="s">
        <v>8315</v>
      </c>
      <c r="S2938" t="s">
        <v>8357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92"/>
        <v>133</v>
      </c>
      <c r="Q2939">
        <f t="shared" si="91"/>
        <v>36.36</v>
      </c>
      <c r="R2939" s="10" t="s">
        <v>8315</v>
      </c>
      <c r="S2939" t="s">
        <v>8357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92"/>
        <v>101</v>
      </c>
      <c r="Q2940">
        <f t="shared" si="91"/>
        <v>126.72</v>
      </c>
      <c r="R2940" s="10" t="s">
        <v>8315</v>
      </c>
      <c r="S2940" t="s">
        <v>8357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92"/>
        <v>103</v>
      </c>
      <c r="Q2941">
        <f t="shared" si="91"/>
        <v>329.2</v>
      </c>
      <c r="R2941" s="10" t="s">
        <v>8315</v>
      </c>
      <c r="S2941" t="s">
        <v>8357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92"/>
        <v>107</v>
      </c>
      <c r="Q2942">
        <f t="shared" si="91"/>
        <v>81.239999999999995</v>
      </c>
      <c r="R2942" s="10" t="s">
        <v>8315</v>
      </c>
      <c r="S2942" t="s">
        <v>8357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92"/>
        <v>0</v>
      </c>
      <c r="Q2943">
        <f t="shared" si="91"/>
        <v>1</v>
      </c>
      <c r="R2943" s="10" t="s">
        <v>8315</v>
      </c>
      <c r="S2943" t="s">
        <v>8355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92"/>
        <v>20</v>
      </c>
      <c r="Q2944">
        <f t="shared" si="91"/>
        <v>202.23</v>
      </c>
      <c r="R2944" s="10" t="s">
        <v>8315</v>
      </c>
      <c r="S2944" t="s">
        <v>8355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92"/>
        <v>0</v>
      </c>
      <c r="Q2945">
        <f t="shared" si="91"/>
        <v>0</v>
      </c>
      <c r="R2945" s="10" t="s">
        <v>8315</v>
      </c>
      <c r="S2945" t="s">
        <v>8355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92"/>
        <v>1</v>
      </c>
      <c r="Q2946">
        <f t="shared" si="91"/>
        <v>100</v>
      </c>
      <c r="R2946" s="10" t="s">
        <v>8315</v>
      </c>
      <c r="S2946" t="s">
        <v>8355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si="92"/>
        <v>0</v>
      </c>
      <c r="Q2947">
        <f t="shared" ref="Q2947:Q3010" si="93">IFERROR(ROUND(E2947/M2947,2),0)</f>
        <v>0</v>
      </c>
      <c r="R2947" s="10" t="s">
        <v>8315</v>
      </c>
      <c r="S2947" t="s">
        <v>8355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92"/>
        <v>0</v>
      </c>
      <c r="Q2948">
        <f t="shared" si="93"/>
        <v>1</v>
      </c>
      <c r="R2948" s="10" t="s">
        <v>8315</v>
      </c>
      <c r="S2948" t="s">
        <v>8355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92"/>
        <v>4</v>
      </c>
      <c r="Q2949">
        <f t="shared" si="93"/>
        <v>82.46</v>
      </c>
      <c r="R2949" s="10" t="s">
        <v>8315</v>
      </c>
      <c r="S2949" t="s">
        <v>8355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92"/>
        <v>0</v>
      </c>
      <c r="Q2950">
        <f t="shared" si="93"/>
        <v>2.67</v>
      </c>
      <c r="R2950" s="10" t="s">
        <v>8315</v>
      </c>
      <c r="S2950" t="s">
        <v>8355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92"/>
        <v>3</v>
      </c>
      <c r="Q2951">
        <f t="shared" si="93"/>
        <v>12.5</v>
      </c>
      <c r="R2951" s="10" t="s">
        <v>8315</v>
      </c>
      <c r="S2951" t="s">
        <v>8355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92"/>
        <v>0</v>
      </c>
      <c r="Q2952">
        <f t="shared" si="93"/>
        <v>0</v>
      </c>
      <c r="R2952" s="10" t="s">
        <v>8315</v>
      </c>
      <c r="S2952" t="s">
        <v>8355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92"/>
        <v>2</v>
      </c>
      <c r="Q2953">
        <f t="shared" si="93"/>
        <v>18.899999999999999</v>
      </c>
      <c r="R2953" s="10" t="s">
        <v>8315</v>
      </c>
      <c r="S2953" t="s">
        <v>8355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92"/>
        <v>8</v>
      </c>
      <c r="Q2954">
        <f t="shared" si="93"/>
        <v>200.63</v>
      </c>
      <c r="R2954" s="10" t="s">
        <v>8315</v>
      </c>
      <c r="S2954" t="s">
        <v>8355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92"/>
        <v>0</v>
      </c>
      <c r="Q2955">
        <f t="shared" si="93"/>
        <v>201.67</v>
      </c>
      <c r="R2955" s="10" t="s">
        <v>8315</v>
      </c>
      <c r="S2955" t="s">
        <v>8355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92"/>
        <v>0</v>
      </c>
      <c r="Q2956">
        <f t="shared" si="93"/>
        <v>0</v>
      </c>
      <c r="R2956" s="10" t="s">
        <v>8315</v>
      </c>
      <c r="S2956" t="s">
        <v>8355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92"/>
        <v>60</v>
      </c>
      <c r="Q2957">
        <f t="shared" si="93"/>
        <v>65</v>
      </c>
      <c r="R2957" s="10" t="s">
        <v>8315</v>
      </c>
      <c r="S2957" t="s">
        <v>8355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92"/>
        <v>17</v>
      </c>
      <c r="Q2958">
        <f t="shared" si="93"/>
        <v>66.099999999999994</v>
      </c>
      <c r="R2958" s="10" t="s">
        <v>8315</v>
      </c>
      <c r="S2958" t="s">
        <v>8355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92"/>
        <v>2</v>
      </c>
      <c r="Q2959">
        <f t="shared" si="93"/>
        <v>93.33</v>
      </c>
      <c r="R2959" s="10" t="s">
        <v>8315</v>
      </c>
      <c r="S2959" t="s">
        <v>8355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92"/>
        <v>0</v>
      </c>
      <c r="Q2960">
        <f t="shared" si="93"/>
        <v>0</v>
      </c>
      <c r="R2960" s="10" t="s">
        <v>8315</v>
      </c>
      <c r="S2960" t="s">
        <v>8355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92"/>
        <v>0</v>
      </c>
      <c r="Q2961">
        <f t="shared" si="93"/>
        <v>0</v>
      </c>
      <c r="R2961" s="10" t="s">
        <v>8315</v>
      </c>
      <c r="S2961" t="s">
        <v>8355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92"/>
        <v>0</v>
      </c>
      <c r="Q2962">
        <f t="shared" si="93"/>
        <v>0</v>
      </c>
      <c r="R2962" s="10" t="s">
        <v>8315</v>
      </c>
      <c r="S2962" t="s">
        <v>8355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92"/>
        <v>110</v>
      </c>
      <c r="Q2963">
        <f t="shared" si="93"/>
        <v>50.75</v>
      </c>
      <c r="R2963" s="10" t="s">
        <v>8315</v>
      </c>
      <c r="S2963" t="s">
        <v>8316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92"/>
        <v>122</v>
      </c>
      <c r="Q2964">
        <f t="shared" si="93"/>
        <v>60.9</v>
      </c>
      <c r="R2964" s="10" t="s">
        <v>8315</v>
      </c>
      <c r="S2964" t="s">
        <v>8316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92"/>
        <v>107</v>
      </c>
      <c r="Q2965">
        <f t="shared" si="93"/>
        <v>109.03</v>
      </c>
      <c r="R2965" s="10" t="s">
        <v>8315</v>
      </c>
      <c r="S2965" t="s">
        <v>8316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92"/>
        <v>101</v>
      </c>
      <c r="Q2966">
        <f t="shared" si="93"/>
        <v>25.69</v>
      </c>
      <c r="R2966" s="10" t="s">
        <v>8315</v>
      </c>
      <c r="S2966" t="s">
        <v>8316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92"/>
        <v>109</v>
      </c>
      <c r="Q2967">
        <f t="shared" si="93"/>
        <v>41.92</v>
      </c>
      <c r="R2967" s="10" t="s">
        <v>8315</v>
      </c>
      <c r="S2967" t="s">
        <v>8316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92"/>
        <v>114</v>
      </c>
      <c r="Q2968">
        <f t="shared" si="93"/>
        <v>88.77</v>
      </c>
      <c r="R2968" s="10" t="s">
        <v>8315</v>
      </c>
      <c r="S2968" t="s">
        <v>8316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92"/>
        <v>114</v>
      </c>
      <c r="Q2969">
        <f t="shared" si="93"/>
        <v>80.23</v>
      </c>
      <c r="R2969" s="10" t="s">
        <v>8315</v>
      </c>
      <c r="S2969" t="s">
        <v>8316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92"/>
        <v>106</v>
      </c>
      <c r="Q2970">
        <f t="shared" si="93"/>
        <v>78.94</v>
      </c>
      <c r="R2970" s="10" t="s">
        <v>8315</v>
      </c>
      <c r="S2970" t="s">
        <v>8316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92"/>
        <v>163</v>
      </c>
      <c r="Q2971">
        <f t="shared" si="93"/>
        <v>95.59</v>
      </c>
      <c r="R2971" s="10" t="s">
        <v>8315</v>
      </c>
      <c r="S2971" t="s">
        <v>8316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92"/>
        <v>106</v>
      </c>
      <c r="Q2972">
        <f t="shared" si="93"/>
        <v>69.89</v>
      </c>
      <c r="R2972" s="10" t="s">
        <v>8315</v>
      </c>
      <c r="S2972" t="s">
        <v>8316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92"/>
        <v>100</v>
      </c>
      <c r="Q2973">
        <f t="shared" si="93"/>
        <v>74.53</v>
      </c>
      <c r="R2973" s="10" t="s">
        <v>8315</v>
      </c>
      <c r="S2973" t="s">
        <v>8316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92"/>
        <v>105</v>
      </c>
      <c r="Q2974">
        <f t="shared" si="93"/>
        <v>123.94</v>
      </c>
      <c r="R2974" s="10" t="s">
        <v>8315</v>
      </c>
      <c r="S2974" t="s">
        <v>8316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92"/>
        <v>175</v>
      </c>
      <c r="Q2975">
        <f t="shared" si="93"/>
        <v>264.85000000000002</v>
      </c>
      <c r="R2975" s="10" t="s">
        <v>8315</v>
      </c>
      <c r="S2975" t="s">
        <v>8316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92"/>
        <v>102</v>
      </c>
      <c r="Q2976">
        <f t="shared" si="93"/>
        <v>58.62</v>
      </c>
      <c r="R2976" s="10" t="s">
        <v>8315</v>
      </c>
      <c r="S2976" t="s">
        <v>8316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92"/>
        <v>100</v>
      </c>
      <c r="Q2977">
        <f t="shared" si="93"/>
        <v>70.88</v>
      </c>
      <c r="R2977" s="10" t="s">
        <v>8315</v>
      </c>
      <c r="S2977" t="s">
        <v>8316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92"/>
        <v>171</v>
      </c>
      <c r="Q2978">
        <f t="shared" si="93"/>
        <v>8.57</v>
      </c>
      <c r="R2978" s="10" t="s">
        <v>8315</v>
      </c>
      <c r="S2978" t="s">
        <v>8316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92"/>
        <v>114</v>
      </c>
      <c r="Q2979">
        <f t="shared" si="93"/>
        <v>113.57</v>
      </c>
      <c r="R2979" s="10" t="s">
        <v>8315</v>
      </c>
      <c r="S2979" t="s">
        <v>8316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92"/>
        <v>129</v>
      </c>
      <c r="Q2980">
        <f t="shared" si="93"/>
        <v>60.69</v>
      </c>
      <c r="R2980" s="10" t="s">
        <v>8315</v>
      </c>
      <c r="S2980" t="s">
        <v>8316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92"/>
        <v>101</v>
      </c>
      <c r="Q2981">
        <f t="shared" si="93"/>
        <v>110.22</v>
      </c>
      <c r="R2981" s="10" t="s">
        <v>8315</v>
      </c>
      <c r="S2981" t="s">
        <v>8316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92"/>
        <v>109</v>
      </c>
      <c r="Q2982">
        <f t="shared" si="93"/>
        <v>136.46</v>
      </c>
      <c r="R2982" s="10" t="s">
        <v>8315</v>
      </c>
      <c r="S2982" t="s">
        <v>8316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92"/>
        <v>129</v>
      </c>
      <c r="Q2983">
        <f t="shared" si="93"/>
        <v>53.16</v>
      </c>
      <c r="R2983" s="10" t="s">
        <v>8315</v>
      </c>
      <c r="S2983" t="s">
        <v>8355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92"/>
        <v>102</v>
      </c>
      <c r="Q2984">
        <f t="shared" si="93"/>
        <v>86.49</v>
      </c>
      <c r="R2984" s="10" t="s">
        <v>8315</v>
      </c>
      <c r="S2984" t="s">
        <v>8355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92"/>
        <v>147</v>
      </c>
      <c r="Q2985">
        <f t="shared" si="93"/>
        <v>155.24</v>
      </c>
      <c r="R2985" s="10" t="s">
        <v>8315</v>
      </c>
      <c r="S2985" t="s">
        <v>8355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92"/>
        <v>100</v>
      </c>
      <c r="Q2986">
        <f t="shared" si="93"/>
        <v>115.08</v>
      </c>
      <c r="R2986" s="10" t="s">
        <v>8315</v>
      </c>
      <c r="S2986" t="s">
        <v>8355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92"/>
        <v>122</v>
      </c>
      <c r="Q2987">
        <f t="shared" si="93"/>
        <v>109.59</v>
      </c>
      <c r="R2987" s="10" t="s">
        <v>8315</v>
      </c>
      <c r="S2987" t="s">
        <v>8355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ref="P2988:P3051" si="94">ROUND(E2988/D2988*100,0)</f>
        <v>106</v>
      </c>
      <c r="Q2988">
        <f t="shared" si="93"/>
        <v>45.21</v>
      </c>
      <c r="R2988" s="10" t="s">
        <v>8315</v>
      </c>
      <c r="S2988" t="s">
        <v>8355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94"/>
        <v>110</v>
      </c>
      <c r="Q2989">
        <f t="shared" si="93"/>
        <v>104.15</v>
      </c>
      <c r="R2989" s="10" t="s">
        <v>8315</v>
      </c>
      <c r="S2989" t="s">
        <v>8355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94"/>
        <v>100</v>
      </c>
      <c r="Q2990">
        <f t="shared" si="93"/>
        <v>35.71</v>
      </c>
      <c r="R2990" s="10" t="s">
        <v>8315</v>
      </c>
      <c r="S2990" t="s">
        <v>8355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94"/>
        <v>177</v>
      </c>
      <c r="Q2991">
        <f t="shared" si="93"/>
        <v>97</v>
      </c>
      <c r="R2991" s="10" t="s">
        <v>8315</v>
      </c>
      <c r="S2991" t="s">
        <v>8355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94"/>
        <v>100</v>
      </c>
      <c r="Q2992">
        <f t="shared" si="93"/>
        <v>370.37</v>
      </c>
      <c r="R2992" s="10" t="s">
        <v>8315</v>
      </c>
      <c r="S2992" t="s">
        <v>8355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94"/>
        <v>103</v>
      </c>
      <c r="Q2993">
        <f t="shared" si="93"/>
        <v>94.41</v>
      </c>
      <c r="R2993" s="10" t="s">
        <v>8315</v>
      </c>
      <c r="S2993" t="s">
        <v>8355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94"/>
        <v>105</v>
      </c>
      <c r="Q2994">
        <f t="shared" si="93"/>
        <v>48.98</v>
      </c>
      <c r="R2994" s="10" t="s">
        <v>8315</v>
      </c>
      <c r="S2994" t="s">
        <v>8355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94"/>
        <v>100</v>
      </c>
      <c r="Q2995">
        <f t="shared" si="93"/>
        <v>45.59</v>
      </c>
      <c r="R2995" s="10" t="s">
        <v>8315</v>
      </c>
      <c r="S2995" t="s">
        <v>8355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94"/>
        <v>458</v>
      </c>
      <c r="Q2996">
        <f t="shared" si="93"/>
        <v>23.28</v>
      </c>
      <c r="R2996" s="10" t="s">
        <v>8315</v>
      </c>
      <c r="S2996" t="s">
        <v>8355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94"/>
        <v>105</v>
      </c>
      <c r="Q2997">
        <f t="shared" si="93"/>
        <v>63.23</v>
      </c>
      <c r="R2997" s="10" t="s">
        <v>8315</v>
      </c>
      <c r="S2997" t="s">
        <v>8355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94"/>
        <v>172</v>
      </c>
      <c r="Q2998">
        <f t="shared" si="93"/>
        <v>153.52000000000001</v>
      </c>
      <c r="R2998" s="10" t="s">
        <v>8315</v>
      </c>
      <c r="S2998" t="s">
        <v>8355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94"/>
        <v>104</v>
      </c>
      <c r="Q2999">
        <f t="shared" si="93"/>
        <v>90.2</v>
      </c>
      <c r="R2999" s="10" t="s">
        <v>8315</v>
      </c>
      <c r="S2999" t="s">
        <v>8355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94"/>
        <v>103</v>
      </c>
      <c r="Q3000">
        <f t="shared" si="93"/>
        <v>118.97</v>
      </c>
      <c r="R3000" s="10" t="s">
        <v>8315</v>
      </c>
      <c r="S3000" t="s">
        <v>8355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94"/>
        <v>119</v>
      </c>
      <c r="Q3001">
        <f t="shared" si="93"/>
        <v>80.25</v>
      </c>
      <c r="R3001" s="10" t="s">
        <v>8315</v>
      </c>
      <c r="S3001" t="s">
        <v>8355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94"/>
        <v>100</v>
      </c>
      <c r="Q3002">
        <f t="shared" si="93"/>
        <v>62.5</v>
      </c>
      <c r="R3002" s="10" t="s">
        <v>8315</v>
      </c>
      <c r="S3002" t="s">
        <v>8355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94"/>
        <v>319</v>
      </c>
      <c r="Q3003">
        <f t="shared" si="93"/>
        <v>131.38</v>
      </c>
      <c r="R3003" s="10" t="s">
        <v>8315</v>
      </c>
      <c r="S3003" t="s">
        <v>8355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94"/>
        <v>109</v>
      </c>
      <c r="Q3004">
        <f t="shared" si="93"/>
        <v>73.03</v>
      </c>
      <c r="R3004" s="10" t="s">
        <v>8315</v>
      </c>
      <c r="S3004" t="s">
        <v>8355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94"/>
        <v>101</v>
      </c>
      <c r="Q3005">
        <f t="shared" si="93"/>
        <v>178.53</v>
      </c>
      <c r="R3005" s="10" t="s">
        <v>8315</v>
      </c>
      <c r="S3005" t="s">
        <v>8355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94"/>
        <v>113</v>
      </c>
      <c r="Q3006">
        <f t="shared" si="93"/>
        <v>162.91</v>
      </c>
      <c r="R3006" s="10" t="s">
        <v>8315</v>
      </c>
      <c r="S3006" t="s">
        <v>8355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94"/>
        <v>120</v>
      </c>
      <c r="Q3007">
        <f t="shared" si="93"/>
        <v>108.24</v>
      </c>
      <c r="R3007" s="10" t="s">
        <v>8315</v>
      </c>
      <c r="S3007" t="s">
        <v>8355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94"/>
        <v>108</v>
      </c>
      <c r="Q3008">
        <f t="shared" si="93"/>
        <v>88.87</v>
      </c>
      <c r="R3008" s="10" t="s">
        <v>8315</v>
      </c>
      <c r="S3008" t="s">
        <v>8355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94"/>
        <v>180</v>
      </c>
      <c r="Q3009">
        <f t="shared" si="93"/>
        <v>54</v>
      </c>
      <c r="R3009" s="10" t="s">
        <v>8315</v>
      </c>
      <c r="S3009" t="s">
        <v>8355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94"/>
        <v>101</v>
      </c>
      <c r="Q3010">
        <f t="shared" si="93"/>
        <v>116.73</v>
      </c>
      <c r="R3010" s="10" t="s">
        <v>8315</v>
      </c>
      <c r="S3010" t="s">
        <v>8355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si="94"/>
        <v>120</v>
      </c>
      <c r="Q3011">
        <f t="shared" ref="Q3011:Q3074" si="95">IFERROR(ROUND(E3011/M3011,2),0)</f>
        <v>233.9</v>
      </c>
      <c r="R3011" s="10" t="s">
        <v>8315</v>
      </c>
      <c r="S3011" t="s">
        <v>8355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94"/>
        <v>158</v>
      </c>
      <c r="Q3012">
        <f t="shared" si="95"/>
        <v>158</v>
      </c>
      <c r="R3012" s="10" t="s">
        <v>8315</v>
      </c>
      <c r="S3012" t="s">
        <v>8355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94"/>
        <v>124</v>
      </c>
      <c r="Q3013">
        <f t="shared" si="95"/>
        <v>14.84</v>
      </c>
      <c r="R3013" s="10" t="s">
        <v>8315</v>
      </c>
      <c r="S3013" t="s">
        <v>8355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94"/>
        <v>117</v>
      </c>
      <c r="Q3014">
        <f t="shared" si="95"/>
        <v>85.18</v>
      </c>
      <c r="R3014" s="10" t="s">
        <v>8315</v>
      </c>
      <c r="S3014" t="s">
        <v>8355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94"/>
        <v>157</v>
      </c>
      <c r="Q3015">
        <f t="shared" si="95"/>
        <v>146.69</v>
      </c>
      <c r="R3015" s="10" t="s">
        <v>8315</v>
      </c>
      <c r="S3015" t="s">
        <v>8355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94"/>
        <v>113</v>
      </c>
      <c r="Q3016">
        <f t="shared" si="95"/>
        <v>50.76</v>
      </c>
      <c r="R3016" s="10" t="s">
        <v>8315</v>
      </c>
      <c r="S3016" t="s">
        <v>8355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94"/>
        <v>103</v>
      </c>
      <c r="Q3017">
        <f t="shared" si="95"/>
        <v>87.7</v>
      </c>
      <c r="R3017" s="10" t="s">
        <v>8315</v>
      </c>
      <c r="S3017" t="s">
        <v>8355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94"/>
        <v>103</v>
      </c>
      <c r="Q3018">
        <f t="shared" si="95"/>
        <v>242.28</v>
      </c>
      <c r="R3018" s="10" t="s">
        <v>8315</v>
      </c>
      <c r="S3018" t="s">
        <v>8355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94"/>
        <v>106</v>
      </c>
      <c r="Q3019">
        <f t="shared" si="95"/>
        <v>146.44999999999999</v>
      </c>
      <c r="R3019" s="10" t="s">
        <v>8315</v>
      </c>
      <c r="S3019" t="s">
        <v>8355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94"/>
        <v>101</v>
      </c>
      <c r="Q3020">
        <f t="shared" si="95"/>
        <v>103.17</v>
      </c>
      <c r="R3020" s="10" t="s">
        <v>8315</v>
      </c>
      <c r="S3020" t="s">
        <v>8355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94"/>
        <v>121</v>
      </c>
      <c r="Q3021">
        <f t="shared" si="95"/>
        <v>80.459999999999994</v>
      </c>
      <c r="R3021" s="10" t="s">
        <v>8315</v>
      </c>
      <c r="S3021" t="s">
        <v>8355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94"/>
        <v>101</v>
      </c>
      <c r="Q3022">
        <f t="shared" si="95"/>
        <v>234.67</v>
      </c>
      <c r="R3022" s="10" t="s">
        <v>8315</v>
      </c>
      <c r="S3022" t="s">
        <v>8355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94"/>
        <v>116</v>
      </c>
      <c r="Q3023">
        <f t="shared" si="95"/>
        <v>50.69</v>
      </c>
      <c r="R3023" s="10" t="s">
        <v>8315</v>
      </c>
      <c r="S3023" t="s">
        <v>8355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94"/>
        <v>101</v>
      </c>
      <c r="Q3024">
        <f t="shared" si="95"/>
        <v>162.71</v>
      </c>
      <c r="R3024" s="10" t="s">
        <v>8315</v>
      </c>
      <c r="S3024" t="s">
        <v>8355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94"/>
        <v>103</v>
      </c>
      <c r="Q3025">
        <f t="shared" si="95"/>
        <v>120.17</v>
      </c>
      <c r="R3025" s="10" t="s">
        <v>8315</v>
      </c>
      <c r="S3025" t="s">
        <v>8355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94"/>
        <v>246</v>
      </c>
      <c r="Q3026">
        <f t="shared" si="95"/>
        <v>67.7</v>
      </c>
      <c r="R3026" s="10" t="s">
        <v>8315</v>
      </c>
      <c r="S3026" t="s">
        <v>8355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94"/>
        <v>302</v>
      </c>
      <c r="Q3027">
        <f t="shared" si="95"/>
        <v>52.1</v>
      </c>
      <c r="R3027" s="10" t="s">
        <v>8315</v>
      </c>
      <c r="S3027" t="s">
        <v>8355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94"/>
        <v>143</v>
      </c>
      <c r="Q3028">
        <f t="shared" si="95"/>
        <v>51.6</v>
      </c>
      <c r="R3028" s="10" t="s">
        <v>8315</v>
      </c>
      <c r="S3028" t="s">
        <v>8355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94"/>
        <v>131</v>
      </c>
      <c r="Q3029">
        <f t="shared" si="95"/>
        <v>164.3</v>
      </c>
      <c r="R3029" s="10" t="s">
        <v>8315</v>
      </c>
      <c r="S3029" t="s">
        <v>8355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94"/>
        <v>168</v>
      </c>
      <c r="Q3030">
        <f t="shared" si="95"/>
        <v>84.86</v>
      </c>
      <c r="R3030" s="10" t="s">
        <v>8315</v>
      </c>
      <c r="S3030" t="s">
        <v>8355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94"/>
        <v>110</v>
      </c>
      <c r="Q3031">
        <f t="shared" si="95"/>
        <v>94.55</v>
      </c>
      <c r="R3031" s="10" t="s">
        <v>8315</v>
      </c>
      <c r="S3031" t="s">
        <v>8355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94"/>
        <v>107</v>
      </c>
      <c r="Q3032">
        <f t="shared" si="95"/>
        <v>45.54</v>
      </c>
      <c r="R3032" s="10" t="s">
        <v>8315</v>
      </c>
      <c r="S3032" t="s">
        <v>8355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94"/>
        <v>100</v>
      </c>
      <c r="Q3033">
        <f t="shared" si="95"/>
        <v>51.72</v>
      </c>
      <c r="R3033" s="10" t="s">
        <v>8315</v>
      </c>
      <c r="S3033" t="s">
        <v>8355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94"/>
        <v>127</v>
      </c>
      <c r="Q3034">
        <f t="shared" si="95"/>
        <v>50.88</v>
      </c>
      <c r="R3034" s="10" t="s">
        <v>8315</v>
      </c>
      <c r="S3034" t="s">
        <v>8355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94"/>
        <v>147</v>
      </c>
      <c r="Q3035">
        <f t="shared" si="95"/>
        <v>191.13</v>
      </c>
      <c r="R3035" s="10" t="s">
        <v>8315</v>
      </c>
      <c r="S3035" t="s">
        <v>8355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94"/>
        <v>113</v>
      </c>
      <c r="Q3036">
        <f t="shared" si="95"/>
        <v>89.31</v>
      </c>
      <c r="R3036" s="10" t="s">
        <v>8315</v>
      </c>
      <c r="S3036" t="s">
        <v>8355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94"/>
        <v>109</v>
      </c>
      <c r="Q3037">
        <f t="shared" si="95"/>
        <v>88.59</v>
      </c>
      <c r="R3037" s="10" t="s">
        <v>8315</v>
      </c>
      <c r="S3037" t="s">
        <v>8355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94"/>
        <v>127</v>
      </c>
      <c r="Q3038">
        <f t="shared" si="95"/>
        <v>96.3</v>
      </c>
      <c r="R3038" s="10" t="s">
        <v>8315</v>
      </c>
      <c r="S3038" t="s">
        <v>8355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94"/>
        <v>213</v>
      </c>
      <c r="Q3039">
        <f t="shared" si="95"/>
        <v>33.31</v>
      </c>
      <c r="R3039" s="10" t="s">
        <v>8315</v>
      </c>
      <c r="S3039" t="s">
        <v>8355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94"/>
        <v>101</v>
      </c>
      <c r="Q3040">
        <f t="shared" si="95"/>
        <v>37.22</v>
      </c>
      <c r="R3040" s="10" t="s">
        <v>8315</v>
      </c>
      <c r="S3040" t="s">
        <v>8355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94"/>
        <v>109</v>
      </c>
      <c r="Q3041">
        <f t="shared" si="95"/>
        <v>92.13</v>
      </c>
      <c r="R3041" s="10" t="s">
        <v>8315</v>
      </c>
      <c r="S3041" t="s">
        <v>8355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94"/>
        <v>108</v>
      </c>
      <c r="Q3042">
        <f t="shared" si="95"/>
        <v>76.790000000000006</v>
      </c>
      <c r="R3042" s="10" t="s">
        <v>8315</v>
      </c>
      <c r="S3042" t="s">
        <v>8355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94"/>
        <v>110</v>
      </c>
      <c r="Q3043">
        <f t="shared" si="95"/>
        <v>96.53</v>
      </c>
      <c r="R3043" s="10" t="s">
        <v>8315</v>
      </c>
      <c r="S3043" t="s">
        <v>8355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94"/>
        <v>128</v>
      </c>
      <c r="Q3044">
        <f t="shared" si="95"/>
        <v>51.89</v>
      </c>
      <c r="R3044" s="10" t="s">
        <v>8315</v>
      </c>
      <c r="S3044" t="s">
        <v>8355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94"/>
        <v>110</v>
      </c>
      <c r="Q3045">
        <f t="shared" si="95"/>
        <v>128.91</v>
      </c>
      <c r="R3045" s="10" t="s">
        <v>8315</v>
      </c>
      <c r="S3045" t="s">
        <v>8355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94"/>
        <v>109</v>
      </c>
      <c r="Q3046">
        <f t="shared" si="95"/>
        <v>84.11</v>
      </c>
      <c r="R3046" s="10" t="s">
        <v>8315</v>
      </c>
      <c r="S3046" t="s">
        <v>8355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94"/>
        <v>133</v>
      </c>
      <c r="Q3047">
        <f t="shared" si="95"/>
        <v>82.94</v>
      </c>
      <c r="R3047" s="10" t="s">
        <v>8315</v>
      </c>
      <c r="S3047" t="s">
        <v>8355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94"/>
        <v>191</v>
      </c>
      <c r="Q3048">
        <f t="shared" si="95"/>
        <v>259.95</v>
      </c>
      <c r="R3048" s="10" t="s">
        <v>8315</v>
      </c>
      <c r="S3048" t="s">
        <v>8355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94"/>
        <v>149</v>
      </c>
      <c r="Q3049">
        <f t="shared" si="95"/>
        <v>37.25</v>
      </c>
      <c r="R3049" s="10" t="s">
        <v>8315</v>
      </c>
      <c r="S3049" t="s">
        <v>8355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94"/>
        <v>166</v>
      </c>
      <c r="Q3050">
        <f t="shared" si="95"/>
        <v>177.02</v>
      </c>
      <c r="R3050" s="10" t="s">
        <v>8315</v>
      </c>
      <c r="S3050" t="s">
        <v>8355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94"/>
        <v>107</v>
      </c>
      <c r="Q3051">
        <f t="shared" si="95"/>
        <v>74.069999999999993</v>
      </c>
      <c r="R3051" s="10" t="s">
        <v>8315</v>
      </c>
      <c r="S3051" t="s">
        <v>8355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ref="P3052:P3115" si="96">ROUND(E3052/D3052*100,0)</f>
        <v>106</v>
      </c>
      <c r="Q3052">
        <f t="shared" si="95"/>
        <v>70.67</v>
      </c>
      <c r="R3052" s="10" t="s">
        <v>8315</v>
      </c>
      <c r="S3052" t="s">
        <v>8355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96"/>
        <v>24</v>
      </c>
      <c r="Q3053">
        <f t="shared" si="95"/>
        <v>23.63</v>
      </c>
      <c r="R3053" s="10" t="s">
        <v>8315</v>
      </c>
      <c r="S3053" t="s">
        <v>8355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96"/>
        <v>0</v>
      </c>
      <c r="Q3054">
        <f t="shared" si="95"/>
        <v>37.5</v>
      </c>
      <c r="R3054" s="10" t="s">
        <v>8315</v>
      </c>
      <c r="S3054" t="s">
        <v>8355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96"/>
        <v>0</v>
      </c>
      <c r="Q3055">
        <f t="shared" si="95"/>
        <v>13.33</v>
      </c>
      <c r="R3055" s="10" t="s">
        <v>8315</v>
      </c>
      <c r="S3055" t="s">
        <v>8355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96"/>
        <v>0</v>
      </c>
      <c r="Q3056">
        <f t="shared" si="95"/>
        <v>0</v>
      </c>
      <c r="R3056" s="10" t="s">
        <v>8315</v>
      </c>
      <c r="S3056" t="s">
        <v>8355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96"/>
        <v>0</v>
      </c>
      <c r="Q3057">
        <f t="shared" si="95"/>
        <v>1</v>
      </c>
      <c r="R3057" s="10" t="s">
        <v>8315</v>
      </c>
      <c r="S3057" t="s">
        <v>8355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96"/>
        <v>0</v>
      </c>
      <c r="Q3058">
        <f t="shared" si="95"/>
        <v>0</v>
      </c>
      <c r="R3058" s="10" t="s">
        <v>8315</v>
      </c>
      <c r="S3058" t="s">
        <v>8355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96"/>
        <v>0</v>
      </c>
      <c r="Q3059">
        <f t="shared" si="95"/>
        <v>0</v>
      </c>
      <c r="R3059" s="10" t="s">
        <v>8315</v>
      </c>
      <c r="S3059" t="s">
        <v>8355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96"/>
        <v>0</v>
      </c>
      <c r="Q3060">
        <f t="shared" si="95"/>
        <v>1</v>
      </c>
      <c r="R3060" s="10" t="s">
        <v>8315</v>
      </c>
      <c r="S3060" t="s">
        <v>8355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96"/>
        <v>3</v>
      </c>
      <c r="Q3061">
        <f t="shared" si="95"/>
        <v>41</v>
      </c>
      <c r="R3061" s="10" t="s">
        <v>8315</v>
      </c>
      <c r="S3061" t="s">
        <v>8355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96"/>
        <v>0</v>
      </c>
      <c r="Q3062">
        <f t="shared" si="95"/>
        <v>55.83</v>
      </c>
      <c r="R3062" s="10" t="s">
        <v>8315</v>
      </c>
      <c r="S3062" t="s">
        <v>8355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96"/>
        <v>0</v>
      </c>
      <c r="Q3063">
        <f t="shared" si="95"/>
        <v>0</v>
      </c>
      <c r="R3063" s="10" t="s">
        <v>8315</v>
      </c>
      <c r="S3063" t="s">
        <v>8355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96"/>
        <v>67</v>
      </c>
      <c r="Q3064">
        <f t="shared" si="95"/>
        <v>99.76</v>
      </c>
      <c r="R3064" s="10" t="s">
        <v>8315</v>
      </c>
      <c r="S3064" t="s">
        <v>8355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96"/>
        <v>20</v>
      </c>
      <c r="Q3065">
        <f t="shared" si="95"/>
        <v>25.52</v>
      </c>
      <c r="R3065" s="10" t="s">
        <v>8315</v>
      </c>
      <c r="S3065" t="s">
        <v>8355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96"/>
        <v>11</v>
      </c>
      <c r="Q3066">
        <f t="shared" si="95"/>
        <v>117.65</v>
      </c>
      <c r="R3066" s="10" t="s">
        <v>8315</v>
      </c>
      <c r="S3066" t="s">
        <v>8355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96"/>
        <v>0</v>
      </c>
      <c r="Q3067">
        <f t="shared" si="95"/>
        <v>5</v>
      </c>
      <c r="R3067" s="10" t="s">
        <v>8315</v>
      </c>
      <c r="S3067" t="s">
        <v>8355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96"/>
        <v>12</v>
      </c>
      <c r="Q3068">
        <f t="shared" si="95"/>
        <v>2796.67</v>
      </c>
      <c r="R3068" s="10" t="s">
        <v>8315</v>
      </c>
      <c r="S3068" t="s">
        <v>8355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96"/>
        <v>3</v>
      </c>
      <c r="Q3069">
        <f t="shared" si="95"/>
        <v>200</v>
      </c>
      <c r="R3069" s="10" t="s">
        <v>8315</v>
      </c>
      <c r="S3069" t="s">
        <v>8355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96"/>
        <v>0</v>
      </c>
      <c r="Q3070">
        <f t="shared" si="95"/>
        <v>87.5</v>
      </c>
      <c r="R3070" s="10" t="s">
        <v>8315</v>
      </c>
      <c r="S3070" t="s">
        <v>8355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96"/>
        <v>14</v>
      </c>
      <c r="Q3071">
        <f t="shared" si="95"/>
        <v>20.14</v>
      </c>
      <c r="R3071" s="10" t="s">
        <v>8315</v>
      </c>
      <c r="S3071" t="s">
        <v>8355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96"/>
        <v>3</v>
      </c>
      <c r="Q3072">
        <f t="shared" si="95"/>
        <v>20.88</v>
      </c>
      <c r="R3072" s="10" t="s">
        <v>8315</v>
      </c>
      <c r="S3072" t="s">
        <v>8355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96"/>
        <v>60</v>
      </c>
      <c r="Q3073">
        <f t="shared" si="95"/>
        <v>61.31</v>
      </c>
      <c r="R3073" s="10" t="s">
        <v>8315</v>
      </c>
      <c r="S3073" t="s">
        <v>8355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96"/>
        <v>0</v>
      </c>
      <c r="Q3074">
        <f t="shared" si="95"/>
        <v>1</v>
      </c>
      <c r="R3074" s="10" t="s">
        <v>8315</v>
      </c>
      <c r="S3074" t="s">
        <v>8355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si="96"/>
        <v>0</v>
      </c>
      <c r="Q3075">
        <f t="shared" ref="Q3075:Q3138" si="97">IFERROR(ROUND(E3075/M3075,2),0)</f>
        <v>92.14</v>
      </c>
      <c r="R3075" s="10" t="s">
        <v>8315</v>
      </c>
      <c r="S3075" t="s">
        <v>8355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96"/>
        <v>0</v>
      </c>
      <c r="Q3076">
        <f t="shared" si="97"/>
        <v>7.33</v>
      </c>
      <c r="R3076" s="10" t="s">
        <v>8315</v>
      </c>
      <c r="S3076" t="s">
        <v>8355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96"/>
        <v>9</v>
      </c>
      <c r="Q3077">
        <f t="shared" si="97"/>
        <v>64.8</v>
      </c>
      <c r="R3077" s="10" t="s">
        <v>8315</v>
      </c>
      <c r="S3077" t="s">
        <v>8355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96"/>
        <v>15</v>
      </c>
      <c r="Q3078">
        <f t="shared" si="97"/>
        <v>30.12</v>
      </c>
      <c r="R3078" s="10" t="s">
        <v>8315</v>
      </c>
      <c r="S3078" t="s">
        <v>8355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96"/>
        <v>0</v>
      </c>
      <c r="Q3079">
        <f t="shared" si="97"/>
        <v>52.5</v>
      </c>
      <c r="R3079" s="10" t="s">
        <v>8315</v>
      </c>
      <c r="S3079" t="s">
        <v>8355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96"/>
        <v>0</v>
      </c>
      <c r="Q3080">
        <f t="shared" si="97"/>
        <v>23.67</v>
      </c>
      <c r="R3080" s="10" t="s">
        <v>8315</v>
      </c>
      <c r="S3080" t="s">
        <v>8355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96"/>
        <v>1</v>
      </c>
      <c r="Q3081">
        <f t="shared" si="97"/>
        <v>415.78</v>
      </c>
      <c r="R3081" s="10" t="s">
        <v>8315</v>
      </c>
      <c r="S3081" t="s">
        <v>8355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96"/>
        <v>0</v>
      </c>
      <c r="Q3082">
        <f t="shared" si="97"/>
        <v>53.71</v>
      </c>
      <c r="R3082" s="10" t="s">
        <v>8315</v>
      </c>
      <c r="S3082" t="s">
        <v>8355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96"/>
        <v>0</v>
      </c>
      <c r="Q3083">
        <f t="shared" si="97"/>
        <v>420.6</v>
      </c>
      <c r="R3083" s="10" t="s">
        <v>8315</v>
      </c>
      <c r="S3083" t="s">
        <v>8355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96"/>
        <v>0</v>
      </c>
      <c r="Q3084">
        <f t="shared" si="97"/>
        <v>0</v>
      </c>
      <c r="R3084" s="10" t="s">
        <v>8315</v>
      </c>
      <c r="S3084" t="s">
        <v>8355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96"/>
        <v>0</v>
      </c>
      <c r="Q3085">
        <f t="shared" si="97"/>
        <v>18.670000000000002</v>
      </c>
      <c r="R3085" s="10" t="s">
        <v>8315</v>
      </c>
      <c r="S3085" t="s">
        <v>8355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96"/>
        <v>12</v>
      </c>
      <c r="Q3086">
        <f t="shared" si="97"/>
        <v>78.33</v>
      </c>
      <c r="R3086" s="10" t="s">
        <v>8315</v>
      </c>
      <c r="S3086" t="s">
        <v>8355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96"/>
        <v>2</v>
      </c>
      <c r="Q3087">
        <f t="shared" si="97"/>
        <v>67.78</v>
      </c>
      <c r="R3087" s="10" t="s">
        <v>8315</v>
      </c>
      <c r="S3087" t="s">
        <v>8355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96"/>
        <v>0</v>
      </c>
      <c r="Q3088">
        <f t="shared" si="97"/>
        <v>16.670000000000002</v>
      </c>
      <c r="R3088" s="10" t="s">
        <v>8315</v>
      </c>
      <c r="S3088" t="s">
        <v>8355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96"/>
        <v>1</v>
      </c>
      <c r="Q3089">
        <f t="shared" si="97"/>
        <v>62.5</v>
      </c>
      <c r="R3089" s="10" t="s">
        <v>8315</v>
      </c>
      <c r="S3089" t="s">
        <v>8355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96"/>
        <v>0</v>
      </c>
      <c r="Q3090">
        <f t="shared" si="97"/>
        <v>42</v>
      </c>
      <c r="R3090" s="10" t="s">
        <v>8315</v>
      </c>
      <c r="S3090" t="s">
        <v>8355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96"/>
        <v>23</v>
      </c>
      <c r="Q3091">
        <f t="shared" si="97"/>
        <v>130.09</v>
      </c>
      <c r="R3091" s="10" t="s">
        <v>8315</v>
      </c>
      <c r="S3091" t="s">
        <v>8355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96"/>
        <v>5</v>
      </c>
      <c r="Q3092">
        <f t="shared" si="97"/>
        <v>1270.22</v>
      </c>
      <c r="R3092" s="10" t="s">
        <v>8315</v>
      </c>
      <c r="S3092" t="s">
        <v>8355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96"/>
        <v>16</v>
      </c>
      <c r="Q3093">
        <f t="shared" si="97"/>
        <v>88.44</v>
      </c>
      <c r="R3093" s="10" t="s">
        <v>8315</v>
      </c>
      <c r="S3093" t="s">
        <v>8355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96"/>
        <v>1</v>
      </c>
      <c r="Q3094">
        <f t="shared" si="97"/>
        <v>56.34</v>
      </c>
      <c r="R3094" s="10" t="s">
        <v>8315</v>
      </c>
      <c r="S3094" t="s">
        <v>8355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96"/>
        <v>23</v>
      </c>
      <c r="Q3095">
        <f t="shared" si="97"/>
        <v>53.53</v>
      </c>
      <c r="R3095" s="10" t="s">
        <v>8315</v>
      </c>
      <c r="S3095" t="s">
        <v>8355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96"/>
        <v>0</v>
      </c>
      <c r="Q3096">
        <f t="shared" si="97"/>
        <v>25</v>
      </c>
      <c r="R3096" s="10" t="s">
        <v>8315</v>
      </c>
      <c r="S3096" t="s">
        <v>8355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96"/>
        <v>0</v>
      </c>
      <c r="Q3097">
        <f t="shared" si="97"/>
        <v>50</v>
      </c>
      <c r="R3097" s="10" t="s">
        <v>8315</v>
      </c>
      <c r="S3097" t="s">
        <v>8355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96"/>
        <v>4</v>
      </c>
      <c r="Q3098">
        <f t="shared" si="97"/>
        <v>56.79</v>
      </c>
      <c r="R3098" s="10" t="s">
        <v>8315</v>
      </c>
      <c r="S3098" t="s">
        <v>8355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96"/>
        <v>17</v>
      </c>
      <c r="Q3099">
        <f t="shared" si="97"/>
        <v>40.83</v>
      </c>
      <c r="R3099" s="10" t="s">
        <v>8315</v>
      </c>
      <c r="S3099" t="s">
        <v>8355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96"/>
        <v>4</v>
      </c>
      <c r="Q3100">
        <f t="shared" si="97"/>
        <v>65.11</v>
      </c>
      <c r="R3100" s="10" t="s">
        <v>8315</v>
      </c>
      <c r="S3100" t="s">
        <v>8355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96"/>
        <v>14</v>
      </c>
      <c r="Q3101">
        <f t="shared" si="97"/>
        <v>55.6</v>
      </c>
      <c r="R3101" s="10" t="s">
        <v>8315</v>
      </c>
      <c r="S3101" t="s">
        <v>8355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96"/>
        <v>15</v>
      </c>
      <c r="Q3102">
        <f t="shared" si="97"/>
        <v>140.54</v>
      </c>
      <c r="R3102" s="10" t="s">
        <v>8315</v>
      </c>
      <c r="S3102" t="s">
        <v>8355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96"/>
        <v>12</v>
      </c>
      <c r="Q3103">
        <f t="shared" si="97"/>
        <v>25</v>
      </c>
      <c r="R3103" s="10" t="s">
        <v>8315</v>
      </c>
      <c r="S3103" t="s">
        <v>8355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96"/>
        <v>39</v>
      </c>
      <c r="Q3104">
        <f t="shared" si="97"/>
        <v>69.53</v>
      </c>
      <c r="R3104" s="10" t="s">
        <v>8315</v>
      </c>
      <c r="S3104" t="s">
        <v>8355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96"/>
        <v>0</v>
      </c>
      <c r="Q3105">
        <f t="shared" si="97"/>
        <v>5.5</v>
      </c>
      <c r="R3105" s="10" t="s">
        <v>8315</v>
      </c>
      <c r="S3105" t="s">
        <v>8355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96"/>
        <v>30</v>
      </c>
      <c r="Q3106">
        <f t="shared" si="97"/>
        <v>237</v>
      </c>
      <c r="R3106" s="10" t="s">
        <v>8315</v>
      </c>
      <c r="S3106" t="s">
        <v>8355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96"/>
        <v>42</v>
      </c>
      <c r="Q3107">
        <f t="shared" si="97"/>
        <v>79.87</v>
      </c>
      <c r="R3107" s="10" t="s">
        <v>8315</v>
      </c>
      <c r="S3107" t="s">
        <v>8355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96"/>
        <v>4</v>
      </c>
      <c r="Q3108">
        <f t="shared" si="97"/>
        <v>10.25</v>
      </c>
      <c r="R3108" s="10" t="s">
        <v>8315</v>
      </c>
      <c r="S3108" t="s">
        <v>8355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96"/>
        <v>20</v>
      </c>
      <c r="Q3109">
        <f t="shared" si="97"/>
        <v>272.58999999999997</v>
      </c>
      <c r="R3109" s="10" t="s">
        <v>8315</v>
      </c>
      <c r="S3109" t="s">
        <v>8355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96"/>
        <v>0</v>
      </c>
      <c r="Q3110">
        <f t="shared" si="97"/>
        <v>13</v>
      </c>
      <c r="R3110" s="10" t="s">
        <v>8315</v>
      </c>
      <c r="S3110" t="s">
        <v>8355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96"/>
        <v>25</v>
      </c>
      <c r="Q3111">
        <f t="shared" si="97"/>
        <v>58.18</v>
      </c>
      <c r="R3111" s="10" t="s">
        <v>8315</v>
      </c>
      <c r="S3111" t="s">
        <v>8355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96"/>
        <v>0</v>
      </c>
      <c r="Q3112">
        <f t="shared" si="97"/>
        <v>10</v>
      </c>
      <c r="R3112" s="10" t="s">
        <v>8315</v>
      </c>
      <c r="S3112" t="s">
        <v>8355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96"/>
        <v>27</v>
      </c>
      <c r="Q3113">
        <f t="shared" si="97"/>
        <v>70.11</v>
      </c>
      <c r="R3113" s="10" t="s">
        <v>8315</v>
      </c>
      <c r="S3113" t="s">
        <v>8355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96"/>
        <v>5</v>
      </c>
      <c r="Q3114">
        <f t="shared" si="97"/>
        <v>57.89</v>
      </c>
      <c r="R3114" s="10" t="s">
        <v>8315</v>
      </c>
      <c r="S3114" t="s">
        <v>8355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96"/>
        <v>4</v>
      </c>
      <c r="Q3115">
        <f t="shared" si="97"/>
        <v>125.27</v>
      </c>
      <c r="R3115" s="10" t="s">
        <v>8315</v>
      </c>
      <c r="S3115" t="s">
        <v>8355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ref="P3116:P3179" si="98">ROUND(E3116/D3116*100,0)</f>
        <v>0</v>
      </c>
      <c r="Q3116">
        <f t="shared" si="97"/>
        <v>0</v>
      </c>
      <c r="R3116" s="10" t="s">
        <v>8315</v>
      </c>
      <c r="S3116" t="s">
        <v>8355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98"/>
        <v>3</v>
      </c>
      <c r="Q3117">
        <f t="shared" si="97"/>
        <v>300</v>
      </c>
      <c r="R3117" s="10" t="s">
        <v>8315</v>
      </c>
      <c r="S3117" t="s">
        <v>8355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98"/>
        <v>57</v>
      </c>
      <c r="Q3118">
        <f t="shared" si="97"/>
        <v>43</v>
      </c>
      <c r="R3118" s="10" t="s">
        <v>8315</v>
      </c>
      <c r="S3118" t="s">
        <v>8355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98"/>
        <v>0</v>
      </c>
      <c r="Q3119">
        <f t="shared" si="97"/>
        <v>1</v>
      </c>
      <c r="R3119" s="10" t="s">
        <v>8315</v>
      </c>
      <c r="S3119" t="s">
        <v>8355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98"/>
        <v>0</v>
      </c>
      <c r="Q3120">
        <f t="shared" si="97"/>
        <v>775</v>
      </c>
      <c r="R3120" s="10" t="s">
        <v>8315</v>
      </c>
      <c r="S3120" t="s">
        <v>8355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98"/>
        <v>0</v>
      </c>
      <c r="Q3121">
        <f t="shared" si="97"/>
        <v>5</v>
      </c>
      <c r="R3121" s="10" t="s">
        <v>8315</v>
      </c>
      <c r="S3121" t="s">
        <v>8355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98"/>
        <v>0</v>
      </c>
      <c r="Q3122">
        <f t="shared" si="97"/>
        <v>12.8</v>
      </c>
      <c r="R3122" s="10" t="s">
        <v>8315</v>
      </c>
      <c r="S3122" t="s">
        <v>8355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98"/>
        <v>1</v>
      </c>
      <c r="Q3123">
        <f t="shared" si="97"/>
        <v>10</v>
      </c>
      <c r="R3123" s="10" t="s">
        <v>8315</v>
      </c>
      <c r="S3123" t="s">
        <v>8355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98"/>
        <v>58</v>
      </c>
      <c r="Q3124">
        <f t="shared" si="97"/>
        <v>58</v>
      </c>
      <c r="R3124" s="10" t="s">
        <v>8315</v>
      </c>
      <c r="S3124" t="s">
        <v>8355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98"/>
        <v>68</v>
      </c>
      <c r="Q3125">
        <f t="shared" si="97"/>
        <v>244.8</v>
      </c>
      <c r="R3125" s="10" t="s">
        <v>8315</v>
      </c>
      <c r="S3125" t="s">
        <v>8355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98"/>
        <v>0</v>
      </c>
      <c r="Q3126">
        <f t="shared" si="97"/>
        <v>6.5</v>
      </c>
      <c r="R3126" s="10" t="s">
        <v>8315</v>
      </c>
      <c r="S3126" t="s">
        <v>8355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98"/>
        <v>0</v>
      </c>
      <c r="Q3127">
        <f t="shared" si="97"/>
        <v>0</v>
      </c>
      <c r="R3127" s="10" t="s">
        <v>8315</v>
      </c>
      <c r="S3127" t="s">
        <v>8355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98"/>
        <v>4</v>
      </c>
      <c r="Q3128">
        <f t="shared" si="97"/>
        <v>61.18</v>
      </c>
      <c r="R3128" s="10" t="s">
        <v>8315</v>
      </c>
      <c r="S3128" t="s">
        <v>8355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98"/>
        <v>0</v>
      </c>
      <c r="Q3129">
        <f t="shared" si="97"/>
        <v>0</v>
      </c>
      <c r="R3129" s="10" t="s">
        <v>8315</v>
      </c>
      <c r="S3129" t="s">
        <v>8355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98"/>
        <v>109</v>
      </c>
      <c r="Q3130">
        <f t="shared" si="97"/>
        <v>139.24</v>
      </c>
      <c r="R3130" s="10" t="s">
        <v>8315</v>
      </c>
      <c r="S3130" t="s">
        <v>8316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98"/>
        <v>1</v>
      </c>
      <c r="Q3131">
        <f t="shared" si="97"/>
        <v>10</v>
      </c>
      <c r="R3131" s="10" t="s">
        <v>8315</v>
      </c>
      <c r="S3131" t="s">
        <v>8316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98"/>
        <v>4</v>
      </c>
      <c r="Q3132">
        <f t="shared" si="97"/>
        <v>93.75</v>
      </c>
      <c r="R3132" s="10" t="s">
        <v>8315</v>
      </c>
      <c r="S3132" t="s">
        <v>8316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98"/>
        <v>16</v>
      </c>
      <c r="Q3133">
        <f t="shared" si="97"/>
        <v>53.75</v>
      </c>
      <c r="R3133" s="10" t="s">
        <v>8315</v>
      </c>
      <c r="S3133" t="s">
        <v>8316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98"/>
        <v>0</v>
      </c>
      <c r="Q3134">
        <f t="shared" si="97"/>
        <v>10</v>
      </c>
      <c r="R3134" s="10" t="s">
        <v>8315</v>
      </c>
      <c r="S3134" t="s">
        <v>8316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98"/>
        <v>108</v>
      </c>
      <c r="Q3135">
        <f t="shared" si="97"/>
        <v>33.75</v>
      </c>
      <c r="R3135" s="10" t="s">
        <v>8315</v>
      </c>
      <c r="S3135" t="s">
        <v>8316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98"/>
        <v>23</v>
      </c>
      <c r="Q3136">
        <f t="shared" si="97"/>
        <v>18.75</v>
      </c>
      <c r="R3136" s="10" t="s">
        <v>8315</v>
      </c>
      <c r="S3136" t="s">
        <v>8316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98"/>
        <v>21</v>
      </c>
      <c r="Q3137">
        <f t="shared" si="97"/>
        <v>23.14</v>
      </c>
      <c r="R3137" s="10" t="s">
        <v>8315</v>
      </c>
      <c r="S3137" t="s">
        <v>8316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98"/>
        <v>128</v>
      </c>
      <c r="Q3138">
        <f t="shared" si="97"/>
        <v>29.05</v>
      </c>
      <c r="R3138" s="10" t="s">
        <v>8315</v>
      </c>
      <c r="S3138" t="s">
        <v>8316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si="98"/>
        <v>3</v>
      </c>
      <c r="Q3139">
        <f t="shared" ref="Q3139:Q3202" si="99">IFERROR(ROUND(E3139/M3139,2),0)</f>
        <v>50</v>
      </c>
      <c r="R3139" s="10" t="s">
        <v>8315</v>
      </c>
      <c r="S3139" t="s">
        <v>8316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98"/>
        <v>0</v>
      </c>
      <c r="Q3140">
        <f t="shared" si="99"/>
        <v>0</v>
      </c>
      <c r="R3140" s="10" t="s">
        <v>8315</v>
      </c>
      <c r="S3140" t="s">
        <v>8316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98"/>
        <v>5</v>
      </c>
      <c r="Q3141">
        <f t="shared" si="99"/>
        <v>450</v>
      </c>
      <c r="R3141" s="10" t="s">
        <v>8315</v>
      </c>
      <c r="S3141" t="s">
        <v>8316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98"/>
        <v>1</v>
      </c>
      <c r="Q3142">
        <f t="shared" si="99"/>
        <v>24</v>
      </c>
      <c r="R3142" s="10" t="s">
        <v>8315</v>
      </c>
      <c r="S3142" t="s">
        <v>8316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98"/>
        <v>52</v>
      </c>
      <c r="Q3143">
        <f t="shared" si="99"/>
        <v>32.25</v>
      </c>
      <c r="R3143" s="10" t="s">
        <v>8315</v>
      </c>
      <c r="S3143" t="s">
        <v>8316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98"/>
        <v>2</v>
      </c>
      <c r="Q3144">
        <f t="shared" si="99"/>
        <v>15</v>
      </c>
      <c r="R3144" s="10" t="s">
        <v>8315</v>
      </c>
      <c r="S3144" t="s">
        <v>8316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98"/>
        <v>0</v>
      </c>
      <c r="Q3145">
        <f t="shared" si="99"/>
        <v>0</v>
      </c>
      <c r="R3145" s="10" t="s">
        <v>8315</v>
      </c>
      <c r="S3145" t="s">
        <v>8316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98"/>
        <v>75</v>
      </c>
      <c r="Q3146">
        <f t="shared" si="99"/>
        <v>251.33</v>
      </c>
      <c r="R3146" s="10" t="s">
        <v>8315</v>
      </c>
      <c r="S3146" t="s">
        <v>8316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98"/>
        <v>0</v>
      </c>
      <c r="Q3147">
        <f t="shared" si="99"/>
        <v>0</v>
      </c>
      <c r="R3147" s="10" t="s">
        <v>8315</v>
      </c>
      <c r="S3147" t="s">
        <v>8316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98"/>
        <v>11</v>
      </c>
      <c r="Q3148">
        <f t="shared" si="99"/>
        <v>437.5</v>
      </c>
      <c r="R3148" s="10" t="s">
        <v>8315</v>
      </c>
      <c r="S3148" t="s">
        <v>8316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98"/>
        <v>118</v>
      </c>
      <c r="Q3149">
        <f t="shared" si="99"/>
        <v>110.35</v>
      </c>
      <c r="R3149" s="10" t="s">
        <v>8315</v>
      </c>
      <c r="S3149" t="s">
        <v>8316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98"/>
        <v>131</v>
      </c>
      <c r="Q3150">
        <f t="shared" si="99"/>
        <v>41.42</v>
      </c>
      <c r="R3150" s="10" t="s">
        <v>8315</v>
      </c>
      <c r="S3150" t="s">
        <v>8316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98"/>
        <v>104</v>
      </c>
      <c r="Q3151">
        <f t="shared" si="99"/>
        <v>52</v>
      </c>
      <c r="R3151" s="10" t="s">
        <v>8315</v>
      </c>
      <c r="S3151" t="s">
        <v>8316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98"/>
        <v>101</v>
      </c>
      <c r="Q3152">
        <f t="shared" si="99"/>
        <v>33.99</v>
      </c>
      <c r="R3152" s="10" t="s">
        <v>8315</v>
      </c>
      <c r="S3152" t="s">
        <v>8316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98"/>
        <v>100</v>
      </c>
      <c r="Q3153">
        <f t="shared" si="99"/>
        <v>103.35</v>
      </c>
      <c r="R3153" s="10" t="s">
        <v>8315</v>
      </c>
      <c r="S3153" t="s">
        <v>8316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98"/>
        <v>106</v>
      </c>
      <c r="Q3154">
        <f t="shared" si="99"/>
        <v>34.79</v>
      </c>
      <c r="R3154" s="10" t="s">
        <v>8315</v>
      </c>
      <c r="S3154" t="s">
        <v>8316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98"/>
        <v>336</v>
      </c>
      <c r="Q3155">
        <f t="shared" si="99"/>
        <v>41.77</v>
      </c>
      <c r="R3155" s="10" t="s">
        <v>8315</v>
      </c>
      <c r="S3155" t="s">
        <v>8316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98"/>
        <v>113</v>
      </c>
      <c r="Q3156">
        <f t="shared" si="99"/>
        <v>64.27</v>
      </c>
      <c r="R3156" s="10" t="s">
        <v>8315</v>
      </c>
      <c r="S3156" t="s">
        <v>8316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98"/>
        <v>189</v>
      </c>
      <c r="Q3157">
        <f t="shared" si="99"/>
        <v>31.21</v>
      </c>
      <c r="R3157" s="10" t="s">
        <v>8315</v>
      </c>
      <c r="S3157" t="s">
        <v>8316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98"/>
        <v>102</v>
      </c>
      <c r="Q3158">
        <f t="shared" si="99"/>
        <v>62.92</v>
      </c>
      <c r="R3158" s="10" t="s">
        <v>8315</v>
      </c>
      <c r="S3158" t="s">
        <v>8316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98"/>
        <v>101</v>
      </c>
      <c r="Q3159">
        <f t="shared" si="99"/>
        <v>98.54</v>
      </c>
      <c r="R3159" s="10" t="s">
        <v>8315</v>
      </c>
      <c r="S3159" t="s">
        <v>8316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98"/>
        <v>114</v>
      </c>
      <c r="Q3160">
        <f t="shared" si="99"/>
        <v>82.61</v>
      </c>
      <c r="R3160" s="10" t="s">
        <v>8315</v>
      </c>
      <c r="S3160" t="s">
        <v>8316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98"/>
        <v>133</v>
      </c>
      <c r="Q3161">
        <f t="shared" si="99"/>
        <v>38.5</v>
      </c>
      <c r="R3161" s="10" t="s">
        <v>8315</v>
      </c>
      <c r="S3161" t="s">
        <v>8316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98"/>
        <v>102</v>
      </c>
      <c r="Q3162">
        <f t="shared" si="99"/>
        <v>80.16</v>
      </c>
      <c r="R3162" s="10" t="s">
        <v>8315</v>
      </c>
      <c r="S3162" t="s">
        <v>8316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98"/>
        <v>105</v>
      </c>
      <c r="Q3163">
        <f t="shared" si="99"/>
        <v>28.41</v>
      </c>
      <c r="R3163" s="10" t="s">
        <v>8315</v>
      </c>
      <c r="S3163" t="s">
        <v>8316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98"/>
        <v>127</v>
      </c>
      <c r="Q3164">
        <f t="shared" si="99"/>
        <v>80.73</v>
      </c>
      <c r="R3164" s="10" t="s">
        <v>8315</v>
      </c>
      <c r="S3164" t="s">
        <v>8316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98"/>
        <v>111</v>
      </c>
      <c r="Q3165">
        <f t="shared" si="99"/>
        <v>200.69</v>
      </c>
      <c r="R3165" s="10" t="s">
        <v>8315</v>
      </c>
      <c r="S3165" t="s">
        <v>8316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98"/>
        <v>107</v>
      </c>
      <c r="Q3166">
        <f t="shared" si="99"/>
        <v>37.590000000000003</v>
      </c>
      <c r="R3166" s="10" t="s">
        <v>8315</v>
      </c>
      <c r="S3166" t="s">
        <v>8316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98"/>
        <v>163</v>
      </c>
      <c r="Q3167">
        <f t="shared" si="99"/>
        <v>58.1</v>
      </c>
      <c r="R3167" s="10" t="s">
        <v>8315</v>
      </c>
      <c r="S3167" t="s">
        <v>8316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98"/>
        <v>160</v>
      </c>
      <c r="Q3168">
        <f t="shared" si="99"/>
        <v>60.3</v>
      </c>
      <c r="R3168" s="10" t="s">
        <v>8315</v>
      </c>
      <c r="S3168" t="s">
        <v>8316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98"/>
        <v>116</v>
      </c>
      <c r="Q3169">
        <f t="shared" si="99"/>
        <v>63.36</v>
      </c>
      <c r="R3169" s="10" t="s">
        <v>8315</v>
      </c>
      <c r="S3169" t="s">
        <v>8316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98"/>
        <v>124</v>
      </c>
      <c r="Q3170">
        <f t="shared" si="99"/>
        <v>50.9</v>
      </c>
      <c r="R3170" s="10" t="s">
        <v>8315</v>
      </c>
      <c r="S3170" t="s">
        <v>8316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98"/>
        <v>103</v>
      </c>
      <c r="Q3171">
        <f t="shared" si="99"/>
        <v>100.5</v>
      </c>
      <c r="R3171" s="10" t="s">
        <v>8315</v>
      </c>
      <c r="S3171" t="s">
        <v>8316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98"/>
        <v>112</v>
      </c>
      <c r="Q3172">
        <f t="shared" si="99"/>
        <v>31.62</v>
      </c>
      <c r="R3172" s="10" t="s">
        <v>8315</v>
      </c>
      <c r="S3172" t="s">
        <v>8316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98"/>
        <v>109</v>
      </c>
      <c r="Q3173">
        <f t="shared" si="99"/>
        <v>65.099999999999994</v>
      </c>
      <c r="R3173" s="10" t="s">
        <v>8315</v>
      </c>
      <c r="S3173" t="s">
        <v>8316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98"/>
        <v>115</v>
      </c>
      <c r="Q3174">
        <f t="shared" si="99"/>
        <v>79.31</v>
      </c>
      <c r="R3174" s="10" t="s">
        <v>8315</v>
      </c>
      <c r="S3174" t="s">
        <v>8316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98"/>
        <v>103</v>
      </c>
      <c r="Q3175">
        <f t="shared" si="99"/>
        <v>139.19</v>
      </c>
      <c r="R3175" s="10" t="s">
        <v>8315</v>
      </c>
      <c r="S3175" t="s">
        <v>8316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98"/>
        <v>101</v>
      </c>
      <c r="Q3176">
        <f t="shared" si="99"/>
        <v>131.91</v>
      </c>
      <c r="R3176" s="10" t="s">
        <v>8315</v>
      </c>
      <c r="S3176" t="s">
        <v>8316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98"/>
        <v>110</v>
      </c>
      <c r="Q3177">
        <f t="shared" si="99"/>
        <v>91.3</v>
      </c>
      <c r="R3177" s="10" t="s">
        <v>8315</v>
      </c>
      <c r="S3177" t="s">
        <v>8316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98"/>
        <v>115</v>
      </c>
      <c r="Q3178">
        <f t="shared" si="99"/>
        <v>39.67</v>
      </c>
      <c r="R3178" s="10" t="s">
        <v>8315</v>
      </c>
      <c r="S3178" t="s">
        <v>8316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98"/>
        <v>117</v>
      </c>
      <c r="Q3179">
        <f t="shared" si="99"/>
        <v>57.55</v>
      </c>
      <c r="R3179" s="10" t="s">
        <v>8315</v>
      </c>
      <c r="S3179" t="s">
        <v>8316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ref="P3180:P3243" si="100">ROUND(E3180/D3180*100,0)</f>
        <v>172</v>
      </c>
      <c r="Q3180">
        <f t="shared" si="99"/>
        <v>33.03</v>
      </c>
      <c r="R3180" s="10" t="s">
        <v>8315</v>
      </c>
      <c r="S3180" t="s">
        <v>8316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00"/>
        <v>114</v>
      </c>
      <c r="Q3181">
        <f t="shared" si="99"/>
        <v>77.34</v>
      </c>
      <c r="R3181" s="10" t="s">
        <v>8315</v>
      </c>
      <c r="S3181" t="s">
        <v>8316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00"/>
        <v>120</v>
      </c>
      <c r="Q3182">
        <f t="shared" si="99"/>
        <v>31.93</v>
      </c>
      <c r="R3182" s="10" t="s">
        <v>8315</v>
      </c>
      <c r="S3182" t="s">
        <v>8316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00"/>
        <v>109</v>
      </c>
      <c r="Q3183">
        <f t="shared" si="99"/>
        <v>36.33</v>
      </c>
      <c r="R3183" s="10" t="s">
        <v>8315</v>
      </c>
      <c r="S3183" t="s">
        <v>8316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00"/>
        <v>101</v>
      </c>
      <c r="Q3184">
        <f t="shared" si="99"/>
        <v>46.77</v>
      </c>
      <c r="R3184" s="10" t="s">
        <v>8315</v>
      </c>
      <c r="S3184" t="s">
        <v>8316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00"/>
        <v>109</v>
      </c>
      <c r="Q3185">
        <f t="shared" si="99"/>
        <v>40.07</v>
      </c>
      <c r="R3185" s="10" t="s">
        <v>8315</v>
      </c>
      <c r="S3185" t="s">
        <v>8316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00"/>
        <v>107</v>
      </c>
      <c r="Q3186">
        <f t="shared" si="99"/>
        <v>100.22</v>
      </c>
      <c r="R3186" s="10" t="s">
        <v>8315</v>
      </c>
      <c r="S3186" t="s">
        <v>8316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00"/>
        <v>100</v>
      </c>
      <c r="Q3187">
        <f t="shared" si="99"/>
        <v>41.67</v>
      </c>
      <c r="R3187" s="10" t="s">
        <v>8315</v>
      </c>
      <c r="S3187" t="s">
        <v>8316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00"/>
        <v>102</v>
      </c>
      <c r="Q3188">
        <f t="shared" si="99"/>
        <v>46.71</v>
      </c>
      <c r="R3188" s="10" t="s">
        <v>8315</v>
      </c>
      <c r="S3188" t="s">
        <v>8316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00"/>
        <v>116</v>
      </c>
      <c r="Q3189">
        <f t="shared" si="99"/>
        <v>71.489999999999995</v>
      </c>
      <c r="R3189" s="10" t="s">
        <v>8315</v>
      </c>
      <c r="S3189" t="s">
        <v>8316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00"/>
        <v>65</v>
      </c>
      <c r="Q3190">
        <f t="shared" si="99"/>
        <v>14.44</v>
      </c>
      <c r="R3190" s="10" t="s">
        <v>8315</v>
      </c>
      <c r="S3190" t="s">
        <v>8357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00"/>
        <v>12</v>
      </c>
      <c r="Q3191">
        <f t="shared" si="99"/>
        <v>356.84</v>
      </c>
      <c r="R3191" s="10" t="s">
        <v>8315</v>
      </c>
      <c r="S3191" t="s">
        <v>8357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00"/>
        <v>0</v>
      </c>
      <c r="Q3192">
        <f t="shared" si="99"/>
        <v>0</v>
      </c>
      <c r="R3192" s="10" t="s">
        <v>8315</v>
      </c>
      <c r="S3192" t="s">
        <v>8357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00"/>
        <v>4</v>
      </c>
      <c r="Q3193">
        <f t="shared" si="99"/>
        <v>37.75</v>
      </c>
      <c r="R3193" s="10" t="s">
        <v>8315</v>
      </c>
      <c r="S3193" t="s">
        <v>8357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00"/>
        <v>1</v>
      </c>
      <c r="Q3194">
        <f t="shared" si="99"/>
        <v>12.75</v>
      </c>
      <c r="R3194" s="10" t="s">
        <v>8315</v>
      </c>
      <c r="S3194" t="s">
        <v>8357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00"/>
        <v>12</v>
      </c>
      <c r="Q3195">
        <f t="shared" si="99"/>
        <v>24.46</v>
      </c>
      <c r="R3195" s="10" t="s">
        <v>8315</v>
      </c>
      <c r="S3195" t="s">
        <v>8357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00"/>
        <v>0</v>
      </c>
      <c r="Q3196">
        <f t="shared" si="99"/>
        <v>0</v>
      </c>
      <c r="R3196" s="10" t="s">
        <v>8315</v>
      </c>
      <c r="S3196" t="s">
        <v>8357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00"/>
        <v>59</v>
      </c>
      <c r="Q3197">
        <f t="shared" si="99"/>
        <v>53.08</v>
      </c>
      <c r="R3197" s="10" t="s">
        <v>8315</v>
      </c>
      <c r="S3197" t="s">
        <v>8357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00"/>
        <v>0</v>
      </c>
      <c r="Q3198">
        <f t="shared" si="99"/>
        <v>300</v>
      </c>
      <c r="R3198" s="10" t="s">
        <v>8315</v>
      </c>
      <c r="S3198" t="s">
        <v>8357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00"/>
        <v>11</v>
      </c>
      <c r="Q3199">
        <f t="shared" si="99"/>
        <v>286.25</v>
      </c>
      <c r="R3199" s="10" t="s">
        <v>8315</v>
      </c>
      <c r="S3199" t="s">
        <v>8357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00"/>
        <v>0</v>
      </c>
      <c r="Q3200">
        <f t="shared" si="99"/>
        <v>36.67</v>
      </c>
      <c r="R3200" s="10" t="s">
        <v>8315</v>
      </c>
      <c r="S3200" t="s">
        <v>8357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00"/>
        <v>52</v>
      </c>
      <c r="Q3201">
        <f t="shared" si="99"/>
        <v>49.21</v>
      </c>
      <c r="R3201" s="10" t="s">
        <v>8315</v>
      </c>
      <c r="S3201" t="s">
        <v>8357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00"/>
        <v>0</v>
      </c>
      <c r="Q3202">
        <f t="shared" si="99"/>
        <v>1</v>
      </c>
      <c r="R3202" s="10" t="s">
        <v>8315</v>
      </c>
      <c r="S3202" t="s">
        <v>8357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si="100"/>
        <v>1</v>
      </c>
      <c r="Q3203">
        <f t="shared" ref="Q3203:Q3266" si="101">IFERROR(ROUND(E3203/M3203,2),0)</f>
        <v>12.5</v>
      </c>
      <c r="R3203" s="10" t="s">
        <v>8315</v>
      </c>
      <c r="S3203" t="s">
        <v>8357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100"/>
        <v>55</v>
      </c>
      <c r="Q3204">
        <f t="shared" si="101"/>
        <v>109.04</v>
      </c>
      <c r="R3204" s="10" t="s">
        <v>8315</v>
      </c>
      <c r="S3204" t="s">
        <v>8357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100"/>
        <v>25</v>
      </c>
      <c r="Q3205">
        <f t="shared" si="101"/>
        <v>41.67</v>
      </c>
      <c r="R3205" s="10" t="s">
        <v>8315</v>
      </c>
      <c r="S3205" t="s">
        <v>8357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100"/>
        <v>0</v>
      </c>
      <c r="Q3206">
        <f t="shared" si="101"/>
        <v>0</v>
      </c>
      <c r="R3206" s="10" t="s">
        <v>8315</v>
      </c>
      <c r="S3206" t="s">
        <v>8357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100"/>
        <v>3</v>
      </c>
      <c r="Q3207">
        <f t="shared" si="101"/>
        <v>22.75</v>
      </c>
      <c r="R3207" s="10" t="s">
        <v>8315</v>
      </c>
      <c r="S3207" t="s">
        <v>8357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100"/>
        <v>0</v>
      </c>
      <c r="Q3208">
        <f t="shared" si="101"/>
        <v>0</v>
      </c>
      <c r="R3208" s="10" t="s">
        <v>8315</v>
      </c>
      <c r="S3208" t="s">
        <v>8357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100"/>
        <v>46</v>
      </c>
      <c r="Q3209">
        <f t="shared" si="101"/>
        <v>70.83</v>
      </c>
      <c r="R3209" s="10" t="s">
        <v>8315</v>
      </c>
      <c r="S3209" t="s">
        <v>8357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100"/>
        <v>104</v>
      </c>
      <c r="Q3210">
        <f t="shared" si="101"/>
        <v>63.11</v>
      </c>
      <c r="R3210" s="10" t="s">
        <v>8315</v>
      </c>
      <c r="S3210" t="s">
        <v>8316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100"/>
        <v>119</v>
      </c>
      <c r="Q3211">
        <f t="shared" si="101"/>
        <v>50.16</v>
      </c>
      <c r="R3211" s="10" t="s">
        <v>8315</v>
      </c>
      <c r="S3211" t="s">
        <v>8316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100"/>
        <v>126</v>
      </c>
      <c r="Q3212">
        <f t="shared" si="101"/>
        <v>62.88</v>
      </c>
      <c r="R3212" s="10" t="s">
        <v>8315</v>
      </c>
      <c r="S3212" t="s">
        <v>8316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100"/>
        <v>120</v>
      </c>
      <c r="Q3213">
        <f t="shared" si="101"/>
        <v>85.53</v>
      </c>
      <c r="R3213" s="10" t="s">
        <v>8315</v>
      </c>
      <c r="S3213" t="s">
        <v>8316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100"/>
        <v>126</v>
      </c>
      <c r="Q3214">
        <f t="shared" si="101"/>
        <v>53.72</v>
      </c>
      <c r="R3214" s="10" t="s">
        <v>8315</v>
      </c>
      <c r="S3214" t="s">
        <v>8316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100"/>
        <v>100</v>
      </c>
      <c r="Q3215">
        <f t="shared" si="101"/>
        <v>127.81</v>
      </c>
      <c r="R3215" s="10" t="s">
        <v>8315</v>
      </c>
      <c r="S3215" t="s">
        <v>8316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100"/>
        <v>102</v>
      </c>
      <c r="Q3216">
        <f t="shared" si="101"/>
        <v>106.57</v>
      </c>
      <c r="R3216" s="10" t="s">
        <v>8315</v>
      </c>
      <c r="S3216" t="s">
        <v>8316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100"/>
        <v>100</v>
      </c>
      <c r="Q3217">
        <f t="shared" si="101"/>
        <v>262.11</v>
      </c>
      <c r="R3217" s="10" t="s">
        <v>8315</v>
      </c>
      <c r="S3217" t="s">
        <v>8316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100"/>
        <v>100</v>
      </c>
      <c r="Q3218">
        <f t="shared" si="101"/>
        <v>57.17</v>
      </c>
      <c r="R3218" s="10" t="s">
        <v>8315</v>
      </c>
      <c r="S3218" t="s">
        <v>8316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100"/>
        <v>116</v>
      </c>
      <c r="Q3219">
        <f t="shared" si="101"/>
        <v>50.2</v>
      </c>
      <c r="R3219" s="10" t="s">
        <v>8315</v>
      </c>
      <c r="S3219" t="s">
        <v>8316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100"/>
        <v>102</v>
      </c>
      <c r="Q3220">
        <f t="shared" si="101"/>
        <v>66.59</v>
      </c>
      <c r="R3220" s="10" t="s">
        <v>8315</v>
      </c>
      <c r="S3220" t="s">
        <v>8316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100"/>
        <v>100</v>
      </c>
      <c r="Q3221">
        <f t="shared" si="101"/>
        <v>168.25</v>
      </c>
      <c r="R3221" s="10" t="s">
        <v>8315</v>
      </c>
      <c r="S3221" t="s">
        <v>8316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100"/>
        <v>101</v>
      </c>
      <c r="Q3222">
        <f t="shared" si="101"/>
        <v>256.37</v>
      </c>
      <c r="R3222" s="10" t="s">
        <v>8315</v>
      </c>
      <c r="S3222" t="s">
        <v>8316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100"/>
        <v>103</v>
      </c>
      <c r="Q3223">
        <f t="shared" si="101"/>
        <v>36.61</v>
      </c>
      <c r="R3223" s="10" t="s">
        <v>8315</v>
      </c>
      <c r="S3223" t="s">
        <v>8316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100"/>
        <v>125</v>
      </c>
      <c r="Q3224">
        <f t="shared" si="101"/>
        <v>37.14</v>
      </c>
      <c r="R3224" s="10" t="s">
        <v>8315</v>
      </c>
      <c r="S3224" t="s">
        <v>8316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100"/>
        <v>110</v>
      </c>
      <c r="Q3225">
        <f t="shared" si="101"/>
        <v>45.88</v>
      </c>
      <c r="R3225" s="10" t="s">
        <v>8315</v>
      </c>
      <c r="S3225" t="s">
        <v>8316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100"/>
        <v>102</v>
      </c>
      <c r="Q3226">
        <f t="shared" si="101"/>
        <v>141.71</v>
      </c>
      <c r="R3226" s="10" t="s">
        <v>8315</v>
      </c>
      <c r="S3226" t="s">
        <v>8316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100"/>
        <v>102</v>
      </c>
      <c r="Q3227">
        <f t="shared" si="101"/>
        <v>52.49</v>
      </c>
      <c r="R3227" s="10" t="s">
        <v>8315</v>
      </c>
      <c r="S3227" t="s">
        <v>8316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100"/>
        <v>104</v>
      </c>
      <c r="Q3228">
        <f t="shared" si="101"/>
        <v>59.52</v>
      </c>
      <c r="R3228" s="10" t="s">
        <v>8315</v>
      </c>
      <c r="S3228" t="s">
        <v>8316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100"/>
        <v>125</v>
      </c>
      <c r="Q3229">
        <f t="shared" si="101"/>
        <v>50</v>
      </c>
      <c r="R3229" s="10" t="s">
        <v>8315</v>
      </c>
      <c r="S3229" t="s">
        <v>8316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100"/>
        <v>102</v>
      </c>
      <c r="Q3230">
        <f t="shared" si="101"/>
        <v>193.62</v>
      </c>
      <c r="R3230" s="10" t="s">
        <v>8315</v>
      </c>
      <c r="S3230" t="s">
        <v>8316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100"/>
        <v>108</v>
      </c>
      <c r="Q3231">
        <f t="shared" si="101"/>
        <v>106.8</v>
      </c>
      <c r="R3231" s="10" t="s">
        <v>8315</v>
      </c>
      <c r="S3231" t="s">
        <v>8316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100"/>
        <v>110</v>
      </c>
      <c r="Q3232">
        <f t="shared" si="101"/>
        <v>77.22</v>
      </c>
      <c r="R3232" s="10" t="s">
        <v>8315</v>
      </c>
      <c r="S3232" t="s">
        <v>8316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100"/>
        <v>161</v>
      </c>
      <c r="Q3233">
        <f t="shared" si="101"/>
        <v>57.5</v>
      </c>
      <c r="R3233" s="10" t="s">
        <v>8315</v>
      </c>
      <c r="S3233" t="s">
        <v>8316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100"/>
        <v>131</v>
      </c>
      <c r="Q3234">
        <f t="shared" si="101"/>
        <v>50.46</v>
      </c>
      <c r="R3234" s="10" t="s">
        <v>8315</v>
      </c>
      <c r="S3234" t="s">
        <v>8316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100"/>
        <v>119</v>
      </c>
      <c r="Q3235">
        <f t="shared" si="101"/>
        <v>97.38</v>
      </c>
      <c r="R3235" s="10" t="s">
        <v>8315</v>
      </c>
      <c r="S3235" t="s">
        <v>8316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100"/>
        <v>100</v>
      </c>
      <c r="Q3236">
        <f t="shared" si="101"/>
        <v>34.92</v>
      </c>
      <c r="R3236" s="10" t="s">
        <v>8315</v>
      </c>
      <c r="S3236" t="s">
        <v>8316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100"/>
        <v>103</v>
      </c>
      <c r="Q3237">
        <f t="shared" si="101"/>
        <v>85.53</v>
      </c>
      <c r="R3237" s="10" t="s">
        <v>8315</v>
      </c>
      <c r="S3237" t="s">
        <v>8316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100"/>
        <v>101</v>
      </c>
      <c r="Q3238">
        <f t="shared" si="101"/>
        <v>182.91</v>
      </c>
      <c r="R3238" s="10" t="s">
        <v>8315</v>
      </c>
      <c r="S3238" t="s">
        <v>8316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100"/>
        <v>101</v>
      </c>
      <c r="Q3239">
        <f t="shared" si="101"/>
        <v>131.13999999999999</v>
      </c>
      <c r="R3239" s="10" t="s">
        <v>8315</v>
      </c>
      <c r="S3239" t="s">
        <v>8316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100"/>
        <v>112</v>
      </c>
      <c r="Q3240">
        <f t="shared" si="101"/>
        <v>39.81</v>
      </c>
      <c r="R3240" s="10" t="s">
        <v>8315</v>
      </c>
      <c r="S3240" t="s">
        <v>8316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100"/>
        <v>106</v>
      </c>
      <c r="Q3241">
        <f t="shared" si="101"/>
        <v>59.7</v>
      </c>
      <c r="R3241" s="10" t="s">
        <v>8315</v>
      </c>
      <c r="S3241" t="s">
        <v>8316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100"/>
        <v>101</v>
      </c>
      <c r="Q3242">
        <f t="shared" si="101"/>
        <v>88.74</v>
      </c>
      <c r="R3242" s="10" t="s">
        <v>8315</v>
      </c>
      <c r="S3242" t="s">
        <v>8316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100"/>
        <v>115</v>
      </c>
      <c r="Q3243">
        <f t="shared" si="101"/>
        <v>58.69</v>
      </c>
      <c r="R3243" s="10" t="s">
        <v>8315</v>
      </c>
      <c r="S3243" t="s">
        <v>8316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ref="P3244:P3307" si="102">ROUND(E3244/D3244*100,0)</f>
        <v>127</v>
      </c>
      <c r="Q3244">
        <f t="shared" si="101"/>
        <v>69.569999999999993</v>
      </c>
      <c r="R3244" s="10" t="s">
        <v>8315</v>
      </c>
      <c r="S3244" t="s">
        <v>8316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102"/>
        <v>103</v>
      </c>
      <c r="Q3245">
        <f t="shared" si="101"/>
        <v>115.87</v>
      </c>
      <c r="R3245" s="10" t="s">
        <v>8315</v>
      </c>
      <c r="S3245" t="s">
        <v>8316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102"/>
        <v>103</v>
      </c>
      <c r="Q3246">
        <f t="shared" si="101"/>
        <v>23.87</v>
      </c>
      <c r="R3246" s="10" t="s">
        <v>8315</v>
      </c>
      <c r="S3246" t="s">
        <v>8316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102"/>
        <v>104</v>
      </c>
      <c r="Q3247">
        <f t="shared" si="101"/>
        <v>81.13</v>
      </c>
      <c r="R3247" s="10" t="s">
        <v>8315</v>
      </c>
      <c r="S3247" t="s">
        <v>8316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102"/>
        <v>111</v>
      </c>
      <c r="Q3248">
        <f t="shared" si="101"/>
        <v>57.63</v>
      </c>
      <c r="R3248" s="10" t="s">
        <v>8315</v>
      </c>
      <c r="S3248" t="s">
        <v>8316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102"/>
        <v>106</v>
      </c>
      <c r="Q3249">
        <f t="shared" si="101"/>
        <v>46.43</v>
      </c>
      <c r="R3249" s="10" t="s">
        <v>8315</v>
      </c>
      <c r="S3249" t="s">
        <v>8316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102"/>
        <v>101</v>
      </c>
      <c r="Q3250">
        <f t="shared" si="101"/>
        <v>60.48</v>
      </c>
      <c r="R3250" s="10" t="s">
        <v>8315</v>
      </c>
      <c r="S3250" t="s">
        <v>8316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102"/>
        <v>105</v>
      </c>
      <c r="Q3251">
        <f t="shared" si="101"/>
        <v>65.58</v>
      </c>
      <c r="R3251" s="10" t="s">
        <v>8315</v>
      </c>
      <c r="S3251" t="s">
        <v>8316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102"/>
        <v>102</v>
      </c>
      <c r="Q3252">
        <f t="shared" si="101"/>
        <v>119.19</v>
      </c>
      <c r="R3252" s="10" t="s">
        <v>8315</v>
      </c>
      <c r="S3252" t="s">
        <v>8316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102"/>
        <v>111</v>
      </c>
      <c r="Q3253">
        <f t="shared" si="101"/>
        <v>83.05</v>
      </c>
      <c r="R3253" s="10" t="s">
        <v>8315</v>
      </c>
      <c r="S3253" t="s">
        <v>8316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102"/>
        <v>128</v>
      </c>
      <c r="Q3254">
        <f t="shared" si="101"/>
        <v>57.52</v>
      </c>
      <c r="R3254" s="10" t="s">
        <v>8315</v>
      </c>
      <c r="S3254" t="s">
        <v>8316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102"/>
        <v>102</v>
      </c>
      <c r="Q3255">
        <f t="shared" si="101"/>
        <v>177.09</v>
      </c>
      <c r="R3255" s="10" t="s">
        <v>8315</v>
      </c>
      <c r="S3255" t="s">
        <v>8316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102"/>
        <v>101</v>
      </c>
      <c r="Q3256">
        <f t="shared" si="101"/>
        <v>70.77</v>
      </c>
      <c r="R3256" s="10" t="s">
        <v>8315</v>
      </c>
      <c r="S3256" t="s">
        <v>8316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102"/>
        <v>175</v>
      </c>
      <c r="Q3257">
        <f t="shared" si="101"/>
        <v>29.17</v>
      </c>
      <c r="R3257" s="10" t="s">
        <v>8315</v>
      </c>
      <c r="S3257" t="s">
        <v>8316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102"/>
        <v>128</v>
      </c>
      <c r="Q3258">
        <f t="shared" si="101"/>
        <v>72.760000000000005</v>
      </c>
      <c r="R3258" s="10" t="s">
        <v>8315</v>
      </c>
      <c r="S3258" t="s">
        <v>8316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102"/>
        <v>106</v>
      </c>
      <c r="Q3259">
        <f t="shared" si="101"/>
        <v>51.85</v>
      </c>
      <c r="R3259" s="10" t="s">
        <v>8315</v>
      </c>
      <c r="S3259" t="s">
        <v>8316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102"/>
        <v>105</v>
      </c>
      <c r="Q3260">
        <f t="shared" si="101"/>
        <v>98.2</v>
      </c>
      <c r="R3260" s="10" t="s">
        <v>8315</v>
      </c>
      <c r="S3260" t="s">
        <v>8316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102"/>
        <v>106</v>
      </c>
      <c r="Q3261">
        <f t="shared" si="101"/>
        <v>251.74</v>
      </c>
      <c r="R3261" s="10" t="s">
        <v>8315</v>
      </c>
      <c r="S3261" t="s">
        <v>8316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102"/>
        <v>109</v>
      </c>
      <c r="Q3262">
        <f t="shared" si="101"/>
        <v>74.819999999999993</v>
      </c>
      <c r="R3262" s="10" t="s">
        <v>8315</v>
      </c>
      <c r="S3262" t="s">
        <v>8316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102"/>
        <v>100</v>
      </c>
      <c r="Q3263">
        <f t="shared" si="101"/>
        <v>67.650000000000006</v>
      </c>
      <c r="R3263" s="10" t="s">
        <v>8315</v>
      </c>
      <c r="S3263" t="s">
        <v>8316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102"/>
        <v>103</v>
      </c>
      <c r="Q3264">
        <f t="shared" si="101"/>
        <v>93.81</v>
      </c>
      <c r="R3264" s="10" t="s">
        <v>8315</v>
      </c>
      <c r="S3264" t="s">
        <v>8316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102"/>
        <v>112</v>
      </c>
      <c r="Q3265">
        <f t="shared" si="101"/>
        <v>41.24</v>
      </c>
      <c r="R3265" s="10" t="s">
        <v>8315</v>
      </c>
      <c r="S3265" t="s">
        <v>8316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102"/>
        <v>103</v>
      </c>
      <c r="Q3266">
        <f t="shared" si="101"/>
        <v>52.55</v>
      </c>
      <c r="R3266" s="10" t="s">
        <v>8315</v>
      </c>
      <c r="S3266" t="s">
        <v>8316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si="102"/>
        <v>164</v>
      </c>
      <c r="Q3267">
        <f t="shared" ref="Q3267:Q3330" si="103">IFERROR(ROUND(E3267/M3267,2),0)</f>
        <v>70.290000000000006</v>
      </c>
      <c r="R3267" s="10" t="s">
        <v>8315</v>
      </c>
      <c r="S3267" t="s">
        <v>8316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102"/>
        <v>131</v>
      </c>
      <c r="Q3268">
        <f t="shared" si="103"/>
        <v>48.33</v>
      </c>
      <c r="R3268" s="10" t="s">
        <v>8315</v>
      </c>
      <c r="S3268" t="s">
        <v>8316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102"/>
        <v>102</v>
      </c>
      <c r="Q3269">
        <f t="shared" si="103"/>
        <v>53.18</v>
      </c>
      <c r="R3269" s="10" t="s">
        <v>8315</v>
      </c>
      <c r="S3269" t="s">
        <v>8316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102"/>
        <v>128</v>
      </c>
      <c r="Q3270">
        <f t="shared" si="103"/>
        <v>60.95</v>
      </c>
      <c r="R3270" s="10" t="s">
        <v>8315</v>
      </c>
      <c r="S3270" t="s">
        <v>8316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102"/>
        <v>102</v>
      </c>
      <c r="Q3271">
        <f t="shared" si="103"/>
        <v>116</v>
      </c>
      <c r="R3271" s="10" t="s">
        <v>8315</v>
      </c>
      <c r="S3271" t="s">
        <v>8316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102"/>
        <v>102</v>
      </c>
      <c r="Q3272">
        <f t="shared" si="103"/>
        <v>61</v>
      </c>
      <c r="R3272" s="10" t="s">
        <v>8315</v>
      </c>
      <c r="S3272" t="s">
        <v>8316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102"/>
        <v>130</v>
      </c>
      <c r="Q3273">
        <f t="shared" si="103"/>
        <v>38.24</v>
      </c>
      <c r="R3273" s="10" t="s">
        <v>8315</v>
      </c>
      <c r="S3273" t="s">
        <v>8316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102"/>
        <v>154</v>
      </c>
      <c r="Q3274">
        <f t="shared" si="103"/>
        <v>106.5</v>
      </c>
      <c r="R3274" s="10" t="s">
        <v>8315</v>
      </c>
      <c r="S3274" t="s">
        <v>8316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102"/>
        <v>107</v>
      </c>
      <c r="Q3275">
        <f t="shared" si="103"/>
        <v>204.57</v>
      </c>
      <c r="R3275" s="10" t="s">
        <v>8315</v>
      </c>
      <c r="S3275" t="s">
        <v>8316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102"/>
        <v>101</v>
      </c>
      <c r="Q3276">
        <f t="shared" si="103"/>
        <v>54.91</v>
      </c>
      <c r="R3276" s="10" t="s">
        <v>8315</v>
      </c>
      <c r="S3276" t="s">
        <v>8316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102"/>
        <v>100</v>
      </c>
      <c r="Q3277">
        <f t="shared" si="103"/>
        <v>150.41999999999999</v>
      </c>
      <c r="R3277" s="10" t="s">
        <v>8315</v>
      </c>
      <c r="S3277" t="s">
        <v>8316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102"/>
        <v>117</v>
      </c>
      <c r="Q3278">
        <f t="shared" si="103"/>
        <v>52.58</v>
      </c>
      <c r="R3278" s="10" t="s">
        <v>8315</v>
      </c>
      <c r="S3278" t="s">
        <v>8316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102"/>
        <v>109</v>
      </c>
      <c r="Q3279">
        <f t="shared" si="103"/>
        <v>54.3</v>
      </c>
      <c r="R3279" s="10" t="s">
        <v>8315</v>
      </c>
      <c r="S3279" t="s">
        <v>8316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102"/>
        <v>103</v>
      </c>
      <c r="Q3280">
        <f t="shared" si="103"/>
        <v>76.03</v>
      </c>
      <c r="R3280" s="10" t="s">
        <v>8315</v>
      </c>
      <c r="S3280" t="s">
        <v>8316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102"/>
        <v>114</v>
      </c>
      <c r="Q3281">
        <f t="shared" si="103"/>
        <v>105.21</v>
      </c>
      <c r="R3281" s="10" t="s">
        <v>8315</v>
      </c>
      <c r="S3281" t="s">
        <v>8316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102"/>
        <v>103</v>
      </c>
      <c r="Q3282">
        <f t="shared" si="103"/>
        <v>68.67</v>
      </c>
      <c r="R3282" s="10" t="s">
        <v>8315</v>
      </c>
      <c r="S3282" t="s">
        <v>8316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102"/>
        <v>122</v>
      </c>
      <c r="Q3283">
        <f t="shared" si="103"/>
        <v>129.36000000000001</v>
      </c>
      <c r="R3283" s="10" t="s">
        <v>8315</v>
      </c>
      <c r="S3283" t="s">
        <v>8316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102"/>
        <v>103</v>
      </c>
      <c r="Q3284">
        <f t="shared" si="103"/>
        <v>134.26</v>
      </c>
      <c r="R3284" s="10" t="s">
        <v>8315</v>
      </c>
      <c r="S3284" t="s">
        <v>8316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102"/>
        <v>105</v>
      </c>
      <c r="Q3285">
        <f t="shared" si="103"/>
        <v>17.829999999999998</v>
      </c>
      <c r="R3285" s="10" t="s">
        <v>8315</v>
      </c>
      <c r="S3285" t="s">
        <v>8316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102"/>
        <v>102</v>
      </c>
      <c r="Q3286">
        <f t="shared" si="103"/>
        <v>203.2</v>
      </c>
      <c r="R3286" s="10" t="s">
        <v>8315</v>
      </c>
      <c r="S3286" t="s">
        <v>8316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102"/>
        <v>112</v>
      </c>
      <c r="Q3287">
        <f t="shared" si="103"/>
        <v>69.19</v>
      </c>
      <c r="R3287" s="10" t="s">
        <v>8315</v>
      </c>
      <c r="S3287" t="s">
        <v>8316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102"/>
        <v>102</v>
      </c>
      <c r="Q3288">
        <f t="shared" si="103"/>
        <v>125.12</v>
      </c>
      <c r="R3288" s="10" t="s">
        <v>8315</v>
      </c>
      <c r="S3288" t="s">
        <v>8316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102"/>
        <v>100</v>
      </c>
      <c r="Q3289">
        <f t="shared" si="103"/>
        <v>73.53</v>
      </c>
      <c r="R3289" s="10" t="s">
        <v>8315</v>
      </c>
      <c r="S3289" t="s">
        <v>8316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102"/>
        <v>100</v>
      </c>
      <c r="Q3290">
        <f t="shared" si="103"/>
        <v>48.44</v>
      </c>
      <c r="R3290" s="10" t="s">
        <v>8315</v>
      </c>
      <c r="S3290" t="s">
        <v>8316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102"/>
        <v>133</v>
      </c>
      <c r="Q3291">
        <f t="shared" si="103"/>
        <v>26.61</v>
      </c>
      <c r="R3291" s="10" t="s">
        <v>8315</v>
      </c>
      <c r="S3291" t="s">
        <v>8316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102"/>
        <v>121</v>
      </c>
      <c r="Q3292">
        <f t="shared" si="103"/>
        <v>33.67</v>
      </c>
      <c r="R3292" s="10" t="s">
        <v>8315</v>
      </c>
      <c r="S3292" t="s">
        <v>8316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102"/>
        <v>114</v>
      </c>
      <c r="Q3293">
        <f t="shared" si="103"/>
        <v>40.71</v>
      </c>
      <c r="R3293" s="10" t="s">
        <v>8315</v>
      </c>
      <c r="S3293" t="s">
        <v>8316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102"/>
        <v>286</v>
      </c>
      <c r="Q3294">
        <f t="shared" si="103"/>
        <v>19.27</v>
      </c>
      <c r="R3294" s="10" t="s">
        <v>8315</v>
      </c>
      <c r="S3294" t="s">
        <v>8316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102"/>
        <v>170</v>
      </c>
      <c r="Q3295">
        <f t="shared" si="103"/>
        <v>84.29</v>
      </c>
      <c r="R3295" s="10" t="s">
        <v>8315</v>
      </c>
      <c r="S3295" t="s">
        <v>8316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102"/>
        <v>118</v>
      </c>
      <c r="Q3296">
        <f t="shared" si="103"/>
        <v>29.58</v>
      </c>
      <c r="R3296" s="10" t="s">
        <v>8315</v>
      </c>
      <c r="S3296" t="s">
        <v>8316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102"/>
        <v>103</v>
      </c>
      <c r="Q3297">
        <f t="shared" si="103"/>
        <v>26.67</v>
      </c>
      <c r="R3297" s="10" t="s">
        <v>8315</v>
      </c>
      <c r="S3297" t="s">
        <v>8316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102"/>
        <v>144</v>
      </c>
      <c r="Q3298">
        <f t="shared" si="103"/>
        <v>45.98</v>
      </c>
      <c r="R3298" s="10" t="s">
        <v>8315</v>
      </c>
      <c r="S3298" t="s">
        <v>8316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102"/>
        <v>100</v>
      </c>
      <c r="Q3299">
        <f t="shared" si="103"/>
        <v>125.09</v>
      </c>
      <c r="R3299" s="10" t="s">
        <v>8315</v>
      </c>
      <c r="S3299" t="s">
        <v>8316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102"/>
        <v>102</v>
      </c>
      <c r="Q3300">
        <f t="shared" si="103"/>
        <v>141.29</v>
      </c>
      <c r="R3300" s="10" t="s">
        <v>8315</v>
      </c>
      <c r="S3300" t="s">
        <v>8316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102"/>
        <v>116</v>
      </c>
      <c r="Q3301">
        <f t="shared" si="103"/>
        <v>55.33</v>
      </c>
      <c r="R3301" s="10" t="s">
        <v>8315</v>
      </c>
      <c r="S3301" t="s">
        <v>8316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102"/>
        <v>136</v>
      </c>
      <c r="Q3302">
        <f t="shared" si="103"/>
        <v>46.42</v>
      </c>
      <c r="R3302" s="10" t="s">
        <v>8315</v>
      </c>
      <c r="S3302" t="s">
        <v>8316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102"/>
        <v>133</v>
      </c>
      <c r="Q3303">
        <f t="shared" si="103"/>
        <v>57.2</v>
      </c>
      <c r="R3303" s="10" t="s">
        <v>8315</v>
      </c>
      <c r="S3303" t="s">
        <v>8316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102"/>
        <v>103</v>
      </c>
      <c r="Q3304">
        <f t="shared" si="103"/>
        <v>173.7</v>
      </c>
      <c r="R3304" s="10" t="s">
        <v>8315</v>
      </c>
      <c r="S3304" t="s">
        <v>8316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102"/>
        <v>116</v>
      </c>
      <c r="Q3305">
        <f t="shared" si="103"/>
        <v>59.6</v>
      </c>
      <c r="R3305" s="10" t="s">
        <v>8315</v>
      </c>
      <c r="S3305" t="s">
        <v>8316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102"/>
        <v>105</v>
      </c>
      <c r="Q3306">
        <f t="shared" si="103"/>
        <v>89.59</v>
      </c>
      <c r="R3306" s="10" t="s">
        <v>8315</v>
      </c>
      <c r="S3306" t="s">
        <v>8316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102"/>
        <v>102</v>
      </c>
      <c r="Q3307">
        <f t="shared" si="103"/>
        <v>204.05</v>
      </c>
      <c r="R3307" s="10" t="s">
        <v>8315</v>
      </c>
      <c r="S3307" t="s">
        <v>8316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ref="P3308:P3371" si="104">ROUND(E3308/D3308*100,0)</f>
        <v>175</v>
      </c>
      <c r="Q3308">
        <f t="shared" si="103"/>
        <v>48.7</v>
      </c>
      <c r="R3308" s="10" t="s">
        <v>8315</v>
      </c>
      <c r="S3308" t="s">
        <v>8316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104"/>
        <v>107</v>
      </c>
      <c r="Q3309">
        <f t="shared" si="103"/>
        <v>53.34</v>
      </c>
      <c r="R3309" s="10" t="s">
        <v>8315</v>
      </c>
      <c r="S3309" t="s">
        <v>8316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104"/>
        <v>122</v>
      </c>
      <c r="Q3310">
        <f t="shared" si="103"/>
        <v>75.09</v>
      </c>
      <c r="R3310" s="10" t="s">
        <v>8315</v>
      </c>
      <c r="S3310" t="s">
        <v>8316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104"/>
        <v>159</v>
      </c>
      <c r="Q3311">
        <f t="shared" si="103"/>
        <v>18</v>
      </c>
      <c r="R3311" s="10" t="s">
        <v>8315</v>
      </c>
      <c r="S3311" t="s">
        <v>8316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104"/>
        <v>100</v>
      </c>
      <c r="Q3312">
        <f t="shared" si="103"/>
        <v>209.84</v>
      </c>
      <c r="R3312" s="10" t="s">
        <v>8315</v>
      </c>
      <c r="S3312" t="s">
        <v>8316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104"/>
        <v>110</v>
      </c>
      <c r="Q3313">
        <f t="shared" si="103"/>
        <v>61.02</v>
      </c>
      <c r="R3313" s="10" t="s">
        <v>8315</v>
      </c>
      <c r="S3313" t="s">
        <v>8316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104"/>
        <v>100</v>
      </c>
      <c r="Q3314">
        <f t="shared" si="103"/>
        <v>61</v>
      </c>
      <c r="R3314" s="10" t="s">
        <v>8315</v>
      </c>
      <c r="S3314" t="s">
        <v>8316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104"/>
        <v>116</v>
      </c>
      <c r="Q3315">
        <f t="shared" si="103"/>
        <v>80.03</v>
      </c>
      <c r="R3315" s="10" t="s">
        <v>8315</v>
      </c>
      <c r="S3315" t="s">
        <v>8316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104"/>
        <v>211</v>
      </c>
      <c r="Q3316">
        <f t="shared" si="103"/>
        <v>29.07</v>
      </c>
      <c r="R3316" s="10" t="s">
        <v>8315</v>
      </c>
      <c r="S3316" t="s">
        <v>8316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104"/>
        <v>110</v>
      </c>
      <c r="Q3317">
        <f t="shared" si="103"/>
        <v>49.44</v>
      </c>
      <c r="R3317" s="10" t="s">
        <v>8315</v>
      </c>
      <c r="S3317" t="s">
        <v>8316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104"/>
        <v>100</v>
      </c>
      <c r="Q3318">
        <f t="shared" si="103"/>
        <v>93.98</v>
      </c>
      <c r="R3318" s="10" t="s">
        <v>8315</v>
      </c>
      <c r="S3318" t="s">
        <v>8316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104"/>
        <v>106</v>
      </c>
      <c r="Q3319">
        <f t="shared" si="103"/>
        <v>61.94</v>
      </c>
      <c r="R3319" s="10" t="s">
        <v>8315</v>
      </c>
      <c r="S3319" t="s">
        <v>8316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104"/>
        <v>126</v>
      </c>
      <c r="Q3320">
        <f t="shared" si="103"/>
        <v>78.5</v>
      </c>
      <c r="R3320" s="10" t="s">
        <v>8315</v>
      </c>
      <c r="S3320" t="s">
        <v>8316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104"/>
        <v>108</v>
      </c>
      <c r="Q3321">
        <f t="shared" si="103"/>
        <v>33.75</v>
      </c>
      <c r="R3321" s="10" t="s">
        <v>8315</v>
      </c>
      <c r="S3321" t="s">
        <v>8316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104"/>
        <v>101</v>
      </c>
      <c r="Q3322">
        <f t="shared" si="103"/>
        <v>66.45</v>
      </c>
      <c r="R3322" s="10" t="s">
        <v>8315</v>
      </c>
      <c r="S3322" t="s">
        <v>8316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104"/>
        <v>107</v>
      </c>
      <c r="Q3323">
        <f t="shared" si="103"/>
        <v>35.799999999999997</v>
      </c>
      <c r="R3323" s="10" t="s">
        <v>8315</v>
      </c>
      <c r="S3323" t="s">
        <v>8316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104"/>
        <v>102</v>
      </c>
      <c r="Q3324">
        <f t="shared" si="103"/>
        <v>145.65</v>
      </c>
      <c r="R3324" s="10" t="s">
        <v>8315</v>
      </c>
      <c r="S3324" t="s">
        <v>8316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104"/>
        <v>126</v>
      </c>
      <c r="Q3325">
        <f t="shared" si="103"/>
        <v>25.69</v>
      </c>
      <c r="R3325" s="10" t="s">
        <v>8315</v>
      </c>
      <c r="S3325" t="s">
        <v>8316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104"/>
        <v>102</v>
      </c>
      <c r="Q3326">
        <f t="shared" si="103"/>
        <v>152.5</v>
      </c>
      <c r="R3326" s="10" t="s">
        <v>8315</v>
      </c>
      <c r="S3326" t="s">
        <v>8316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104"/>
        <v>113</v>
      </c>
      <c r="Q3327">
        <f t="shared" si="103"/>
        <v>30</v>
      </c>
      <c r="R3327" s="10" t="s">
        <v>8315</v>
      </c>
      <c r="S3327" t="s">
        <v>8316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104"/>
        <v>101</v>
      </c>
      <c r="Q3328">
        <f t="shared" si="103"/>
        <v>142.28</v>
      </c>
      <c r="R3328" s="10" t="s">
        <v>8315</v>
      </c>
      <c r="S3328" t="s">
        <v>8316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104"/>
        <v>101</v>
      </c>
      <c r="Q3329">
        <f t="shared" si="103"/>
        <v>24.55</v>
      </c>
      <c r="R3329" s="10" t="s">
        <v>8315</v>
      </c>
      <c r="S3329" t="s">
        <v>8316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104"/>
        <v>146</v>
      </c>
      <c r="Q3330">
        <f t="shared" si="103"/>
        <v>292.77999999999997</v>
      </c>
      <c r="R3330" s="10" t="s">
        <v>8315</v>
      </c>
      <c r="S3330" t="s">
        <v>8316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si="104"/>
        <v>117</v>
      </c>
      <c r="Q3331">
        <f t="shared" ref="Q3331:Q3394" si="105">IFERROR(ROUND(E3331/M3331,2),0)</f>
        <v>44.92</v>
      </c>
      <c r="R3331" s="10" t="s">
        <v>8315</v>
      </c>
      <c r="S3331" t="s">
        <v>8316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104"/>
        <v>106</v>
      </c>
      <c r="Q3332">
        <f t="shared" si="105"/>
        <v>23.1</v>
      </c>
      <c r="R3332" s="10" t="s">
        <v>8315</v>
      </c>
      <c r="S3332" t="s">
        <v>8316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104"/>
        <v>105</v>
      </c>
      <c r="Q3333">
        <f t="shared" si="105"/>
        <v>80.400000000000006</v>
      </c>
      <c r="R3333" s="10" t="s">
        <v>8315</v>
      </c>
      <c r="S3333" t="s">
        <v>8316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104"/>
        <v>100</v>
      </c>
      <c r="Q3334">
        <f t="shared" si="105"/>
        <v>72.290000000000006</v>
      </c>
      <c r="R3334" s="10" t="s">
        <v>8315</v>
      </c>
      <c r="S3334" t="s">
        <v>8316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104"/>
        <v>105</v>
      </c>
      <c r="Q3335">
        <f t="shared" si="105"/>
        <v>32.97</v>
      </c>
      <c r="R3335" s="10" t="s">
        <v>8315</v>
      </c>
      <c r="S3335" t="s">
        <v>8316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104"/>
        <v>139</v>
      </c>
      <c r="Q3336">
        <f t="shared" si="105"/>
        <v>116.65</v>
      </c>
      <c r="R3336" s="10" t="s">
        <v>8315</v>
      </c>
      <c r="S3336" t="s">
        <v>8316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104"/>
        <v>100</v>
      </c>
      <c r="Q3337">
        <f t="shared" si="105"/>
        <v>79.62</v>
      </c>
      <c r="R3337" s="10" t="s">
        <v>8315</v>
      </c>
      <c r="S3337" t="s">
        <v>8316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104"/>
        <v>100</v>
      </c>
      <c r="Q3338">
        <f t="shared" si="105"/>
        <v>27.78</v>
      </c>
      <c r="R3338" s="10" t="s">
        <v>8315</v>
      </c>
      <c r="S3338" t="s">
        <v>8316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104"/>
        <v>110</v>
      </c>
      <c r="Q3339">
        <f t="shared" si="105"/>
        <v>81.03</v>
      </c>
      <c r="R3339" s="10" t="s">
        <v>8315</v>
      </c>
      <c r="S3339" t="s">
        <v>8316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104"/>
        <v>102</v>
      </c>
      <c r="Q3340">
        <f t="shared" si="105"/>
        <v>136.85</v>
      </c>
      <c r="R3340" s="10" t="s">
        <v>8315</v>
      </c>
      <c r="S3340" t="s">
        <v>8316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104"/>
        <v>104</v>
      </c>
      <c r="Q3341">
        <f t="shared" si="105"/>
        <v>177.62</v>
      </c>
      <c r="R3341" s="10" t="s">
        <v>8315</v>
      </c>
      <c r="S3341" t="s">
        <v>8316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104"/>
        <v>138</v>
      </c>
      <c r="Q3342">
        <f t="shared" si="105"/>
        <v>109.08</v>
      </c>
      <c r="R3342" s="10" t="s">
        <v>8315</v>
      </c>
      <c r="S3342" t="s">
        <v>8316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104"/>
        <v>100</v>
      </c>
      <c r="Q3343">
        <f t="shared" si="105"/>
        <v>119.64</v>
      </c>
      <c r="R3343" s="10" t="s">
        <v>8315</v>
      </c>
      <c r="S3343" t="s">
        <v>8316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104"/>
        <v>102</v>
      </c>
      <c r="Q3344">
        <f t="shared" si="105"/>
        <v>78.209999999999994</v>
      </c>
      <c r="R3344" s="10" t="s">
        <v>8315</v>
      </c>
      <c r="S3344" t="s">
        <v>8316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104"/>
        <v>171</v>
      </c>
      <c r="Q3345">
        <f t="shared" si="105"/>
        <v>52.17</v>
      </c>
      <c r="R3345" s="10" t="s">
        <v>8315</v>
      </c>
      <c r="S3345" t="s">
        <v>8316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104"/>
        <v>101</v>
      </c>
      <c r="Q3346">
        <f t="shared" si="105"/>
        <v>114.13</v>
      </c>
      <c r="R3346" s="10" t="s">
        <v>8315</v>
      </c>
      <c r="S3346" t="s">
        <v>8316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104"/>
        <v>130</v>
      </c>
      <c r="Q3347">
        <f t="shared" si="105"/>
        <v>50</v>
      </c>
      <c r="R3347" s="10" t="s">
        <v>8315</v>
      </c>
      <c r="S3347" t="s">
        <v>8316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104"/>
        <v>110</v>
      </c>
      <c r="Q3348">
        <f t="shared" si="105"/>
        <v>91.67</v>
      </c>
      <c r="R3348" s="10" t="s">
        <v>8315</v>
      </c>
      <c r="S3348" t="s">
        <v>8316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104"/>
        <v>119</v>
      </c>
      <c r="Q3349">
        <f t="shared" si="105"/>
        <v>108.59</v>
      </c>
      <c r="R3349" s="10" t="s">
        <v>8315</v>
      </c>
      <c r="S3349" t="s">
        <v>8316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104"/>
        <v>100</v>
      </c>
      <c r="Q3350">
        <f t="shared" si="105"/>
        <v>69.819999999999993</v>
      </c>
      <c r="R3350" s="10" t="s">
        <v>8315</v>
      </c>
      <c r="S3350" t="s">
        <v>8316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104"/>
        <v>153</v>
      </c>
      <c r="Q3351">
        <f t="shared" si="105"/>
        <v>109.57</v>
      </c>
      <c r="R3351" s="10" t="s">
        <v>8315</v>
      </c>
      <c r="S3351" t="s">
        <v>8316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104"/>
        <v>104</v>
      </c>
      <c r="Q3352">
        <f t="shared" si="105"/>
        <v>71.67</v>
      </c>
      <c r="R3352" s="10" t="s">
        <v>8315</v>
      </c>
      <c r="S3352" t="s">
        <v>8316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104"/>
        <v>101</v>
      </c>
      <c r="Q3353">
        <f t="shared" si="105"/>
        <v>93.61</v>
      </c>
      <c r="R3353" s="10" t="s">
        <v>8315</v>
      </c>
      <c r="S3353" t="s">
        <v>8316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104"/>
        <v>108</v>
      </c>
      <c r="Q3354">
        <f t="shared" si="105"/>
        <v>76.8</v>
      </c>
      <c r="R3354" s="10" t="s">
        <v>8315</v>
      </c>
      <c r="S3354" t="s">
        <v>8316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104"/>
        <v>315</v>
      </c>
      <c r="Q3355">
        <f t="shared" si="105"/>
        <v>35.799999999999997</v>
      </c>
      <c r="R3355" s="10" t="s">
        <v>8315</v>
      </c>
      <c r="S3355" t="s">
        <v>8316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104"/>
        <v>102</v>
      </c>
      <c r="Q3356">
        <f t="shared" si="105"/>
        <v>55.6</v>
      </c>
      <c r="R3356" s="10" t="s">
        <v>8315</v>
      </c>
      <c r="S3356" t="s">
        <v>8316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104"/>
        <v>126</v>
      </c>
      <c r="Q3357">
        <f t="shared" si="105"/>
        <v>147.33000000000001</v>
      </c>
      <c r="R3357" s="10" t="s">
        <v>8315</v>
      </c>
      <c r="S3357" t="s">
        <v>8316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104"/>
        <v>101</v>
      </c>
      <c r="Q3358">
        <f t="shared" si="105"/>
        <v>56.33</v>
      </c>
      <c r="R3358" s="10" t="s">
        <v>8315</v>
      </c>
      <c r="S3358" t="s">
        <v>8316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104"/>
        <v>101</v>
      </c>
      <c r="Q3359">
        <f t="shared" si="105"/>
        <v>96.19</v>
      </c>
      <c r="R3359" s="10" t="s">
        <v>8315</v>
      </c>
      <c r="S3359" t="s">
        <v>8316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104"/>
        <v>103</v>
      </c>
      <c r="Q3360">
        <f t="shared" si="105"/>
        <v>63.57</v>
      </c>
      <c r="R3360" s="10" t="s">
        <v>8315</v>
      </c>
      <c r="S3360" t="s">
        <v>8316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104"/>
        <v>106</v>
      </c>
      <c r="Q3361">
        <f t="shared" si="105"/>
        <v>184.78</v>
      </c>
      <c r="R3361" s="10" t="s">
        <v>8315</v>
      </c>
      <c r="S3361" t="s">
        <v>8316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104"/>
        <v>101</v>
      </c>
      <c r="Q3362">
        <f t="shared" si="105"/>
        <v>126.72</v>
      </c>
      <c r="R3362" s="10" t="s">
        <v>8315</v>
      </c>
      <c r="S3362" t="s">
        <v>8316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104"/>
        <v>113</v>
      </c>
      <c r="Q3363">
        <f t="shared" si="105"/>
        <v>83.43</v>
      </c>
      <c r="R3363" s="10" t="s">
        <v>8315</v>
      </c>
      <c r="S3363" t="s">
        <v>8316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104"/>
        <v>218</v>
      </c>
      <c r="Q3364">
        <f t="shared" si="105"/>
        <v>54.5</v>
      </c>
      <c r="R3364" s="10" t="s">
        <v>8315</v>
      </c>
      <c r="S3364" t="s">
        <v>8316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104"/>
        <v>101</v>
      </c>
      <c r="Q3365">
        <f t="shared" si="105"/>
        <v>302.31</v>
      </c>
      <c r="R3365" s="10" t="s">
        <v>8315</v>
      </c>
      <c r="S3365" t="s">
        <v>8316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104"/>
        <v>106</v>
      </c>
      <c r="Q3366">
        <f t="shared" si="105"/>
        <v>44.14</v>
      </c>
      <c r="R3366" s="10" t="s">
        <v>8315</v>
      </c>
      <c r="S3366" t="s">
        <v>8316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104"/>
        <v>104</v>
      </c>
      <c r="Q3367">
        <f t="shared" si="105"/>
        <v>866.67</v>
      </c>
      <c r="R3367" s="10" t="s">
        <v>8315</v>
      </c>
      <c r="S3367" t="s">
        <v>8316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104"/>
        <v>221</v>
      </c>
      <c r="Q3368">
        <f t="shared" si="105"/>
        <v>61.39</v>
      </c>
      <c r="R3368" s="10" t="s">
        <v>8315</v>
      </c>
      <c r="S3368" t="s">
        <v>8316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104"/>
        <v>119</v>
      </c>
      <c r="Q3369">
        <f t="shared" si="105"/>
        <v>29.67</v>
      </c>
      <c r="R3369" s="10" t="s">
        <v>8315</v>
      </c>
      <c r="S3369" t="s">
        <v>8316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104"/>
        <v>105</v>
      </c>
      <c r="Q3370">
        <f t="shared" si="105"/>
        <v>45.48</v>
      </c>
      <c r="R3370" s="10" t="s">
        <v>8315</v>
      </c>
      <c r="S3370" t="s">
        <v>8316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104"/>
        <v>104</v>
      </c>
      <c r="Q3371">
        <f t="shared" si="105"/>
        <v>96.2</v>
      </c>
      <c r="R3371" s="10" t="s">
        <v>8315</v>
      </c>
      <c r="S3371" t="s">
        <v>8316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ref="P3372:P3435" si="106">ROUND(E3372/D3372*100,0)</f>
        <v>118</v>
      </c>
      <c r="Q3372">
        <f t="shared" si="105"/>
        <v>67.92</v>
      </c>
      <c r="R3372" s="10" t="s">
        <v>8315</v>
      </c>
      <c r="S3372" t="s">
        <v>8316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106"/>
        <v>139</v>
      </c>
      <c r="Q3373">
        <f t="shared" si="105"/>
        <v>30.78</v>
      </c>
      <c r="R3373" s="10" t="s">
        <v>8315</v>
      </c>
      <c r="S3373" t="s">
        <v>8316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106"/>
        <v>104</v>
      </c>
      <c r="Q3374">
        <f t="shared" si="105"/>
        <v>38.33</v>
      </c>
      <c r="R3374" s="10" t="s">
        <v>8315</v>
      </c>
      <c r="S3374" t="s">
        <v>8316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106"/>
        <v>100</v>
      </c>
      <c r="Q3375">
        <f t="shared" si="105"/>
        <v>66.83</v>
      </c>
      <c r="R3375" s="10" t="s">
        <v>8315</v>
      </c>
      <c r="S3375" t="s">
        <v>8316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106"/>
        <v>107</v>
      </c>
      <c r="Q3376">
        <f t="shared" si="105"/>
        <v>71.73</v>
      </c>
      <c r="R3376" s="10" t="s">
        <v>8315</v>
      </c>
      <c r="S3376" t="s">
        <v>8316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106"/>
        <v>100</v>
      </c>
      <c r="Q3377">
        <f t="shared" si="105"/>
        <v>176.47</v>
      </c>
      <c r="R3377" s="10" t="s">
        <v>8315</v>
      </c>
      <c r="S3377" t="s">
        <v>8316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106"/>
        <v>100</v>
      </c>
      <c r="Q3378">
        <f t="shared" si="105"/>
        <v>421.11</v>
      </c>
      <c r="R3378" s="10" t="s">
        <v>8315</v>
      </c>
      <c r="S3378" t="s">
        <v>8316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106"/>
        <v>101</v>
      </c>
      <c r="Q3379">
        <f t="shared" si="105"/>
        <v>104.99</v>
      </c>
      <c r="R3379" s="10" t="s">
        <v>8315</v>
      </c>
      <c r="S3379" t="s">
        <v>8316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106"/>
        <v>108</v>
      </c>
      <c r="Q3380">
        <f t="shared" si="105"/>
        <v>28.19</v>
      </c>
      <c r="R3380" s="10" t="s">
        <v>8315</v>
      </c>
      <c r="S3380" t="s">
        <v>8316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106"/>
        <v>104</v>
      </c>
      <c r="Q3381">
        <f t="shared" si="105"/>
        <v>54.55</v>
      </c>
      <c r="R3381" s="10" t="s">
        <v>8315</v>
      </c>
      <c r="S3381" t="s">
        <v>8316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106"/>
        <v>104</v>
      </c>
      <c r="Q3382">
        <f t="shared" si="105"/>
        <v>111.89</v>
      </c>
      <c r="R3382" s="10" t="s">
        <v>8315</v>
      </c>
      <c r="S3382" t="s">
        <v>8316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106"/>
        <v>102</v>
      </c>
      <c r="Q3383">
        <f t="shared" si="105"/>
        <v>85.21</v>
      </c>
      <c r="R3383" s="10" t="s">
        <v>8315</v>
      </c>
      <c r="S3383" t="s">
        <v>8316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106"/>
        <v>101</v>
      </c>
      <c r="Q3384">
        <f t="shared" si="105"/>
        <v>76.650000000000006</v>
      </c>
      <c r="R3384" s="10" t="s">
        <v>8315</v>
      </c>
      <c r="S3384" t="s">
        <v>8316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106"/>
        <v>112</v>
      </c>
      <c r="Q3385">
        <f t="shared" si="105"/>
        <v>65.17</v>
      </c>
      <c r="R3385" s="10" t="s">
        <v>8315</v>
      </c>
      <c r="S3385" t="s">
        <v>8316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106"/>
        <v>100</v>
      </c>
      <c r="Q3386">
        <f t="shared" si="105"/>
        <v>93.76</v>
      </c>
      <c r="R3386" s="10" t="s">
        <v>8315</v>
      </c>
      <c r="S3386" t="s">
        <v>8316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106"/>
        <v>100</v>
      </c>
      <c r="Q3387">
        <f t="shared" si="105"/>
        <v>133.33000000000001</v>
      </c>
      <c r="R3387" s="10" t="s">
        <v>8315</v>
      </c>
      <c r="S3387" t="s">
        <v>8316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106"/>
        <v>105</v>
      </c>
      <c r="Q3388">
        <f t="shared" si="105"/>
        <v>51.22</v>
      </c>
      <c r="R3388" s="10" t="s">
        <v>8315</v>
      </c>
      <c r="S3388" t="s">
        <v>8316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106"/>
        <v>117</v>
      </c>
      <c r="Q3389">
        <f t="shared" si="105"/>
        <v>100.17</v>
      </c>
      <c r="R3389" s="10" t="s">
        <v>8315</v>
      </c>
      <c r="S3389" t="s">
        <v>8316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106"/>
        <v>104</v>
      </c>
      <c r="Q3390">
        <f t="shared" si="105"/>
        <v>34.6</v>
      </c>
      <c r="R3390" s="10" t="s">
        <v>8315</v>
      </c>
      <c r="S3390" t="s">
        <v>8316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106"/>
        <v>115</v>
      </c>
      <c r="Q3391">
        <f t="shared" si="105"/>
        <v>184.68</v>
      </c>
      <c r="R3391" s="10" t="s">
        <v>8315</v>
      </c>
      <c r="S3391" t="s">
        <v>8316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106"/>
        <v>102</v>
      </c>
      <c r="Q3392">
        <f t="shared" si="105"/>
        <v>69.819999999999993</v>
      </c>
      <c r="R3392" s="10" t="s">
        <v>8315</v>
      </c>
      <c r="S3392" t="s">
        <v>8316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106"/>
        <v>223</v>
      </c>
      <c r="Q3393">
        <f t="shared" si="105"/>
        <v>61.94</v>
      </c>
      <c r="R3393" s="10" t="s">
        <v>8315</v>
      </c>
      <c r="S3393" t="s">
        <v>8316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106"/>
        <v>100</v>
      </c>
      <c r="Q3394">
        <f t="shared" si="105"/>
        <v>41.67</v>
      </c>
      <c r="R3394" s="10" t="s">
        <v>8315</v>
      </c>
      <c r="S3394" t="s">
        <v>8316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si="106"/>
        <v>106</v>
      </c>
      <c r="Q3395">
        <f t="shared" ref="Q3395:Q3458" si="107">IFERROR(ROUND(E3395/M3395,2),0)</f>
        <v>36.07</v>
      </c>
      <c r="R3395" s="10" t="s">
        <v>8315</v>
      </c>
      <c r="S3395" t="s">
        <v>8316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106"/>
        <v>142</v>
      </c>
      <c r="Q3396">
        <f t="shared" si="107"/>
        <v>29</v>
      </c>
      <c r="R3396" s="10" t="s">
        <v>8315</v>
      </c>
      <c r="S3396" t="s">
        <v>8316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106"/>
        <v>184</v>
      </c>
      <c r="Q3397">
        <f t="shared" si="107"/>
        <v>24.21</v>
      </c>
      <c r="R3397" s="10" t="s">
        <v>8315</v>
      </c>
      <c r="S3397" t="s">
        <v>8316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106"/>
        <v>104</v>
      </c>
      <c r="Q3398">
        <f t="shared" si="107"/>
        <v>55.89</v>
      </c>
      <c r="R3398" s="10" t="s">
        <v>8315</v>
      </c>
      <c r="S3398" t="s">
        <v>8316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106"/>
        <v>112</v>
      </c>
      <c r="Q3399">
        <f t="shared" si="107"/>
        <v>11.67</v>
      </c>
      <c r="R3399" s="10" t="s">
        <v>8315</v>
      </c>
      <c r="S3399" t="s">
        <v>8316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106"/>
        <v>111</v>
      </c>
      <c r="Q3400">
        <f t="shared" si="107"/>
        <v>68.349999999999994</v>
      </c>
      <c r="R3400" s="10" t="s">
        <v>8315</v>
      </c>
      <c r="S3400" t="s">
        <v>8316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106"/>
        <v>104</v>
      </c>
      <c r="Q3401">
        <f t="shared" si="107"/>
        <v>27.07</v>
      </c>
      <c r="R3401" s="10" t="s">
        <v>8315</v>
      </c>
      <c r="S3401" t="s">
        <v>8316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106"/>
        <v>100</v>
      </c>
      <c r="Q3402">
        <f t="shared" si="107"/>
        <v>118.13</v>
      </c>
      <c r="R3402" s="10" t="s">
        <v>8315</v>
      </c>
      <c r="S3402" t="s">
        <v>8316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106"/>
        <v>102</v>
      </c>
      <c r="Q3403">
        <f t="shared" si="107"/>
        <v>44.76</v>
      </c>
      <c r="R3403" s="10" t="s">
        <v>8315</v>
      </c>
      <c r="S3403" t="s">
        <v>8316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106"/>
        <v>110</v>
      </c>
      <c r="Q3404">
        <f t="shared" si="107"/>
        <v>99.79</v>
      </c>
      <c r="R3404" s="10" t="s">
        <v>8315</v>
      </c>
      <c r="S3404" t="s">
        <v>8316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106"/>
        <v>100</v>
      </c>
      <c r="Q3405">
        <f t="shared" si="107"/>
        <v>117.65</v>
      </c>
      <c r="R3405" s="10" t="s">
        <v>8315</v>
      </c>
      <c r="S3405" t="s">
        <v>8316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106"/>
        <v>122</v>
      </c>
      <c r="Q3406">
        <f t="shared" si="107"/>
        <v>203.33</v>
      </c>
      <c r="R3406" s="10" t="s">
        <v>8315</v>
      </c>
      <c r="S3406" t="s">
        <v>8316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106"/>
        <v>138</v>
      </c>
      <c r="Q3407">
        <f t="shared" si="107"/>
        <v>28.32</v>
      </c>
      <c r="R3407" s="10" t="s">
        <v>8315</v>
      </c>
      <c r="S3407" t="s">
        <v>8316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106"/>
        <v>100</v>
      </c>
      <c r="Q3408">
        <f t="shared" si="107"/>
        <v>110.23</v>
      </c>
      <c r="R3408" s="10" t="s">
        <v>8315</v>
      </c>
      <c r="S3408" t="s">
        <v>8316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106"/>
        <v>107</v>
      </c>
      <c r="Q3409">
        <f t="shared" si="107"/>
        <v>31.97</v>
      </c>
      <c r="R3409" s="10" t="s">
        <v>8315</v>
      </c>
      <c r="S3409" t="s">
        <v>8316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106"/>
        <v>211</v>
      </c>
      <c r="Q3410">
        <f t="shared" si="107"/>
        <v>58.61</v>
      </c>
      <c r="R3410" s="10" t="s">
        <v>8315</v>
      </c>
      <c r="S3410" t="s">
        <v>8316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106"/>
        <v>124</v>
      </c>
      <c r="Q3411">
        <f t="shared" si="107"/>
        <v>29.43</v>
      </c>
      <c r="R3411" s="10" t="s">
        <v>8315</v>
      </c>
      <c r="S3411" t="s">
        <v>8316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106"/>
        <v>109</v>
      </c>
      <c r="Q3412">
        <f t="shared" si="107"/>
        <v>81.38</v>
      </c>
      <c r="R3412" s="10" t="s">
        <v>8315</v>
      </c>
      <c r="S3412" t="s">
        <v>8316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106"/>
        <v>104</v>
      </c>
      <c r="Q3413">
        <f t="shared" si="107"/>
        <v>199.17</v>
      </c>
      <c r="R3413" s="10" t="s">
        <v>8315</v>
      </c>
      <c r="S3413" t="s">
        <v>8316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106"/>
        <v>100</v>
      </c>
      <c r="Q3414">
        <f t="shared" si="107"/>
        <v>115.38</v>
      </c>
      <c r="R3414" s="10" t="s">
        <v>8315</v>
      </c>
      <c r="S3414" t="s">
        <v>8316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106"/>
        <v>130</v>
      </c>
      <c r="Q3415">
        <f t="shared" si="107"/>
        <v>46.43</v>
      </c>
      <c r="R3415" s="10" t="s">
        <v>8315</v>
      </c>
      <c r="S3415" t="s">
        <v>8316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106"/>
        <v>104</v>
      </c>
      <c r="Q3416">
        <f t="shared" si="107"/>
        <v>70.569999999999993</v>
      </c>
      <c r="R3416" s="10" t="s">
        <v>8315</v>
      </c>
      <c r="S3416" t="s">
        <v>8316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106"/>
        <v>100</v>
      </c>
      <c r="Q3417">
        <f t="shared" si="107"/>
        <v>22.22</v>
      </c>
      <c r="R3417" s="10" t="s">
        <v>8315</v>
      </c>
      <c r="S3417" t="s">
        <v>8316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106"/>
        <v>120</v>
      </c>
      <c r="Q3418">
        <f t="shared" si="107"/>
        <v>159.47</v>
      </c>
      <c r="R3418" s="10" t="s">
        <v>8315</v>
      </c>
      <c r="S3418" t="s">
        <v>8316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106"/>
        <v>100</v>
      </c>
      <c r="Q3419">
        <f t="shared" si="107"/>
        <v>37.78</v>
      </c>
      <c r="R3419" s="10" t="s">
        <v>8315</v>
      </c>
      <c r="S3419" t="s">
        <v>8316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106"/>
        <v>101</v>
      </c>
      <c r="Q3420">
        <f t="shared" si="107"/>
        <v>72.05</v>
      </c>
      <c r="R3420" s="10" t="s">
        <v>8315</v>
      </c>
      <c r="S3420" t="s">
        <v>8316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106"/>
        <v>107</v>
      </c>
      <c r="Q3421">
        <f t="shared" si="107"/>
        <v>63.7</v>
      </c>
      <c r="R3421" s="10" t="s">
        <v>8315</v>
      </c>
      <c r="S3421" t="s">
        <v>8316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106"/>
        <v>138</v>
      </c>
      <c r="Q3422">
        <f t="shared" si="107"/>
        <v>28.41</v>
      </c>
      <c r="R3422" s="10" t="s">
        <v>8315</v>
      </c>
      <c r="S3422" t="s">
        <v>8316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106"/>
        <v>101</v>
      </c>
      <c r="Q3423">
        <f t="shared" si="107"/>
        <v>103.21</v>
      </c>
      <c r="R3423" s="10" t="s">
        <v>8315</v>
      </c>
      <c r="S3423" t="s">
        <v>8316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106"/>
        <v>109</v>
      </c>
      <c r="Q3424">
        <f t="shared" si="107"/>
        <v>71.150000000000006</v>
      </c>
      <c r="R3424" s="10" t="s">
        <v>8315</v>
      </c>
      <c r="S3424" t="s">
        <v>8316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106"/>
        <v>140</v>
      </c>
      <c r="Q3425">
        <f t="shared" si="107"/>
        <v>35</v>
      </c>
      <c r="R3425" s="10" t="s">
        <v>8315</v>
      </c>
      <c r="S3425" t="s">
        <v>8316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106"/>
        <v>104</v>
      </c>
      <c r="Q3426">
        <f t="shared" si="107"/>
        <v>81.78</v>
      </c>
      <c r="R3426" s="10" t="s">
        <v>8315</v>
      </c>
      <c r="S3426" t="s">
        <v>8316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106"/>
        <v>103</v>
      </c>
      <c r="Q3427">
        <f t="shared" si="107"/>
        <v>297.02999999999997</v>
      </c>
      <c r="R3427" s="10" t="s">
        <v>8315</v>
      </c>
      <c r="S3427" t="s">
        <v>8316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106"/>
        <v>108</v>
      </c>
      <c r="Q3428">
        <f t="shared" si="107"/>
        <v>46.61</v>
      </c>
      <c r="R3428" s="10" t="s">
        <v>8315</v>
      </c>
      <c r="S3428" t="s">
        <v>8316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106"/>
        <v>100</v>
      </c>
      <c r="Q3429">
        <f t="shared" si="107"/>
        <v>51.72</v>
      </c>
      <c r="R3429" s="10" t="s">
        <v>8315</v>
      </c>
      <c r="S3429" t="s">
        <v>8316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106"/>
        <v>103</v>
      </c>
      <c r="Q3430">
        <f t="shared" si="107"/>
        <v>40.29</v>
      </c>
      <c r="R3430" s="10" t="s">
        <v>8315</v>
      </c>
      <c r="S3430" t="s">
        <v>8316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106"/>
        <v>130</v>
      </c>
      <c r="Q3431">
        <f t="shared" si="107"/>
        <v>16.25</v>
      </c>
      <c r="R3431" s="10" t="s">
        <v>8315</v>
      </c>
      <c r="S3431" t="s">
        <v>8316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106"/>
        <v>109</v>
      </c>
      <c r="Q3432">
        <f t="shared" si="107"/>
        <v>30.15</v>
      </c>
      <c r="R3432" s="10" t="s">
        <v>8315</v>
      </c>
      <c r="S3432" t="s">
        <v>8316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106"/>
        <v>100</v>
      </c>
      <c r="Q3433">
        <f t="shared" si="107"/>
        <v>95.24</v>
      </c>
      <c r="R3433" s="10" t="s">
        <v>8315</v>
      </c>
      <c r="S3433" t="s">
        <v>8316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106"/>
        <v>110</v>
      </c>
      <c r="Q3434">
        <f t="shared" si="107"/>
        <v>52.21</v>
      </c>
      <c r="R3434" s="10" t="s">
        <v>8315</v>
      </c>
      <c r="S3434" t="s">
        <v>8316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106"/>
        <v>100</v>
      </c>
      <c r="Q3435">
        <f t="shared" si="107"/>
        <v>134.15</v>
      </c>
      <c r="R3435" s="10" t="s">
        <v>8315</v>
      </c>
      <c r="S3435" t="s">
        <v>8316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ref="P3436:P3499" si="108">ROUND(E3436/D3436*100,0)</f>
        <v>106</v>
      </c>
      <c r="Q3436">
        <f t="shared" si="107"/>
        <v>62.83</v>
      </c>
      <c r="R3436" s="10" t="s">
        <v>8315</v>
      </c>
      <c r="S3436" t="s">
        <v>8316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108"/>
        <v>112</v>
      </c>
      <c r="Q3437">
        <f t="shared" si="107"/>
        <v>58.95</v>
      </c>
      <c r="R3437" s="10" t="s">
        <v>8315</v>
      </c>
      <c r="S3437" t="s">
        <v>8316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108"/>
        <v>106</v>
      </c>
      <c r="Q3438">
        <f t="shared" si="107"/>
        <v>143.11000000000001</v>
      </c>
      <c r="R3438" s="10" t="s">
        <v>8315</v>
      </c>
      <c r="S3438" t="s">
        <v>8316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108"/>
        <v>101</v>
      </c>
      <c r="Q3439">
        <f t="shared" si="107"/>
        <v>84.17</v>
      </c>
      <c r="R3439" s="10" t="s">
        <v>8315</v>
      </c>
      <c r="S3439" t="s">
        <v>8316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108"/>
        <v>104</v>
      </c>
      <c r="Q3440">
        <f t="shared" si="107"/>
        <v>186.07</v>
      </c>
      <c r="R3440" s="10" t="s">
        <v>8315</v>
      </c>
      <c r="S3440" t="s">
        <v>8316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108"/>
        <v>135</v>
      </c>
      <c r="Q3441">
        <f t="shared" si="107"/>
        <v>89.79</v>
      </c>
      <c r="R3441" s="10" t="s">
        <v>8315</v>
      </c>
      <c r="S3441" t="s">
        <v>8316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108"/>
        <v>105</v>
      </c>
      <c r="Q3442">
        <f t="shared" si="107"/>
        <v>64.16</v>
      </c>
      <c r="R3442" s="10" t="s">
        <v>8315</v>
      </c>
      <c r="S3442" t="s">
        <v>8316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108"/>
        <v>103</v>
      </c>
      <c r="Q3443">
        <f t="shared" si="107"/>
        <v>59.65</v>
      </c>
      <c r="R3443" s="10" t="s">
        <v>8315</v>
      </c>
      <c r="S3443" t="s">
        <v>8316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108"/>
        <v>100</v>
      </c>
      <c r="Q3444">
        <f t="shared" si="107"/>
        <v>31.25</v>
      </c>
      <c r="R3444" s="10" t="s">
        <v>8315</v>
      </c>
      <c r="S3444" t="s">
        <v>8316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108"/>
        <v>186</v>
      </c>
      <c r="Q3445">
        <f t="shared" si="107"/>
        <v>41.22</v>
      </c>
      <c r="R3445" s="10" t="s">
        <v>8315</v>
      </c>
      <c r="S3445" t="s">
        <v>8316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108"/>
        <v>289</v>
      </c>
      <c r="Q3446">
        <f t="shared" si="107"/>
        <v>43.35</v>
      </c>
      <c r="R3446" s="10" t="s">
        <v>8315</v>
      </c>
      <c r="S3446" t="s">
        <v>8316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108"/>
        <v>100</v>
      </c>
      <c r="Q3447">
        <f t="shared" si="107"/>
        <v>64.52</v>
      </c>
      <c r="R3447" s="10" t="s">
        <v>8315</v>
      </c>
      <c r="S3447" t="s">
        <v>8316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108"/>
        <v>108</v>
      </c>
      <c r="Q3448">
        <f t="shared" si="107"/>
        <v>43.28</v>
      </c>
      <c r="R3448" s="10" t="s">
        <v>8315</v>
      </c>
      <c r="S3448" t="s">
        <v>8316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108"/>
        <v>108</v>
      </c>
      <c r="Q3449">
        <f t="shared" si="107"/>
        <v>77</v>
      </c>
      <c r="R3449" s="10" t="s">
        <v>8315</v>
      </c>
      <c r="S3449" t="s">
        <v>8316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108"/>
        <v>110</v>
      </c>
      <c r="Q3450">
        <f t="shared" si="107"/>
        <v>51.22</v>
      </c>
      <c r="R3450" s="10" t="s">
        <v>8315</v>
      </c>
      <c r="S3450" t="s">
        <v>8316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108"/>
        <v>171</v>
      </c>
      <c r="Q3451">
        <f t="shared" si="107"/>
        <v>68.25</v>
      </c>
      <c r="R3451" s="10" t="s">
        <v>8315</v>
      </c>
      <c r="S3451" t="s">
        <v>8316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108"/>
        <v>152</v>
      </c>
      <c r="Q3452">
        <f t="shared" si="107"/>
        <v>19.489999999999998</v>
      </c>
      <c r="R3452" s="10" t="s">
        <v>8315</v>
      </c>
      <c r="S3452" t="s">
        <v>8316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108"/>
        <v>101</v>
      </c>
      <c r="Q3453">
        <f t="shared" si="107"/>
        <v>41.13</v>
      </c>
      <c r="R3453" s="10" t="s">
        <v>8315</v>
      </c>
      <c r="S3453" t="s">
        <v>8316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108"/>
        <v>153</v>
      </c>
      <c r="Q3454">
        <f t="shared" si="107"/>
        <v>41.41</v>
      </c>
      <c r="R3454" s="10" t="s">
        <v>8315</v>
      </c>
      <c r="S3454" t="s">
        <v>8316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108"/>
        <v>128</v>
      </c>
      <c r="Q3455">
        <f t="shared" si="107"/>
        <v>27.5</v>
      </c>
      <c r="R3455" s="10" t="s">
        <v>8315</v>
      </c>
      <c r="S3455" t="s">
        <v>8316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108"/>
        <v>101</v>
      </c>
      <c r="Q3456">
        <f t="shared" si="107"/>
        <v>33.57</v>
      </c>
      <c r="R3456" s="10" t="s">
        <v>8315</v>
      </c>
      <c r="S3456" t="s">
        <v>8316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108"/>
        <v>101</v>
      </c>
      <c r="Q3457">
        <f t="shared" si="107"/>
        <v>145.87</v>
      </c>
      <c r="R3457" s="10" t="s">
        <v>8315</v>
      </c>
      <c r="S3457" t="s">
        <v>8316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108"/>
        <v>191</v>
      </c>
      <c r="Q3458">
        <f t="shared" si="107"/>
        <v>358.69</v>
      </c>
      <c r="R3458" s="10" t="s">
        <v>8315</v>
      </c>
      <c r="S3458" t="s">
        <v>8316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si="108"/>
        <v>140</v>
      </c>
      <c r="Q3459">
        <f t="shared" ref="Q3459:Q3522" si="109">IFERROR(ROUND(E3459/M3459,2),0)</f>
        <v>50.98</v>
      </c>
      <c r="R3459" s="10" t="s">
        <v>8315</v>
      </c>
      <c r="S3459" t="s">
        <v>8316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108"/>
        <v>124</v>
      </c>
      <c r="Q3460">
        <f t="shared" si="109"/>
        <v>45.04</v>
      </c>
      <c r="R3460" s="10" t="s">
        <v>8315</v>
      </c>
      <c r="S3460" t="s">
        <v>8316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108"/>
        <v>126</v>
      </c>
      <c r="Q3461">
        <f t="shared" si="109"/>
        <v>17.53</v>
      </c>
      <c r="R3461" s="10" t="s">
        <v>8315</v>
      </c>
      <c r="S3461" t="s">
        <v>8316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108"/>
        <v>190</v>
      </c>
      <c r="Q3462">
        <f t="shared" si="109"/>
        <v>50</v>
      </c>
      <c r="R3462" s="10" t="s">
        <v>8315</v>
      </c>
      <c r="S3462" t="s">
        <v>8316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108"/>
        <v>139</v>
      </c>
      <c r="Q3463">
        <f t="shared" si="109"/>
        <v>57.92</v>
      </c>
      <c r="R3463" s="10" t="s">
        <v>8315</v>
      </c>
      <c r="S3463" t="s">
        <v>8316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108"/>
        <v>202</v>
      </c>
      <c r="Q3464">
        <f t="shared" si="109"/>
        <v>29.71</v>
      </c>
      <c r="R3464" s="10" t="s">
        <v>8315</v>
      </c>
      <c r="S3464" t="s">
        <v>8316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108"/>
        <v>103</v>
      </c>
      <c r="Q3465">
        <f t="shared" si="109"/>
        <v>90.68</v>
      </c>
      <c r="R3465" s="10" t="s">
        <v>8315</v>
      </c>
      <c r="S3465" t="s">
        <v>8316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108"/>
        <v>102</v>
      </c>
      <c r="Q3466">
        <f t="shared" si="109"/>
        <v>55.01</v>
      </c>
      <c r="R3466" s="10" t="s">
        <v>8315</v>
      </c>
      <c r="S3466" t="s">
        <v>8316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108"/>
        <v>103</v>
      </c>
      <c r="Q3467">
        <f t="shared" si="109"/>
        <v>57.22</v>
      </c>
      <c r="R3467" s="10" t="s">
        <v>8315</v>
      </c>
      <c r="S3467" t="s">
        <v>8316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108"/>
        <v>127</v>
      </c>
      <c r="Q3468">
        <f t="shared" si="109"/>
        <v>72.95</v>
      </c>
      <c r="R3468" s="10" t="s">
        <v>8315</v>
      </c>
      <c r="S3468" t="s">
        <v>8316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108"/>
        <v>101</v>
      </c>
      <c r="Q3469">
        <f t="shared" si="109"/>
        <v>64.47</v>
      </c>
      <c r="R3469" s="10" t="s">
        <v>8315</v>
      </c>
      <c r="S3469" t="s">
        <v>8316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108"/>
        <v>122</v>
      </c>
      <c r="Q3470">
        <f t="shared" si="109"/>
        <v>716.35</v>
      </c>
      <c r="R3470" s="10" t="s">
        <v>8315</v>
      </c>
      <c r="S3470" t="s">
        <v>8316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108"/>
        <v>113</v>
      </c>
      <c r="Q3471">
        <f t="shared" si="109"/>
        <v>50.4</v>
      </c>
      <c r="R3471" s="10" t="s">
        <v>8315</v>
      </c>
      <c r="S3471" t="s">
        <v>8316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108"/>
        <v>150</v>
      </c>
      <c r="Q3472">
        <f t="shared" si="109"/>
        <v>41.67</v>
      </c>
      <c r="R3472" s="10" t="s">
        <v>8315</v>
      </c>
      <c r="S3472" t="s">
        <v>8316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108"/>
        <v>215</v>
      </c>
      <c r="Q3473">
        <f t="shared" si="109"/>
        <v>35.770000000000003</v>
      </c>
      <c r="R3473" s="10" t="s">
        <v>8315</v>
      </c>
      <c r="S3473" t="s">
        <v>8316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108"/>
        <v>102</v>
      </c>
      <c r="Q3474">
        <f t="shared" si="109"/>
        <v>88.74</v>
      </c>
      <c r="R3474" s="10" t="s">
        <v>8315</v>
      </c>
      <c r="S3474" t="s">
        <v>8316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108"/>
        <v>100</v>
      </c>
      <c r="Q3475">
        <f t="shared" si="109"/>
        <v>148.47999999999999</v>
      </c>
      <c r="R3475" s="10" t="s">
        <v>8315</v>
      </c>
      <c r="S3475" t="s">
        <v>8316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108"/>
        <v>101</v>
      </c>
      <c r="Q3476">
        <f t="shared" si="109"/>
        <v>51.79</v>
      </c>
      <c r="R3476" s="10" t="s">
        <v>8315</v>
      </c>
      <c r="S3476" t="s">
        <v>8316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108"/>
        <v>113</v>
      </c>
      <c r="Q3477">
        <f t="shared" si="109"/>
        <v>20</v>
      </c>
      <c r="R3477" s="10" t="s">
        <v>8315</v>
      </c>
      <c r="S3477" t="s">
        <v>8316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108"/>
        <v>104</v>
      </c>
      <c r="Q3478">
        <f t="shared" si="109"/>
        <v>52</v>
      </c>
      <c r="R3478" s="10" t="s">
        <v>8315</v>
      </c>
      <c r="S3478" t="s">
        <v>8316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108"/>
        <v>115</v>
      </c>
      <c r="Q3479">
        <f t="shared" si="109"/>
        <v>53.23</v>
      </c>
      <c r="R3479" s="10" t="s">
        <v>8315</v>
      </c>
      <c r="S3479" t="s">
        <v>8316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108"/>
        <v>113</v>
      </c>
      <c r="Q3480">
        <f t="shared" si="109"/>
        <v>39.6</v>
      </c>
      <c r="R3480" s="10" t="s">
        <v>8315</v>
      </c>
      <c r="S3480" t="s">
        <v>8316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108"/>
        <v>128</v>
      </c>
      <c r="Q3481">
        <f t="shared" si="109"/>
        <v>34.25</v>
      </c>
      <c r="R3481" s="10" t="s">
        <v>8315</v>
      </c>
      <c r="S3481" t="s">
        <v>8316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108"/>
        <v>143</v>
      </c>
      <c r="Q3482">
        <f t="shared" si="109"/>
        <v>164.62</v>
      </c>
      <c r="R3482" s="10" t="s">
        <v>8315</v>
      </c>
      <c r="S3482" t="s">
        <v>8316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108"/>
        <v>119</v>
      </c>
      <c r="Q3483">
        <f t="shared" si="109"/>
        <v>125.05</v>
      </c>
      <c r="R3483" s="10" t="s">
        <v>8315</v>
      </c>
      <c r="S3483" t="s">
        <v>8316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108"/>
        <v>138</v>
      </c>
      <c r="Q3484">
        <f t="shared" si="109"/>
        <v>51.88</v>
      </c>
      <c r="R3484" s="10" t="s">
        <v>8315</v>
      </c>
      <c r="S3484" t="s">
        <v>8316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108"/>
        <v>160</v>
      </c>
      <c r="Q3485">
        <f t="shared" si="109"/>
        <v>40.29</v>
      </c>
      <c r="R3485" s="10" t="s">
        <v>8315</v>
      </c>
      <c r="S3485" t="s">
        <v>8316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108"/>
        <v>114</v>
      </c>
      <c r="Q3486">
        <f t="shared" si="109"/>
        <v>64.91</v>
      </c>
      <c r="R3486" s="10" t="s">
        <v>8315</v>
      </c>
      <c r="S3486" t="s">
        <v>8316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108"/>
        <v>101</v>
      </c>
      <c r="Q3487">
        <f t="shared" si="109"/>
        <v>55.33</v>
      </c>
      <c r="R3487" s="10" t="s">
        <v>8315</v>
      </c>
      <c r="S3487" t="s">
        <v>8316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108"/>
        <v>155</v>
      </c>
      <c r="Q3488">
        <f t="shared" si="109"/>
        <v>83.14</v>
      </c>
      <c r="R3488" s="10" t="s">
        <v>8315</v>
      </c>
      <c r="S3488" t="s">
        <v>8316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108"/>
        <v>128</v>
      </c>
      <c r="Q3489">
        <f t="shared" si="109"/>
        <v>38.71</v>
      </c>
      <c r="R3489" s="10" t="s">
        <v>8315</v>
      </c>
      <c r="S3489" t="s">
        <v>8316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108"/>
        <v>121</v>
      </c>
      <c r="Q3490">
        <f t="shared" si="109"/>
        <v>125.38</v>
      </c>
      <c r="R3490" s="10" t="s">
        <v>8315</v>
      </c>
      <c r="S3490" t="s">
        <v>8316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108"/>
        <v>113</v>
      </c>
      <c r="Q3491">
        <f t="shared" si="109"/>
        <v>78.260000000000005</v>
      </c>
      <c r="R3491" s="10" t="s">
        <v>8315</v>
      </c>
      <c r="S3491" t="s">
        <v>8316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108"/>
        <v>128</v>
      </c>
      <c r="Q3492">
        <f t="shared" si="109"/>
        <v>47.22</v>
      </c>
      <c r="R3492" s="10" t="s">
        <v>8315</v>
      </c>
      <c r="S3492" t="s">
        <v>8316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108"/>
        <v>158</v>
      </c>
      <c r="Q3493">
        <f t="shared" si="109"/>
        <v>79.099999999999994</v>
      </c>
      <c r="R3493" s="10" t="s">
        <v>8315</v>
      </c>
      <c r="S3493" t="s">
        <v>8316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108"/>
        <v>105</v>
      </c>
      <c r="Q3494">
        <f t="shared" si="109"/>
        <v>114.29</v>
      </c>
      <c r="R3494" s="10" t="s">
        <v>8315</v>
      </c>
      <c r="S3494" t="s">
        <v>8316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108"/>
        <v>100</v>
      </c>
      <c r="Q3495">
        <f t="shared" si="109"/>
        <v>51.72</v>
      </c>
      <c r="R3495" s="10" t="s">
        <v>8315</v>
      </c>
      <c r="S3495" t="s">
        <v>8316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108"/>
        <v>100</v>
      </c>
      <c r="Q3496">
        <f t="shared" si="109"/>
        <v>30.77</v>
      </c>
      <c r="R3496" s="10" t="s">
        <v>8315</v>
      </c>
      <c r="S3496" t="s">
        <v>8316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108"/>
        <v>107</v>
      </c>
      <c r="Q3497">
        <f t="shared" si="109"/>
        <v>74.209999999999994</v>
      </c>
      <c r="R3497" s="10" t="s">
        <v>8315</v>
      </c>
      <c r="S3497" t="s">
        <v>8316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108"/>
        <v>124</v>
      </c>
      <c r="Q3498">
        <f t="shared" si="109"/>
        <v>47.85</v>
      </c>
      <c r="R3498" s="10" t="s">
        <v>8315</v>
      </c>
      <c r="S3498" t="s">
        <v>8316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108"/>
        <v>109</v>
      </c>
      <c r="Q3499">
        <f t="shared" si="109"/>
        <v>34.409999999999997</v>
      </c>
      <c r="R3499" s="10" t="s">
        <v>8315</v>
      </c>
      <c r="S3499" t="s">
        <v>8316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ref="P3500:P3563" si="110">ROUND(E3500/D3500*100,0)</f>
        <v>102</v>
      </c>
      <c r="Q3500">
        <f t="shared" si="109"/>
        <v>40.24</v>
      </c>
      <c r="R3500" s="10" t="s">
        <v>8315</v>
      </c>
      <c r="S3500" t="s">
        <v>8316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110"/>
        <v>106</v>
      </c>
      <c r="Q3501">
        <f t="shared" si="109"/>
        <v>60.29</v>
      </c>
      <c r="R3501" s="10" t="s">
        <v>8315</v>
      </c>
      <c r="S3501" t="s">
        <v>8316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110"/>
        <v>106</v>
      </c>
      <c r="Q3502">
        <f t="shared" si="109"/>
        <v>25.31</v>
      </c>
      <c r="R3502" s="10" t="s">
        <v>8315</v>
      </c>
      <c r="S3502" t="s">
        <v>8316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110"/>
        <v>101</v>
      </c>
      <c r="Q3503">
        <f t="shared" si="109"/>
        <v>35.950000000000003</v>
      </c>
      <c r="R3503" s="10" t="s">
        <v>8315</v>
      </c>
      <c r="S3503" t="s">
        <v>8316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110"/>
        <v>105</v>
      </c>
      <c r="Q3504">
        <f t="shared" si="109"/>
        <v>136</v>
      </c>
      <c r="R3504" s="10" t="s">
        <v>8315</v>
      </c>
      <c r="S3504" t="s">
        <v>8316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110"/>
        <v>108</v>
      </c>
      <c r="Q3505">
        <f t="shared" si="109"/>
        <v>70.760000000000005</v>
      </c>
      <c r="R3505" s="10" t="s">
        <v>8315</v>
      </c>
      <c r="S3505" t="s">
        <v>8316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110"/>
        <v>100</v>
      </c>
      <c r="Q3506">
        <f t="shared" si="109"/>
        <v>125</v>
      </c>
      <c r="R3506" s="10" t="s">
        <v>8315</v>
      </c>
      <c r="S3506" t="s">
        <v>8316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110"/>
        <v>104</v>
      </c>
      <c r="Q3507">
        <f t="shared" si="109"/>
        <v>66.510000000000005</v>
      </c>
      <c r="R3507" s="10" t="s">
        <v>8315</v>
      </c>
      <c r="S3507" t="s">
        <v>8316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110"/>
        <v>102</v>
      </c>
      <c r="Q3508">
        <f t="shared" si="109"/>
        <v>105</v>
      </c>
      <c r="R3508" s="10" t="s">
        <v>8315</v>
      </c>
      <c r="S3508" t="s">
        <v>8316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110"/>
        <v>104</v>
      </c>
      <c r="Q3509">
        <f t="shared" si="109"/>
        <v>145</v>
      </c>
      <c r="R3509" s="10" t="s">
        <v>8315</v>
      </c>
      <c r="S3509" t="s">
        <v>8316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110"/>
        <v>180</v>
      </c>
      <c r="Q3510">
        <f t="shared" si="109"/>
        <v>12</v>
      </c>
      <c r="R3510" s="10" t="s">
        <v>8315</v>
      </c>
      <c r="S3510" t="s">
        <v>8316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110"/>
        <v>106</v>
      </c>
      <c r="Q3511">
        <f t="shared" si="109"/>
        <v>96.67</v>
      </c>
      <c r="R3511" s="10" t="s">
        <v>8315</v>
      </c>
      <c r="S3511" t="s">
        <v>8316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110"/>
        <v>101</v>
      </c>
      <c r="Q3512">
        <f t="shared" si="109"/>
        <v>60.33</v>
      </c>
      <c r="R3512" s="10" t="s">
        <v>8315</v>
      </c>
      <c r="S3512" t="s">
        <v>8316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110"/>
        <v>101</v>
      </c>
      <c r="Q3513">
        <f t="shared" si="109"/>
        <v>79.89</v>
      </c>
      <c r="R3513" s="10" t="s">
        <v>8315</v>
      </c>
      <c r="S3513" t="s">
        <v>8316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110"/>
        <v>100</v>
      </c>
      <c r="Q3514">
        <f t="shared" si="109"/>
        <v>58.82</v>
      </c>
      <c r="R3514" s="10" t="s">
        <v>8315</v>
      </c>
      <c r="S3514" t="s">
        <v>8316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110"/>
        <v>118</v>
      </c>
      <c r="Q3515">
        <f t="shared" si="109"/>
        <v>75.34</v>
      </c>
      <c r="R3515" s="10" t="s">
        <v>8315</v>
      </c>
      <c r="S3515" t="s">
        <v>8316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110"/>
        <v>110</v>
      </c>
      <c r="Q3516">
        <f t="shared" si="109"/>
        <v>55</v>
      </c>
      <c r="R3516" s="10" t="s">
        <v>8315</v>
      </c>
      <c r="S3516" t="s">
        <v>8316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110"/>
        <v>103</v>
      </c>
      <c r="Q3517">
        <f t="shared" si="109"/>
        <v>66.959999999999994</v>
      </c>
      <c r="R3517" s="10" t="s">
        <v>8315</v>
      </c>
      <c r="S3517" t="s">
        <v>8316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110"/>
        <v>100</v>
      </c>
      <c r="Q3518">
        <f t="shared" si="109"/>
        <v>227.27</v>
      </c>
      <c r="R3518" s="10" t="s">
        <v>8315</v>
      </c>
      <c r="S3518" t="s">
        <v>8316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110"/>
        <v>100</v>
      </c>
      <c r="Q3519">
        <f t="shared" si="109"/>
        <v>307.69</v>
      </c>
      <c r="R3519" s="10" t="s">
        <v>8315</v>
      </c>
      <c r="S3519" t="s">
        <v>8316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110"/>
        <v>110</v>
      </c>
      <c r="Q3520">
        <f t="shared" si="109"/>
        <v>50.02</v>
      </c>
      <c r="R3520" s="10" t="s">
        <v>8315</v>
      </c>
      <c r="S3520" t="s">
        <v>8316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110"/>
        <v>101</v>
      </c>
      <c r="Q3521">
        <f t="shared" si="109"/>
        <v>72.39</v>
      </c>
      <c r="R3521" s="10" t="s">
        <v>8315</v>
      </c>
      <c r="S3521" t="s">
        <v>8316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110"/>
        <v>101</v>
      </c>
      <c r="Q3522">
        <f t="shared" si="109"/>
        <v>95.95</v>
      </c>
      <c r="R3522" s="10" t="s">
        <v>8315</v>
      </c>
      <c r="S3522" t="s">
        <v>8316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si="110"/>
        <v>169</v>
      </c>
      <c r="Q3523">
        <f t="shared" ref="Q3523:Q3586" si="111">IFERROR(ROUND(E3523/M3523,2),0)</f>
        <v>45.62</v>
      </c>
      <c r="R3523" s="10" t="s">
        <v>8315</v>
      </c>
      <c r="S3523" t="s">
        <v>8316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110"/>
        <v>100</v>
      </c>
      <c r="Q3524">
        <f t="shared" si="111"/>
        <v>41.03</v>
      </c>
      <c r="R3524" s="10" t="s">
        <v>8315</v>
      </c>
      <c r="S3524" t="s">
        <v>8316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110"/>
        <v>114</v>
      </c>
      <c r="Q3525">
        <f t="shared" si="111"/>
        <v>56.83</v>
      </c>
      <c r="R3525" s="10" t="s">
        <v>8315</v>
      </c>
      <c r="S3525" t="s">
        <v>8316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110"/>
        <v>102</v>
      </c>
      <c r="Q3526">
        <f t="shared" si="111"/>
        <v>137.24</v>
      </c>
      <c r="R3526" s="10" t="s">
        <v>8315</v>
      </c>
      <c r="S3526" t="s">
        <v>8316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110"/>
        <v>106</v>
      </c>
      <c r="Q3527">
        <f t="shared" si="111"/>
        <v>75.709999999999994</v>
      </c>
      <c r="R3527" s="10" t="s">
        <v>8315</v>
      </c>
      <c r="S3527" t="s">
        <v>8316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110"/>
        <v>102</v>
      </c>
      <c r="Q3528">
        <f t="shared" si="111"/>
        <v>99</v>
      </c>
      <c r="R3528" s="10" t="s">
        <v>8315</v>
      </c>
      <c r="S3528" t="s">
        <v>8316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110"/>
        <v>117</v>
      </c>
      <c r="Q3529">
        <f t="shared" si="111"/>
        <v>81.569999999999993</v>
      </c>
      <c r="R3529" s="10" t="s">
        <v>8315</v>
      </c>
      <c r="S3529" t="s">
        <v>8316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110"/>
        <v>101</v>
      </c>
      <c r="Q3530">
        <f t="shared" si="111"/>
        <v>45.11</v>
      </c>
      <c r="R3530" s="10" t="s">
        <v>8315</v>
      </c>
      <c r="S3530" t="s">
        <v>8316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110"/>
        <v>132</v>
      </c>
      <c r="Q3531">
        <f t="shared" si="111"/>
        <v>36.67</v>
      </c>
      <c r="R3531" s="10" t="s">
        <v>8315</v>
      </c>
      <c r="S3531" t="s">
        <v>8316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110"/>
        <v>100</v>
      </c>
      <c r="Q3532">
        <f t="shared" si="111"/>
        <v>125</v>
      </c>
      <c r="R3532" s="10" t="s">
        <v>8315</v>
      </c>
      <c r="S3532" t="s">
        <v>8316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110"/>
        <v>128</v>
      </c>
      <c r="Q3533">
        <f t="shared" si="111"/>
        <v>49.23</v>
      </c>
      <c r="R3533" s="10" t="s">
        <v>8315</v>
      </c>
      <c r="S3533" t="s">
        <v>8316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110"/>
        <v>119</v>
      </c>
      <c r="Q3534">
        <f t="shared" si="111"/>
        <v>42.3</v>
      </c>
      <c r="R3534" s="10" t="s">
        <v>8315</v>
      </c>
      <c r="S3534" t="s">
        <v>8316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110"/>
        <v>126</v>
      </c>
      <c r="Q3535">
        <f t="shared" si="111"/>
        <v>78.88</v>
      </c>
      <c r="R3535" s="10" t="s">
        <v>8315</v>
      </c>
      <c r="S3535" t="s">
        <v>8316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110"/>
        <v>156</v>
      </c>
      <c r="Q3536">
        <f t="shared" si="111"/>
        <v>38.28</v>
      </c>
      <c r="R3536" s="10" t="s">
        <v>8315</v>
      </c>
      <c r="S3536" t="s">
        <v>8316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110"/>
        <v>103</v>
      </c>
      <c r="Q3537">
        <f t="shared" si="111"/>
        <v>44.85</v>
      </c>
      <c r="R3537" s="10" t="s">
        <v>8315</v>
      </c>
      <c r="S3537" t="s">
        <v>8316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110"/>
        <v>153</v>
      </c>
      <c r="Q3538">
        <f t="shared" si="111"/>
        <v>13.53</v>
      </c>
      <c r="R3538" s="10" t="s">
        <v>8315</v>
      </c>
      <c r="S3538" t="s">
        <v>8316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110"/>
        <v>180</v>
      </c>
      <c r="Q3539">
        <f t="shared" si="111"/>
        <v>43.5</v>
      </c>
      <c r="R3539" s="10" t="s">
        <v>8315</v>
      </c>
      <c r="S3539" t="s">
        <v>8316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110"/>
        <v>128</v>
      </c>
      <c r="Q3540">
        <f t="shared" si="111"/>
        <v>30.95</v>
      </c>
      <c r="R3540" s="10" t="s">
        <v>8315</v>
      </c>
      <c r="S3540" t="s">
        <v>8316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110"/>
        <v>120</v>
      </c>
      <c r="Q3541">
        <f t="shared" si="111"/>
        <v>55.23</v>
      </c>
      <c r="R3541" s="10" t="s">
        <v>8315</v>
      </c>
      <c r="S3541" t="s">
        <v>8316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110"/>
        <v>123</v>
      </c>
      <c r="Q3542">
        <f t="shared" si="111"/>
        <v>46.13</v>
      </c>
      <c r="R3542" s="10" t="s">
        <v>8315</v>
      </c>
      <c r="S3542" t="s">
        <v>8316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110"/>
        <v>105</v>
      </c>
      <c r="Q3543">
        <f t="shared" si="111"/>
        <v>39.380000000000003</v>
      </c>
      <c r="R3543" s="10" t="s">
        <v>8315</v>
      </c>
      <c r="S3543" t="s">
        <v>8316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110"/>
        <v>102</v>
      </c>
      <c r="Q3544">
        <f t="shared" si="111"/>
        <v>66.150000000000006</v>
      </c>
      <c r="R3544" s="10" t="s">
        <v>8315</v>
      </c>
      <c r="S3544" t="s">
        <v>8316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110"/>
        <v>105</v>
      </c>
      <c r="Q3545">
        <f t="shared" si="111"/>
        <v>54.14</v>
      </c>
      <c r="R3545" s="10" t="s">
        <v>8315</v>
      </c>
      <c r="S3545" t="s">
        <v>8316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110"/>
        <v>100</v>
      </c>
      <c r="Q3546">
        <f t="shared" si="111"/>
        <v>104.17</v>
      </c>
      <c r="R3546" s="10" t="s">
        <v>8315</v>
      </c>
      <c r="S3546" t="s">
        <v>8316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110"/>
        <v>100</v>
      </c>
      <c r="Q3547">
        <f t="shared" si="111"/>
        <v>31.38</v>
      </c>
      <c r="R3547" s="10" t="s">
        <v>8315</v>
      </c>
      <c r="S3547" t="s">
        <v>8316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110"/>
        <v>102</v>
      </c>
      <c r="Q3548">
        <f t="shared" si="111"/>
        <v>59.21</v>
      </c>
      <c r="R3548" s="10" t="s">
        <v>8315</v>
      </c>
      <c r="S3548" t="s">
        <v>8316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110"/>
        <v>114</v>
      </c>
      <c r="Q3549">
        <f t="shared" si="111"/>
        <v>119.18</v>
      </c>
      <c r="R3549" s="10" t="s">
        <v>8315</v>
      </c>
      <c r="S3549" t="s">
        <v>8316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110"/>
        <v>102</v>
      </c>
      <c r="Q3550">
        <f t="shared" si="111"/>
        <v>164.62</v>
      </c>
      <c r="R3550" s="10" t="s">
        <v>8315</v>
      </c>
      <c r="S3550" t="s">
        <v>8316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110"/>
        <v>102</v>
      </c>
      <c r="Q3551">
        <f t="shared" si="111"/>
        <v>24.29</v>
      </c>
      <c r="R3551" s="10" t="s">
        <v>8315</v>
      </c>
      <c r="S3551" t="s">
        <v>8316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110"/>
        <v>105</v>
      </c>
      <c r="Q3552">
        <f t="shared" si="111"/>
        <v>40.94</v>
      </c>
      <c r="R3552" s="10" t="s">
        <v>8315</v>
      </c>
      <c r="S3552" t="s">
        <v>8316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110"/>
        <v>102</v>
      </c>
      <c r="Q3553">
        <f t="shared" si="111"/>
        <v>61.1</v>
      </c>
      <c r="R3553" s="10" t="s">
        <v>8315</v>
      </c>
      <c r="S3553" t="s">
        <v>8316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110"/>
        <v>100</v>
      </c>
      <c r="Q3554">
        <f t="shared" si="111"/>
        <v>38.65</v>
      </c>
      <c r="R3554" s="10" t="s">
        <v>8315</v>
      </c>
      <c r="S3554" t="s">
        <v>8316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110"/>
        <v>106</v>
      </c>
      <c r="Q3555">
        <f t="shared" si="111"/>
        <v>56.2</v>
      </c>
      <c r="R3555" s="10" t="s">
        <v>8315</v>
      </c>
      <c r="S3555" t="s">
        <v>8316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110"/>
        <v>113</v>
      </c>
      <c r="Q3556">
        <f t="shared" si="111"/>
        <v>107</v>
      </c>
      <c r="R3556" s="10" t="s">
        <v>8315</v>
      </c>
      <c r="S3556" t="s">
        <v>8316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110"/>
        <v>100</v>
      </c>
      <c r="Q3557">
        <f t="shared" si="111"/>
        <v>171.43</v>
      </c>
      <c r="R3557" s="10" t="s">
        <v>8315</v>
      </c>
      <c r="S3557" t="s">
        <v>8316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110"/>
        <v>100</v>
      </c>
      <c r="Q3558">
        <f t="shared" si="111"/>
        <v>110.5</v>
      </c>
      <c r="R3558" s="10" t="s">
        <v>8315</v>
      </c>
      <c r="S3558" t="s">
        <v>8316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110"/>
        <v>100</v>
      </c>
      <c r="Q3559">
        <f t="shared" si="111"/>
        <v>179.28</v>
      </c>
      <c r="R3559" s="10" t="s">
        <v>8315</v>
      </c>
      <c r="S3559" t="s">
        <v>8316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110"/>
        <v>144</v>
      </c>
      <c r="Q3560">
        <f t="shared" si="111"/>
        <v>22.91</v>
      </c>
      <c r="R3560" s="10" t="s">
        <v>8315</v>
      </c>
      <c r="S3560" t="s">
        <v>8316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110"/>
        <v>104</v>
      </c>
      <c r="Q3561">
        <f t="shared" si="111"/>
        <v>43.13</v>
      </c>
      <c r="R3561" s="10" t="s">
        <v>8315</v>
      </c>
      <c r="S3561" t="s">
        <v>8316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110"/>
        <v>108</v>
      </c>
      <c r="Q3562">
        <f t="shared" si="111"/>
        <v>46.89</v>
      </c>
      <c r="R3562" s="10" t="s">
        <v>8315</v>
      </c>
      <c r="S3562" t="s">
        <v>8316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110"/>
        <v>102</v>
      </c>
      <c r="Q3563">
        <f t="shared" si="111"/>
        <v>47.41</v>
      </c>
      <c r="R3563" s="10" t="s">
        <v>8315</v>
      </c>
      <c r="S3563" t="s">
        <v>8316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ref="P3564:P3627" si="112">ROUND(E3564/D3564*100,0)</f>
        <v>149</v>
      </c>
      <c r="Q3564">
        <f t="shared" si="111"/>
        <v>15.13</v>
      </c>
      <c r="R3564" s="10" t="s">
        <v>8315</v>
      </c>
      <c r="S3564" t="s">
        <v>8316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112"/>
        <v>105</v>
      </c>
      <c r="Q3565">
        <f t="shared" si="111"/>
        <v>21.1</v>
      </c>
      <c r="R3565" s="10" t="s">
        <v>8315</v>
      </c>
      <c r="S3565" t="s">
        <v>8316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112"/>
        <v>101</v>
      </c>
      <c r="Q3566">
        <f t="shared" si="111"/>
        <v>59.12</v>
      </c>
      <c r="R3566" s="10" t="s">
        <v>8315</v>
      </c>
      <c r="S3566" t="s">
        <v>8316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112"/>
        <v>131</v>
      </c>
      <c r="Q3567">
        <f t="shared" si="111"/>
        <v>97.92</v>
      </c>
      <c r="R3567" s="10" t="s">
        <v>8315</v>
      </c>
      <c r="S3567" t="s">
        <v>8316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112"/>
        <v>105</v>
      </c>
      <c r="Q3568">
        <f t="shared" si="111"/>
        <v>55.13</v>
      </c>
      <c r="R3568" s="10" t="s">
        <v>8315</v>
      </c>
      <c r="S3568" t="s">
        <v>8316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112"/>
        <v>109</v>
      </c>
      <c r="Q3569">
        <f t="shared" si="111"/>
        <v>26.54</v>
      </c>
      <c r="R3569" s="10" t="s">
        <v>8315</v>
      </c>
      <c r="S3569" t="s">
        <v>8316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112"/>
        <v>111</v>
      </c>
      <c r="Q3570">
        <f t="shared" si="111"/>
        <v>58.42</v>
      </c>
      <c r="R3570" s="10" t="s">
        <v>8315</v>
      </c>
      <c r="S3570" t="s">
        <v>8316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112"/>
        <v>100</v>
      </c>
      <c r="Q3571">
        <f t="shared" si="111"/>
        <v>122.54</v>
      </c>
      <c r="R3571" s="10" t="s">
        <v>8315</v>
      </c>
      <c r="S3571" t="s">
        <v>8316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112"/>
        <v>114</v>
      </c>
      <c r="Q3572">
        <f t="shared" si="111"/>
        <v>87.96</v>
      </c>
      <c r="R3572" s="10" t="s">
        <v>8315</v>
      </c>
      <c r="S3572" t="s">
        <v>8316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112"/>
        <v>122</v>
      </c>
      <c r="Q3573">
        <f t="shared" si="111"/>
        <v>73.239999999999995</v>
      </c>
      <c r="R3573" s="10" t="s">
        <v>8315</v>
      </c>
      <c r="S3573" t="s">
        <v>8316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112"/>
        <v>100</v>
      </c>
      <c r="Q3574">
        <f t="shared" si="111"/>
        <v>55.56</v>
      </c>
      <c r="R3574" s="10" t="s">
        <v>8315</v>
      </c>
      <c r="S3574" t="s">
        <v>8316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112"/>
        <v>103</v>
      </c>
      <c r="Q3575">
        <f t="shared" si="111"/>
        <v>39.54</v>
      </c>
      <c r="R3575" s="10" t="s">
        <v>8315</v>
      </c>
      <c r="S3575" t="s">
        <v>8316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112"/>
        <v>106</v>
      </c>
      <c r="Q3576">
        <f t="shared" si="111"/>
        <v>136.78</v>
      </c>
      <c r="R3576" s="10" t="s">
        <v>8315</v>
      </c>
      <c r="S3576" t="s">
        <v>8316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112"/>
        <v>101</v>
      </c>
      <c r="Q3577">
        <f t="shared" si="111"/>
        <v>99.34</v>
      </c>
      <c r="R3577" s="10" t="s">
        <v>8315</v>
      </c>
      <c r="S3577" t="s">
        <v>8316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112"/>
        <v>100</v>
      </c>
      <c r="Q3578">
        <f t="shared" si="111"/>
        <v>20</v>
      </c>
      <c r="R3578" s="10" t="s">
        <v>8315</v>
      </c>
      <c r="S3578" t="s">
        <v>8316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112"/>
        <v>130</v>
      </c>
      <c r="Q3579">
        <f t="shared" si="111"/>
        <v>28.89</v>
      </c>
      <c r="R3579" s="10" t="s">
        <v>8315</v>
      </c>
      <c r="S3579" t="s">
        <v>8316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112"/>
        <v>100</v>
      </c>
      <c r="Q3580">
        <f t="shared" si="111"/>
        <v>40.549999999999997</v>
      </c>
      <c r="R3580" s="10" t="s">
        <v>8315</v>
      </c>
      <c r="S3580" t="s">
        <v>8316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112"/>
        <v>100</v>
      </c>
      <c r="Q3581">
        <f t="shared" si="111"/>
        <v>35.71</v>
      </c>
      <c r="R3581" s="10" t="s">
        <v>8315</v>
      </c>
      <c r="S3581" t="s">
        <v>8316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112"/>
        <v>114</v>
      </c>
      <c r="Q3582">
        <f t="shared" si="111"/>
        <v>37.96</v>
      </c>
      <c r="R3582" s="10" t="s">
        <v>8315</v>
      </c>
      <c r="S3582" t="s">
        <v>8316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112"/>
        <v>100</v>
      </c>
      <c r="Q3583">
        <f t="shared" si="111"/>
        <v>33.33</v>
      </c>
      <c r="R3583" s="10" t="s">
        <v>8315</v>
      </c>
      <c r="S3583" t="s">
        <v>8316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112"/>
        <v>287</v>
      </c>
      <c r="Q3584">
        <f t="shared" si="111"/>
        <v>58.57</v>
      </c>
      <c r="R3584" s="10" t="s">
        <v>8315</v>
      </c>
      <c r="S3584" t="s">
        <v>8316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112"/>
        <v>109</v>
      </c>
      <c r="Q3585">
        <f t="shared" si="111"/>
        <v>135.63</v>
      </c>
      <c r="R3585" s="10" t="s">
        <v>8315</v>
      </c>
      <c r="S3585" t="s">
        <v>8316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112"/>
        <v>116</v>
      </c>
      <c r="Q3586">
        <f t="shared" si="111"/>
        <v>30.94</v>
      </c>
      <c r="R3586" s="10" t="s">
        <v>8315</v>
      </c>
      <c r="S3586" t="s">
        <v>8316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si="112"/>
        <v>119</v>
      </c>
      <c r="Q3587">
        <f t="shared" ref="Q3587:Q3650" si="113">IFERROR(ROUND(E3587/M3587,2),0)</f>
        <v>176.09</v>
      </c>
      <c r="R3587" s="10" t="s">
        <v>8315</v>
      </c>
      <c r="S3587" t="s">
        <v>8316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112"/>
        <v>109</v>
      </c>
      <c r="Q3588">
        <f t="shared" si="113"/>
        <v>151.97999999999999</v>
      </c>
      <c r="R3588" s="10" t="s">
        <v>8315</v>
      </c>
      <c r="S3588" t="s">
        <v>8316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112"/>
        <v>127</v>
      </c>
      <c r="Q3589">
        <f t="shared" si="113"/>
        <v>22.61</v>
      </c>
      <c r="R3589" s="10" t="s">
        <v>8315</v>
      </c>
      <c r="S3589" t="s">
        <v>8316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112"/>
        <v>101</v>
      </c>
      <c r="Q3590">
        <f t="shared" si="113"/>
        <v>18.27</v>
      </c>
      <c r="R3590" s="10" t="s">
        <v>8315</v>
      </c>
      <c r="S3590" t="s">
        <v>8316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112"/>
        <v>128</v>
      </c>
      <c r="Q3591">
        <f t="shared" si="113"/>
        <v>82.26</v>
      </c>
      <c r="R3591" s="10" t="s">
        <v>8315</v>
      </c>
      <c r="S3591" t="s">
        <v>8316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112"/>
        <v>100</v>
      </c>
      <c r="Q3592">
        <f t="shared" si="113"/>
        <v>68.53</v>
      </c>
      <c r="R3592" s="10" t="s">
        <v>8315</v>
      </c>
      <c r="S3592" t="s">
        <v>8316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112"/>
        <v>175</v>
      </c>
      <c r="Q3593">
        <f t="shared" si="113"/>
        <v>68.06</v>
      </c>
      <c r="R3593" s="10" t="s">
        <v>8315</v>
      </c>
      <c r="S3593" t="s">
        <v>8316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112"/>
        <v>127</v>
      </c>
      <c r="Q3594">
        <f t="shared" si="113"/>
        <v>72.709999999999994</v>
      </c>
      <c r="R3594" s="10" t="s">
        <v>8315</v>
      </c>
      <c r="S3594" t="s">
        <v>8316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112"/>
        <v>111</v>
      </c>
      <c r="Q3595">
        <f t="shared" si="113"/>
        <v>77.19</v>
      </c>
      <c r="R3595" s="10" t="s">
        <v>8315</v>
      </c>
      <c r="S3595" t="s">
        <v>8316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112"/>
        <v>126</v>
      </c>
      <c r="Q3596">
        <f t="shared" si="113"/>
        <v>55.97</v>
      </c>
      <c r="R3596" s="10" t="s">
        <v>8315</v>
      </c>
      <c r="S3596" t="s">
        <v>8316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112"/>
        <v>119</v>
      </c>
      <c r="Q3597">
        <f t="shared" si="113"/>
        <v>49.69</v>
      </c>
      <c r="R3597" s="10" t="s">
        <v>8315</v>
      </c>
      <c r="S3597" t="s">
        <v>8316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112"/>
        <v>108</v>
      </c>
      <c r="Q3598">
        <f t="shared" si="113"/>
        <v>79</v>
      </c>
      <c r="R3598" s="10" t="s">
        <v>8315</v>
      </c>
      <c r="S3598" t="s">
        <v>8316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112"/>
        <v>103</v>
      </c>
      <c r="Q3599">
        <f t="shared" si="113"/>
        <v>77.73</v>
      </c>
      <c r="R3599" s="10" t="s">
        <v>8315</v>
      </c>
      <c r="S3599" t="s">
        <v>8316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112"/>
        <v>110</v>
      </c>
      <c r="Q3600">
        <f t="shared" si="113"/>
        <v>40.78</v>
      </c>
      <c r="R3600" s="10" t="s">
        <v>8315</v>
      </c>
      <c r="S3600" t="s">
        <v>8316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112"/>
        <v>202</v>
      </c>
      <c r="Q3601">
        <f t="shared" si="113"/>
        <v>59.41</v>
      </c>
      <c r="R3601" s="10" t="s">
        <v>8315</v>
      </c>
      <c r="S3601" t="s">
        <v>8316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112"/>
        <v>130</v>
      </c>
      <c r="Q3602">
        <f t="shared" si="113"/>
        <v>3.25</v>
      </c>
      <c r="R3602" s="10" t="s">
        <v>8315</v>
      </c>
      <c r="S3602" t="s">
        <v>8316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112"/>
        <v>104</v>
      </c>
      <c r="Q3603">
        <f t="shared" si="113"/>
        <v>39.380000000000003</v>
      </c>
      <c r="R3603" s="10" t="s">
        <v>8315</v>
      </c>
      <c r="S3603" t="s">
        <v>8316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112"/>
        <v>100</v>
      </c>
      <c r="Q3604">
        <f t="shared" si="113"/>
        <v>81.67</v>
      </c>
      <c r="R3604" s="10" t="s">
        <v>8315</v>
      </c>
      <c r="S3604" t="s">
        <v>8316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112"/>
        <v>171</v>
      </c>
      <c r="Q3605">
        <f t="shared" si="113"/>
        <v>44.91</v>
      </c>
      <c r="R3605" s="10" t="s">
        <v>8315</v>
      </c>
      <c r="S3605" t="s">
        <v>8316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112"/>
        <v>113</v>
      </c>
      <c r="Q3606">
        <f t="shared" si="113"/>
        <v>49.06</v>
      </c>
      <c r="R3606" s="10" t="s">
        <v>8315</v>
      </c>
      <c r="S3606" t="s">
        <v>8316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112"/>
        <v>184</v>
      </c>
      <c r="Q3607">
        <f t="shared" si="113"/>
        <v>30.67</v>
      </c>
      <c r="R3607" s="10" t="s">
        <v>8315</v>
      </c>
      <c r="S3607" t="s">
        <v>8316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112"/>
        <v>130</v>
      </c>
      <c r="Q3608">
        <f t="shared" si="113"/>
        <v>61.06</v>
      </c>
      <c r="R3608" s="10" t="s">
        <v>8315</v>
      </c>
      <c r="S3608" t="s">
        <v>8316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112"/>
        <v>105</v>
      </c>
      <c r="Q3609">
        <f t="shared" si="113"/>
        <v>29</v>
      </c>
      <c r="R3609" s="10" t="s">
        <v>8315</v>
      </c>
      <c r="S3609" t="s">
        <v>8316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112"/>
        <v>100</v>
      </c>
      <c r="Q3610">
        <f t="shared" si="113"/>
        <v>29.63</v>
      </c>
      <c r="R3610" s="10" t="s">
        <v>8315</v>
      </c>
      <c r="S3610" t="s">
        <v>8316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112"/>
        <v>153</v>
      </c>
      <c r="Q3611">
        <f t="shared" si="113"/>
        <v>143.1</v>
      </c>
      <c r="R3611" s="10" t="s">
        <v>8315</v>
      </c>
      <c r="S3611" t="s">
        <v>8316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112"/>
        <v>162</v>
      </c>
      <c r="Q3612">
        <f t="shared" si="113"/>
        <v>52.35</v>
      </c>
      <c r="R3612" s="10" t="s">
        <v>8315</v>
      </c>
      <c r="S3612" t="s">
        <v>8316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112"/>
        <v>136</v>
      </c>
      <c r="Q3613">
        <f t="shared" si="113"/>
        <v>66.67</v>
      </c>
      <c r="R3613" s="10" t="s">
        <v>8315</v>
      </c>
      <c r="S3613" t="s">
        <v>8316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112"/>
        <v>144</v>
      </c>
      <c r="Q3614">
        <f t="shared" si="113"/>
        <v>126.67</v>
      </c>
      <c r="R3614" s="10" t="s">
        <v>8315</v>
      </c>
      <c r="S3614" t="s">
        <v>8316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112"/>
        <v>100</v>
      </c>
      <c r="Q3615">
        <f t="shared" si="113"/>
        <v>62.5</v>
      </c>
      <c r="R3615" s="10" t="s">
        <v>8315</v>
      </c>
      <c r="S3615" t="s">
        <v>8316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112"/>
        <v>101</v>
      </c>
      <c r="Q3616">
        <f t="shared" si="113"/>
        <v>35.49</v>
      </c>
      <c r="R3616" s="10" t="s">
        <v>8315</v>
      </c>
      <c r="S3616" t="s">
        <v>8316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112"/>
        <v>107</v>
      </c>
      <c r="Q3617">
        <f t="shared" si="113"/>
        <v>37.08</v>
      </c>
      <c r="R3617" s="10" t="s">
        <v>8315</v>
      </c>
      <c r="S3617" t="s">
        <v>8316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112"/>
        <v>125</v>
      </c>
      <c r="Q3618">
        <f t="shared" si="113"/>
        <v>69.33</v>
      </c>
      <c r="R3618" s="10" t="s">
        <v>8315</v>
      </c>
      <c r="S3618" t="s">
        <v>8316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112"/>
        <v>119</v>
      </c>
      <c r="Q3619">
        <f t="shared" si="113"/>
        <v>17.25</v>
      </c>
      <c r="R3619" s="10" t="s">
        <v>8315</v>
      </c>
      <c r="S3619" t="s">
        <v>8316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112"/>
        <v>101</v>
      </c>
      <c r="Q3620">
        <f t="shared" si="113"/>
        <v>36.07</v>
      </c>
      <c r="R3620" s="10" t="s">
        <v>8315</v>
      </c>
      <c r="S3620" t="s">
        <v>8316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112"/>
        <v>113</v>
      </c>
      <c r="Q3621">
        <f t="shared" si="113"/>
        <v>66.47</v>
      </c>
      <c r="R3621" s="10" t="s">
        <v>8315</v>
      </c>
      <c r="S3621" t="s">
        <v>8316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112"/>
        <v>105</v>
      </c>
      <c r="Q3622">
        <f t="shared" si="113"/>
        <v>56.07</v>
      </c>
      <c r="R3622" s="10" t="s">
        <v>8315</v>
      </c>
      <c r="S3622" t="s">
        <v>8316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112"/>
        <v>110</v>
      </c>
      <c r="Q3623">
        <f t="shared" si="113"/>
        <v>47.03</v>
      </c>
      <c r="R3623" s="10" t="s">
        <v>8315</v>
      </c>
      <c r="S3623" t="s">
        <v>8316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112"/>
        <v>100</v>
      </c>
      <c r="Q3624">
        <f t="shared" si="113"/>
        <v>47.67</v>
      </c>
      <c r="R3624" s="10" t="s">
        <v>8315</v>
      </c>
      <c r="S3624" t="s">
        <v>8316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112"/>
        <v>120</v>
      </c>
      <c r="Q3625">
        <f t="shared" si="113"/>
        <v>88.24</v>
      </c>
      <c r="R3625" s="10" t="s">
        <v>8315</v>
      </c>
      <c r="S3625" t="s">
        <v>8316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112"/>
        <v>105</v>
      </c>
      <c r="Q3626">
        <f t="shared" si="113"/>
        <v>80.72</v>
      </c>
      <c r="R3626" s="10" t="s">
        <v>8315</v>
      </c>
      <c r="S3626" t="s">
        <v>8316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112"/>
        <v>103</v>
      </c>
      <c r="Q3627">
        <f t="shared" si="113"/>
        <v>39.49</v>
      </c>
      <c r="R3627" s="10" t="s">
        <v>8315</v>
      </c>
      <c r="S3627" t="s">
        <v>8316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ref="P3628:P3691" si="114">ROUND(E3628/D3628*100,0)</f>
        <v>102</v>
      </c>
      <c r="Q3628">
        <f t="shared" si="113"/>
        <v>84.85</v>
      </c>
      <c r="R3628" s="10" t="s">
        <v>8315</v>
      </c>
      <c r="S3628" t="s">
        <v>8316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114"/>
        <v>100</v>
      </c>
      <c r="Q3629">
        <f t="shared" si="113"/>
        <v>68.97</v>
      </c>
      <c r="R3629" s="10" t="s">
        <v>8315</v>
      </c>
      <c r="S3629" t="s">
        <v>8316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114"/>
        <v>0</v>
      </c>
      <c r="Q3630">
        <f t="shared" si="113"/>
        <v>0</v>
      </c>
      <c r="R3630" s="10" t="s">
        <v>8315</v>
      </c>
      <c r="S3630" t="s">
        <v>8357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114"/>
        <v>0</v>
      </c>
      <c r="Q3631">
        <f t="shared" si="113"/>
        <v>1</v>
      </c>
      <c r="R3631" s="10" t="s">
        <v>8315</v>
      </c>
      <c r="S3631" t="s">
        <v>8357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114"/>
        <v>0</v>
      </c>
      <c r="Q3632">
        <f t="shared" si="113"/>
        <v>1</v>
      </c>
      <c r="R3632" s="10" t="s">
        <v>8315</v>
      </c>
      <c r="S3632" t="s">
        <v>8357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114"/>
        <v>51</v>
      </c>
      <c r="Q3633">
        <f t="shared" si="113"/>
        <v>147.88</v>
      </c>
      <c r="R3633" s="10" t="s">
        <v>8315</v>
      </c>
      <c r="S3633" t="s">
        <v>8357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114"/>
        <v>20</v>
      </c>
      <c r="Q3634">
        <f t="shared" si="113"/>
        <v>100</v>
      </c>
      <c r="R3634" s="10" t="s">
        <v>8315</v>
      </c>
      <c r="S3634" t="s">
        <v>8357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114"/>
        <v>35</v>
      </c>
      <c r="Q3635">
        <f t="shared" si="113"/>
        <v>56.84</v>
      </c>
      <c r="R3635" s="10" t="s">
        <v>8315</v>
      </c>
      <c r="S3635" t="s">
        <v>8357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114"/>
        <v>4</v>
      </c>
      <c r="Q3636">
        <f t="shared" si="113"/>
        <v>176.94</v>
      </c>
      <c r="R3636" s="10" t="s">
        <v>8315</v>
      </c>
      <c r="S3636" t="s">
        <v>8357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114"/>
        <v>36</v>
      </c>
      <c r="Q3637">
        <f t="shared" si="113"/>
        <v>127.6</v>
      </c>
      <c r="R3637" s="10" t="s">
        <v>8315</v>
      </c>
      <c r="S3637" t="s">
        <v>8357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114"/>
        <v>0</v>
      </c>
      <c r="Q3638">
        <f t="shared" si="113"/>
        <v>0</v>
      </c>
      <c r="R3638" s="10" t="s">
        <v>8315</v>
      </c>
      <c r="S3638" t="s">
        <v>8357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114"/>
        <v>31</v>
      </c>
      <c r="Q3639">
        <f t="shared" si="113"/>
        <v>66.14</v>
      </c>
      <c r="R3639" s="10" t="s">
        <v>8315</v>
      </c>
      <c r="S3639" t="s">
        <v>8357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114"/>
        <v>7</v>
      </c>
      <c r="Q3640">
        <f t="shared" si="113"/>
        <v>108</v>
      </c>
      <c r="R3640" s="10" t="s">
        <v>8315</v>
      </c>
      <c r="S3640" t="s">
        <v>8357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114"/>
        <v>0</v>
      </c>
      <c r="Q3641">
        <f t="shared" si="113"/>
        <v>1</v>
      </c>
      <c r="R3641" s="10" t="s">
        <v>8315</v>
      </c>
      <c r="S3641" t="s">
        <v>8357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114"/>
        <v>6</v>
      </c>
      <c r="Q3642">
        <f t="shared" si="113"/>
        <v>18.329999999999998</v>
      </c>
      <c r="R3642" s="10" t="s">
        <v>8315</v>
      </c>
      <c r="S3642" t="s">
        <v>8357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114"/>
        <v>0</v>
      </c>
      <c r="Q3643">
        <f t="shared" si="113"/>
        <v>0</v>
      </c>
      <c r="R3643" s="10" t="s">
        <v>8315</v>
      </c>
      <c r="S3643" t="s">
        <v>8357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114"/>
        <v>2</v>
      </c>
      <c r="Q3644">
        <f t="shared" si="113"/>
        <v>7.5</v>
      </c>
      <c r="R3644" s="10" t="s">
        <v>8315</v>
      </c>
      <c r="S3644" t="s">
        <v>8357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114"/>
        <v>0</v>
      </c>
      <c r="Q3645">
        <f t="shared" si="113"/>
        <v>0</v>
      </c>
      <c r="R3645" s="10" t="s">
        <v>8315</v>
      </c>
      <c r="S3645" t="s">
        <v>8357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114"/>
        <v>16</v>
      </c>
      <c r="Q3646">
        <f t="shared" si="113"/>
        <v>68.42</v>
      </c>
      <c r="R3646" s="10" t="s">
        <v>8315</v>
      </c>
      <c r="S3646" t="s">
        <v>8357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114"/>
        <v>0</v>
      </c>
      <c r="Q3647">
        <f t="shared" si="113"/>
        <v>1</v>
      </c>
      <c r="R3647" s="10" t="s">
        <v>8315</v>
      </c>
      <c r="S3647" t="s">
        <v>8357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114"/>
        <v>5</v>
      </c>
      <c r="Q3648">
        <f t="shared" si="113"/>
        <v>60.13</v>
      </c>
      <c r="R3648" s="10" t="s">
        <v>8315</v>
      </c>
      <c r="S3648" t="s">
        <v>8357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114"/>
        <v>6</v>
      </c>
      <c r="Q3649">
        <f t="shared" si="113"/>
        <v>15</v>
      </c>
      <c r="R3649" s="10" t="s">
        <v>8315</v>
      </c>
      <c r="S3649" t="s">
        <v>8357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114"/>
        <v>100</v>
      </c>
      <c r="Q3650">
        <f t="shared" si="113"/>
        <v>550.04</v>
      </c>
      <c r="R3650" s="10" t="s">
        <v>8315</v>
      </c>
      <c r="S3650" t="s">
        <v>8316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si="114"/>
        <v>104</v>
      </c>
      <c r="Q3651">
        <f t="shared" ref="Q3651:Q3714" si="115">IFERROR(ROUND(E3651/M3651,2),0)</f>
        <v>97.5</v>
      </c>
      <c r="R3651" s="10" t="s">
        <v>8315</v>
      </c>
      <c r="S3651" t="s">
        <v>8316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114"/>
        <v>100</v>
      </c>
      <c r="Q3652">
        <f t="shared" si="115"/>
        <v>29.41</v>
      </c>
      <c r="R3652" s="10" t="s">
        <v>8315</v>
      </c>
      <c r="S3652" t="s">
        <v>8316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114"/>
        <v>104</v>
      </c>
      <c r="Q3653">
        <f t="shared" si="115"/>
        <v>57.78</v>
      </c>
      <c r="R3653" s="10" t="s">
        <v>8315</v>
      </c>
      <c r="S3653" t="s">
        <v>8316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114"/>
        <v>251</v>
      </c>
      <c r="Q3654">
        <f t="shared" si="115"/>
        <v>44.24</v>
      </c>
      <c r="R3654" s="10" t="s">
        <v>8315</v>
      </c>
      <c r="S3654" t="s">
        <v>8316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114"/>
        <v>101</v>
      </c>
      <c r="Q3655">
        <f t="shared" si="115"/>
        <v>60.91</v>
      </c>
      <c r="R3655" s="10" t="s">
        <v>8315</v>
      </c>
      <c r="S3655" t="s">
        <v>8316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114"/>
        <v>174</v>
      </c>
      <c r="Q3656">
        <f t="shared" si="115"/>
        <v>68.84</v>
      </c>
      <c r="R3656" s="10" t="s">
        <v>8315</v>
      </c>
      <c r="S3656" t="s">
        <v>8316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114"/>
        <v>116</v>
      </c>
      <c r="Q3657">
        <f t="shared" si="115"/>
        <v>73.58</v>
      </c>
      <c r="R3657" s="10" t="s">
        <v>8315</v>
      </c>
      <c r="S3657" t="s">
        <v>8316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114"/>
        <v>106</v>
      </c>
      <c r="Q3658">
        <f t="shared" si="115"/>
        <v>115.02</v>
      </c>
      <c r="R3658" s="10" t="s">
        <v>8315</v>
      </c>
      <c r="S3658" t="s">
        <v>8316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114"/>
        <v>111</v>
      </c>
      <c r="Q3659">
        <f t="shared" si="115"/>
        <v>110.75</v>
      </c>
      <c r="R3659" s="10" t="s">
        <v>8315</v>
      </c>
      <c r="S3659" t="s">
        <v>8316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114"/>
        <v>101</v>
      </c>
      <c r="Q3660">
        <f t="shared" si="115"/>
        <v>75.5</v>
      </c>
      <c r="R3660" s="10" t="s">
        <v>8315</v>
      </c>
      <c r="S3660" t="s">
        <v>8316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114"/>
        <v>102</v>
      </c>
      <c r="Q3661">
        <f t="shared" si="115"/>
        <v>235.46</v>
      </c>
      <c r="R3661" s="10" t="s">
        <v>8315</v>
      </c>
      <c r="S3661" t="s">
        <v>8316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114"/>
        <v>100</v>
      </c>
      <c r="Q3662">
        <f t="shared" si="115"/>
        <v>11.36</v>
      </c>
      <c r="R3662" s="10" t="s">
        <v>8315</v>
      </c>
      <c r="S3662" t="s">
        <v>8316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114"/>
        <v>111</v>
      </c>
      <c r="Q3663">
        <f t="shared" si="115"/>
        <v>92.5</v>
      </c>
      <c r="R3663" s="10" t="s">
        <v>8315</v>
      </c>
      <c r="S3663" t="s">
        <v>8316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114"/>
        <v>101</v>
      </c>
      <c r="Q3664">
        <f t="shared" si="115"/>
        <v>202.85</v>
      </c>
      <c r="R3664" s="10" t="s">
        <v>8315</v>
      </c>
      <c r="S3664" t="s">
        <v>8316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114"/>
        <v>104</v>
      </c>
      <c r="Q3665">
        <f t="shared" si="115"/>
        <v>26</v>
      </c>
      <c r="R3665" s="10" t="s">
        <v>8315</v>
      </c>
      <c r="S3665" t="s">
        <v>8316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114"/>
        <v>109</v>
      </c>
      <c r="Q3666">
        <f t="shared" si="115"/>
        <v>46.05</v>
      </c>
      <c r="R3666" s="10" t="s">
        <v>8315</v>
      </c>
      <c r="S3666" t="s">
        <v>8316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114"/>
        <v>115</v>
      </c>
      <c r="Q3667">
        <f t="shared" si="115"/>
        <v>51</v>
      </c>
      <c r="R3667" s="10" t="s">
        <v>8315</v>
      </c>
      <c r="S3667" t="s">
        <v>8316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114"/>
        <v>100</v>
      </c>
      <c r="Q3668">
        <f t="shared" si="115"/>
        <v>31.58</v>
      </c>
      <c r="R3668" s="10" t="s">
        <v>8315</v>
      </c>
      <c r="S3668" t="s">
        <v>8316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114"/>
        <v>103</v>
      </c>
      <c r="Q3669">
        <f t="shared" si="115"/>
        <v>53.36</v>
      </c>
      <c r="R3669" s="10" t="s">
        <v>8315</v>
      </c>
      <c r="S3669" t="s">
        <v>8316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114"/>
        <v>104</v>
      </c>
      <c r="Q3670">
        <f t="shared" si="115"/>
        <v>36.96</v>
      </c>
      <c r="R3670" s="10" t="s">
        <v>8315</v>
      </c>
      <c r="S3670" t="s">
        <v>8316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114"/>
        <v>138</v>
      </c>
      <c r="Q3671">
        <f t="shared" si="115"/>
        <v>81.290000000000006</v>
      </c>
      <c r="R3671" s="10" t="s">
        <v>8315</v>
      </c>
      <c r="S3671" t="s">
        <v>8316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114"/>
        <v>110</v>
      </c>
      <c r="Q3672">
        <f t="shared" si="115"/>
        <v>20.079999999999998</v>
      </c>
      <c r="R3672" s="10" t="s">
        <v>8315</v>
      </c>
      <c r="S3672" t="s">
        <v>8316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114"/>
        <v>101</v>
      </c>
      <c r="Q3673">
        <f t="shared" si="115"/>
        <v>88.25</v>
      </c>
      <c r="R3673" s="10" t="s">
        <v>8315</v>
      </c>
      <c r="S3673" t="s">
        <v>8316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114"/>
        <v>102</v>
      </c>
      <c r="Q3674">
        <f t="shared" si="115"/>
        <v>53.44</v>
      </c>
      <c r="R3674" s="10" t="s">
        <v>8315</v>
      </c>
      <c r="S3674" t="s">
        <v>8316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114"/>
        <v>114</v>
      </c>
      <c r="Q3675">
        <f t="shared" si="115"/>
        <v>39.869999999999997</v>
      </c>
      <c r="R3675" s="10" t="s">
        <v>8315</v>
      </c>
      <c r="S3675" t="s">
        <v>8316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114"/>
        <v>100</v>
      </c>
      <c r="Q3676">
        <f t="shared" si="115"/>
        <v>145.16</v>
      </c>
      <c r="R3676" s="10" t="s">
        <v>8315</v>
      </c>
      <c r="S3676" t="s">
        <v>8316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114"/>
        <v>140</v>
      </c>
      <c r="Q3677">
        <f t="shared" si="115"/>
        <v>23.33</v>
      </c>
      <c r="R3677" s="10" t="s">
        <v>8315</v>
      </c>
      <c r="S3677" t="s">
        <v>8316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114"/>
        <v>129</v>
      </c>
      <c r="Q3678">
        <f t="shared" si="115"/>
        <v>64.38</v>
      </c>
      <c r="R3678" s="10" t="s">
        <v>8315</v>
      </c>
      <c r="S3678" t="s">
        <v>8316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114"/>
        <v>103</v>
      </c>
      <c r="Q3679">
        <f t="shared" si="115"/>
        <v>62.05</v>
      </c>
      <c r="R3679" s="10" t="s">
        <v>8315</v>
      </c>
      <c r="S3679" t="s">
        <v>8316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114"/>
        <v>103</v>
      </c>
      <c r="Q3680">
        <f t="shared" si="115"/>
        <v>66.13</v>
      </c>
      <c r="R3680" s="10" t="s">
        <v>8315</v>
      </c>
      <c r="S3680" t="s">
        <v>8316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114"/>
        <v>110</v>
      </c>
      <c r="Q3681">
        <f t="shared" si="115"/>
        <v>73.400000000000006</v>
      </c>
      <c r="R3681" s="10" t="s">
        <v>8315</v>
      </c>
      <c r="S3681" t="s">
        <v>8316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114"/>
        <v>113</v>
      </c>
      <c r="Q3682">
        <f t="shared" si="115"/>
        <v>99.5</v>
      </c>
      <c r="R3682" s="10" t="s">
        <v>8315</v>
      </c>
      <c r="S3682" t="s">
        <v>8316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114"/>
        <v>112</v>
      </c>
      <c r="Q3683">
        <f t="shared" si="115"/>
        <v>62.17</v>
      </c>
      <c r="R3683" s="10" t="s">
        <v>8315</v>
      </c>
      <c r="S3683" t="s">
        <v>8316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114"/>
        <v>139</v>
      </c>
      <c r="Q3684">
        <f t="shared" si="115"/>
        <v>62.33</v>
      </c>
      <c r="R3684" s="10" t="s">
        <v>8315</v>
      </c>
      <c r="S3684" t="s">
        <v>8316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114"/>
        <v>111</v>
      </c>
      <c r="Q3685">
        <f t="shared" si="115"/>
        <v>58.79</v>
      </c>
      <c r="R3685" s="10" t="s">
        <v>8315</v>
      </c>
      <c r="S3685" t="s">
        <v>8316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114"/>
        <v>139</v>
      </c>
      <c r="Q3686">
        <f t="shared" si="115"/>
        <v>45.35</v>
      </c>
      <c r="R3686" s="10" t="s">
        <v>8315</v>
      </c>
      <c r="S3686" t="s">
        <v>8316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114"/>
        <v>106</v>
      </c>
      <c r="Q3687">
        <f t="shared" si="115"/>
        <v>41.94</v>
      </c>
      <c r="R3687" s="10" t="s">
        <v>8315</v>
      </c>
      <c r="S3687" t="s">
        <v>8316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114"/>
        <v>101</v>
      </c>
      <c r="Q3688">
        <f t="shared" si="115"/>
        <v>59.17</v>
      </c>
      <c r="R3688" s="10" t="s">
        <v>8315</v>
      </c>
      <c r="S3688" t="s">
        <v>8316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114"/>
        <v>100</v>
      </c>
      <c r="Q3689">
        <f t="shared" si="115"/>
        <v>200.49</v>
      </c>
      <c r="R3689" s="10" t="s">
        <v>8315</v>
      </c>
      <c r="S3689" t="s">
        <v>8316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114"/>
        <v>109</v>
      </c>
      <c r="Q3690">
        <f t="shared" si="115"/>
        <v>83.97</v>
      </c>
      <c r="R3690" s="10" t="s">
        <v>8315</v>
      </c>
      <c r="S3690" t="s">
        <v>8316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114"/>
        <v>118</v>
      </c>
      <c r="Q3691">
        <f t="shared" si="115"/>
        <v>57.26</v>
      </c>
      <c r="R3691" s="10" t="s">
        <v>8315</v>
      </c>
      <c r="S3691" t="s">
        <v>8316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ref="P3692:P3755" si="116">ROUND(E3692/D3692*100,0)</f>
        <v>120</v>
      </c>
      <c r="Q3692">
        <f t="shared" si="115"/>
        <v>58.06</v>
      </c>
      <c r="R3692" s="10" t="s">
        <v>8315</v>
      </c>
      <c r="S3692" t="s">
        <v>8316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116"/>
        <v>128</v>
      </c>
      <c r="Q3693">
        <f t="shared" si="115"/>
        <v>186.8</v>
      </c>
      <c r="R3693" s="10" t="s">
        <v>8315</v>
      </c>
      <c r="S3693" t="s">
        <v>8316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116"/>
        <v>126</v>
      </c>
      <c r="Q3694">
        <f t="shared" si="115"/>
        <v>74.12</v>
      </c>
      <c r="R3694" s="10" t="s">
        <v>8315</v>
      </c>
      <c r="S3694" t="s">
        <v>8316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116"/>
        <v>129</v>
      </c>
      <c r="Q3695">
        <f t="shared" si="115"/>
        <v>30.71</v>
      </c>
      <c r="R3695" s="10" t="s">
        <v>8315</v>
      </c>
      <c r="S3695" t="s">
        <v>8316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116"/>
        <v>107</v>
      </c>
      <c r="Q3696">
        <f t="shared" si="115"/>
        <v>62.67</v>
      </c>
      <c r="R3696" s="10" t="s">
        <v>8315</v>
      </c>
      <c r="S3696" t="s">
        <v>8316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116"/>
        <v>100</v>
      </c>
      <c r="Q3697">
        <f t="shared" si="115"/>
        <v>121.36</v>
      </c>
      <c r="R3697" s="10" t="s">
        <v>8315</v>
      </c>
      <c r="S3697" t="s">
        <v>8316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116"/>
        <v>155</v>
      </c>
      <c r="Q3698">
        <f t="shared" si="115"/>
        <v>39.74</v>
      </c>
      <c r="R3698" s="10" t="s">
        <v>8315</v>
      </c>
      <c r="S3698" t="s">
        <v>8316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116"/>
        <v>108</v>
      </c>
      <c r="Q3699">
        <f t="shared" si="115"/>
        <v>72</v>
      </c>
      <c r="R3699" s="10" t="s">
        <v>8315</v>
      </c>
      <c r="S3699" t="s">
        <v>8316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116"/>
        <v>111</v>
      </c>
      <c r="Q3700">
        <f t="shared" si="115"/>
        <v>40.630000000000003</v>
      </c>
      <c r="R3700" s="10" t="s">
        <v>8315</v>
      </c>
      <c r="S3700" t="s">
        <v>8316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116"/>
        <v>101</v>
      </c>
      <c r="Q3701">
        <f t="shared" si="115"/>
        <v>63</v>
      </c>
      <c r="R3701" s="10" t="s">
        <v>8315</v>
      </c>
      <c r="S3701" t="s">
        <v>8316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116"/>
        <v>121</v>
      </c>
      <c r="Q3702">
        <f t="shared" si="115"/>
        <v>33.67</v>
      </c>
      <c r="R3702" s="10" t="s">
        <v>8315</v>
      </c>
      <c r="S3702" t="s">
        <v>8316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116"/>
        <v>100</v>
      </c>
      <c r="Q3703">
        <f t="shared" si="115"/>
        <v>38.590000000000003</v>
      </c>
      <c r="R3703" s="10" t="s">
        <v>8315</v>
      </c>
      <c r="S3703" t="s">
        <v>8316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116"/>
        <v>109</v>
      </c>
      <c r="Q3704">
        <f t="shared" si="115"/>
        <v>155.94999999999999</v>
      </c>
      <c r="R3704" s="10" t="s">
        <v>8315</v>
      </c>
      <c r="S3704" t="s">
        <v>8316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116"/>
        <v>123</v>
      </c>
      <c r="Q3705">
        <f t="shared" si="115"/>
        <v>43.2</v>
      </c>
      <c r="R3705" s="10" t="s">
        <v>8315</v>
      </c>
      <c r="S3705" t="s">
        <v>8316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116"/>
        <v>136</v>
      </c>
      <c r="Q3706">
        <f t="shared" si="115"/>
        <v>15.15</v>
      </c>
      <c r="R3706" s="10" t="s">
        <v>8315</v>
      </c>
      <c r="S3706" t="s">
        <v>8316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116"/>
        <v>103</v>
      </c>
      <c r="Q3707">
        <f t="shared" si="115"/>
        <v>83.57</v>
      </c>
      <c r="R3707" s="10" t="s">
        <v>8315</v>
      </c>
      <c r="S3707" t="s">
        <v>8316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116"/>
        <v>121</v>
      </c>
      <c r="Q3708">
        <f t="shared" si="115"/>
        <v>140</v>
      </c>
      <c r="R3708" s="10" t="s">
        <v>8315</v>
      </c>
      <c r="S3708" t="s">
        <v>8316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116"/>
        <v>186</v>
      </c>
      <c r="Q3709">
        <f t="shared" si="115"/>
        <v>80.87</v>
      </c>
      <c r="R3709" s="10" t="s">
        <v>8315</v>
      </c>
      <c r="S3709" t="s">
        <v>8316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116"/>
        <v>300</v>
      </c>
      <c r="Q3710">
        <f t="shared" si="115"/>
        <v>53.85</v>
      </c>
      <c r="R3710" s="10" t="s">
        <v>8315</v>
      </c>
      <c r="S3710" t="s">
        <v>8316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116"/>
        <v>108</v>
      </c>
      <c r="Q3711">
        <f t="shared" si="115"/>
        <v>30.93</v>
      </c>
      <c r="R3711" s="10" t="s">
        <v>8315</v>
      </c>
      <c r="S3711" t="s">
        <v>8316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116"/>
        <v>141</v>
      </c>
      <c r="Q3712">
        <f t="shared" si="115"/>
        <v>67.959999999999994</v>
      </c>
      <c r="R3712" s="10" t="s">
        <v>8315</v>
      </c>
      <c r="S3712" t="s">
        <v>8316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116"/>
        <v>114</v>
      </c>
      <c r="Q3713">
        <f t="shared" si="115"/>
        <v>27.14</v>
      </c>
      <c r="R3713" s="10" t="s">
        <v>8315</v>
      </c>
      <c r="S3713" t="s">
        <v>8316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116"/>
        <v>154</v>
      </c>
      <c r="Q3714">
        <f t="shared" si="115"/>
        <v>110.87</v>
      </c>
      <c r="R3714" s="10" t="s">
        <v>8315</v>
      </c>
      <c r="S3714" t="s">
        <v>8316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si="116"/>
        <v>102</v>
      </c>
      <c r="Q3715">
        <f t="shared" ref="Q3715:Q3778" si="117">IFERROR(ROUND(E3715/M3715,2),0)</f>
        <v>106.84</v>
      </c>
      <c r="R3715" s="10" t="s">
        <v>8315</v>
      </c>
      <c r="S3715" t="s">
        <v>8316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116"/>
        <v>102</v>
      </c>
      <c r="Q3716">
        <f t="shared" si="117"/>
        <v>105.52</v>
      </c>
      <c r="R3716" s="10" t="s">
        <v>8315</v>
      </c>
      <c r="S3716" t="s">
        <v>8316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116"/>
        <v>103</v>
      </c>
      <c r="Q3717">
        <f t="shared" si="117"/>
        <v>132.96</v>
      </c>
      <c r="R3717" s="10" t="s">
        <v>8315</v>
      </c>
      <c r="S3717" t="s">
        <v>8316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116"/>
        <v>156</v>
      </c>
      <c r="Q3718">
        <f t="shared" si="117"/>
        <v>51.92</v>
      </c>
      <c r="R3718" s="10" t="s">
        <v>8315</v>
      </c>
      <c r="S3718" t="s">
        <v>8316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116"/>
        <v>101</v>
      </c>
      <c r="Q3719">
        <f t="shared" si="117"/>
        <v>310</v>
      </c>
      <c r="R3719" s="10" t="s">
        <v>8315</v>
      </c>
      <c r="S3719" t="s">
        <v>8316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116"/>
        <v>239</v>
      </c>
      <c r="Q3720">
        <f t="shared" si="117"/>
        <v>26.02</v>
      </c>
      <c r="R3720" s="10" t="s">
        <v>8315</v>
      </c>
      <c r="S3720" t="s">
        <v>8316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116"/>
        <v>210</v>
      </c>
      <c r="Q3721">
        <f t="shared" si="117"/>
        <v>105</v>
      </c>
      <c r="R3721" s="10" t="s">
        <v>8315</v>
      </c>
      <c r="S3721" t="s">
        <v>8316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116"/>
        <v>105</v>
      </c>
      <c r="Q3722">
        <f t="shared" si="117"/>
        <v>86.23</v>
      </c>
      <c r="R3722" s="10" t="s">
        <v>8315</v>
      </c>
      <c r="S3722" t="s">
        <v>8316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116"/>
        <v>101</v>
      </c>
      <c r="Q3723">
        <f t="shared" si="117"/>
        <v>114.55</v>
      </c>
      <c r="R3723" s="10" t="s">
        <v>8315</v>
      </c>
      <c r="S3723" t="s">
        <v>8316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116"/>
        <v>111</v>
      </c>
      <c r="Q3724">
        <f t="shared" si="117"/>
        <v>47.66</v>
      </c>
      <c r="R3724" s="10" t="s">
        <v>8315</v>
      </c>
      <c r="S3724" t="s">
        <v>8316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116"/>
        <v>102</v>
      </c>
      <c r="Q3725">
        <f t="shared" si="117"/>
        <v>72.89</v>
      </c>
      <c r="R3725" s="10" t="s">
        <v>8315</v>
      </c>
      <c r="S3725" t="s">
        <v>8316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116"/>
        <v>103</v>
      </c>
      <c r="Q3726">
        <f t="shared" si="117"/>
        <v>49.55</v>
      </c>
      <c r="R3726" s="10" t="s">
        <v>8315</v>
      </c>
      <c r="S3726" t="s">
        <v>8316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116"/>
        <v>127</v>
      </c>
      <c r="Q3727">
        <f t="shared" si="117"/>
        <v>25.4</v>
      </c>
      <c r="R3727" s="10" t="s">
        <v>8315</v>
      </c>
      <c r="S3727" t="s">
        <v>8316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116"/>
        <v>339</v>
      </c>
      <c r="Q3728">
        <f t="shared" si="117"/>
        <v>62.59</v>
      </c>
      <c r="R3728" s="10" t="s">
        <v>8315</v>
      </c>
      <c r="S3728" t="s">
        <v>8316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116"/>
        <v>101</v>
      </c>
      <c r="Q3729">
        <f t="shared" si="117"/>
        <v>61.06</v>
      </c>
      <c r="R3729" s="10" t="s">
        <v>8315</v>
      </c>
      <c r="S3729" t="s">
        <v>8316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116"/>
        <v>9</v>
      </c>
      <c r="Q3730">
        <f t="shared" si="117"/>
        <v>60.06</v>
      </c>
      <c r="R3730" s="10" t="s">
        <v>8315</v>
      </c>
      <c r="S3730" t="s">
        <v>8316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116"/>
        <v>7</v>
      </c>
      <c r="Q3731">
        <f t="shared" si="117"/>
        <v>72.400000000000006</v>
      </c>
      <c r="R3731" s="10" t="s">
        <v>8315</v>
      </c>
      <c r="S3731" t="s">
        <v>8316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116"/>
        <v>10</v>
      </c>
      <c r="Q3732">
        <f t="shared" si="117"/>
        <v>100</v>
      </c>
      <c r="R3732" s="10" t="s">
        <v>8315</v>
      </c>
      <c r="S3732" t="s">
        <v>8316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116"/>
        <v>11</v>
      </c>
      <c r="Q3733">
        <f t="shared" si="117"/>
        <v>51.67</v>
      </c>
      <c r="R3733" s="10" t="s">
        <v>8315</v>
      </c>
      <c r="S3733" t="s">
        <v>8316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116"/>
        <v>15</v>
      </c>
      <c r="Q3734">
        <f t="shared" si="117"/>
        <v>32.75</v>
      </c>
      <c r="R3734" s="10" t="s">
        <v>8315</v>
      </c>
      <c r="S3734" t="s">
        <v>8316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116"/>
        <v>0</v>
      </c>
      <c r="Q3735">
        <f t="shared" si="117"/>
        <v>0</v>
      </c>
      <c r="R3735" s="10" t="s">
        <v>8315</v>
      </c>
      <c r="S3735" t="s">
        <v>8316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116"/>
        <v>28</v>
      </c>
      <c r="Q3736">
        <f t="shared" si="117"/>
        <v>61</v>
      </c>
      <c r="R3736" s="10" t="s">
        <v>8315</v>
      </c>
      <c r="S3736" t="s">
        <v>8316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116"/>
        <v>13</v>
      </c>
      <c r="Q3737">
        <f t="shared" si="117"/>
        <v>10</v>
      </c>
      <c r="R3737" s="10" t="s">
        <v>8315</v>
      </c>
      <c r="S3737" t="s">
        <v>8316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116"/>
        <v>1</v>
      </c>
      <c r="Q3738">
        <f t="shared" si="117"/>
        <v>10</v>
      </c>
      <c r="R3738" s="10" t="s">
        <v>8315</v>
      </c>
      <c r="S3738" t="s">
        <v>8316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116"/>
        <v>21</v>
      </c>
      <c r="Q3739">
        <f t="shared" si="117"/>
        <v>37.5</v>
      </c>
      <c r="R3739" s="10" t="s">
        <v>8315</v>
      </c>
      <c r="S3739" t="s">
        <v>8316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116"/>
        <v>18</v>
      </c>
      <c r="Q3740">
        <f t="shared" si="117"/>
        <v>45</v>
      </c>
      <c r="R3740" s="10" t="s">
        <v>8315</v>
      </c>
      <c r="S3740" t="s">
        <v>8316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116"/>
        <v>20</v>
      </c>
      <c r="Q3741">
        <f t="shared" si="117"/>
        <v>100.63</v>
      </c>
      <c r="R3741" s="10" t="s">
        <v>8315</v>
      </c>
      <c r="S3741" t="s">
        <v>8316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116"/>
        <v>18</v>
      </c>
      <c r="Q3742">
        <f t="shared" si="117"/>
        <v>25.57</v>
      </c>
      <c r="R3742" s="10" t="s">
        <v>8315</v>
      </c>
      <c r="S3742" t="s">
        <v>8316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116"/>
        <v>0</v>
      </c>
      <c r="Q3743">
        <f t="shared" si="117"/>
        <v>0</v>
      </c>
      <c r="R3743" s="10" t="s">
        <v>8315</v>
      </c>
      <c r="S3743" t="s">
        <v>8316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116"/>
        <v>2</v>
      </c>
      <c r="Q3744">
        <f t="shared" si="117"/>
        <v>25</v>
      </c>
      <c r="R3744" s="10" t="s">
        <v>8315</v>
      </c>
      <c r="S3744" t="s">
        <v>8316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116"/>
        <v>0</v>
      </c>
      <c r="Q3745">
        <f t="shared" si="117"/>
        <v>0</v>
      </c>
      <c r="R3745" s="10" t="s">
        <v>8315</v>
      </c>
      <c r="S3745" t="s">
        <v>8316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116"/>
        <v>0</v>
      </c>
      <c r="Q3746">
        <f t="shared" si="117"/>
        <v>0</v>
      </c>
      <c r="R3746" s="10" t="s">
        <v>8315</v>
      </c>
      <c r="S3746" t="s">
        <v>8316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116"/>
        <v>10</v>
      </c>
      <c r="Q3747">
        <f t="shared" si="117"/>
        <v>10</v>
      </c>
      <c r="R3747" s="10" t="s">
        <v>8315</v>
      </c>
      <c r="S3747" t="s">
        <v>8316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116"/>
        <v>2</v>
      </c>
      <c r="Q3748">
        <f t="shared" si="117"/>
        <v>202</v>
      </c>
      <c r="R3748" s="10" t="s">
        <v>8315</v>
      </c>
      <c r="S3748" t="s">
        <v>8316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116"/>
        <v>1</v>
      </c>
      <c r="Q3749">
        <f t="shared" si="117"/>
        <v>25</v>
      </c>
      <c r="R3749" s="10" t="s">
        <v>8315</v>
      </c>
      <c r="S3749" t="s">
        <v>8316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116"/>
        <v>104</v>
      </c>
      <c r="Q3750">
        <f t="shared" si="117"/>
        <v>99.54</v>
      </c>
      <c r="R3750" s="10" t="s">
        <v>8315</v>
      </c>
      <c r="S3750" t="s">
        <v>8357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116"/>
        <v>105</v>
      </c>
      <c r="Q3751">
        <f t="shared" si="117"/>
        <v>75</v>
      </c>
      <c r="R3751" s="10" t="s">
        <v>8315</v>
      </c>
      <c r="S3751" t="s">
        <v>8357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116"/>
        <v>100</v>
      </c>
      <c r="Q3752">
        <f t="shared" si="117"/>
        <v>215.25</v>
      </c>
      <c r="R3752" s="10" t="s">
        <v>8315</v>
      </c>
      <c r="S3752" t="s">
        <v>8357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116"/>
        <v>133</v>
      </c>
      <c r="Q3753">
        <f t="shared" si="117"/>
        <v>120.55</v>
      </c>
      <c r="R3753" s="10" t="s">
        <v>8315</v>
      </c>
      <c r="S3753" t="s">
        <v>8357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116"/>
        <v>113</v>
      </c>
      <c r="Q3754">
        <f t="shared" si="117"/>
        <v>37.67</v>
      </c>
      <c r="R3754" s="10" t="s">
        <v>8315</v>
      </c>
      <c r="S3754" t="s">
        <v>8357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116"/>
        <v>103</v>
      </c>
      <c r="Q3755">
        <f t="shared" si="117"/>
        <v>172.23</v>
      </c>
      <c r="R3755" s="10" t="s">
        <v>8315</v>
      </c>
      <c r="S3755" t="s">
        <v>8357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ref="P3756:P3819" si="118">ROUND(E3756/D3756*100,0)</f>
        <v>120</v>
      </c>
      <c r="Q3756">
        <f t="shared" si="117"/>
        <v>111.11</v>
      </c>
      <c r="R3756" s="10" t="s">
        <v>8315</v>
      </c>
      <c r="S3756" t="s">
        <v>8357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118"/>
        <v>130</v>
      </c>
      <c r="Q3757">
        <f t="shared" si="117"/>
        <v>25.46</v>
      </c>
      <c r="R3757" s="10" t="s">
        <v>8315</v>
      </c>
      <c r="S3757" t="s">
        <v>8357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118"/>
        <v>101</v>
      </c>
      <c r="Q3758">
        <f t="shared" si="117"/>
        <v>267.64999999999998</v>
      </c>
      <c r="R3758" s="10" t="s">
        <v>8315</v>
      </c>
      <c r="S3758" t="s">
        <v>8357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118"/>
        <v>109</v>
      </c>
      <c r="Q3759">
        <f t="shared" si="117"/>
        <v>75.959999999999994</v>
      </c>
      <c r="R3759" s="10" t="s">
        <v>8315</v>
      </c>
      <c r="S3759" t="s">
        <v>8357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118"/>
        <v>102</v>
      </c>
      <c r="Q3760">
        <f t="shared" si="117"/>
        <v>59.04</v>
      </c>
      <c r="R3760" s="10" t="s">
        <v>8315</v>
      </c>
      <c r="S3760" t="s">
        <v>8357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118"/>
        <v>110</v>
      </c>
      <c r="Q3761">
        <f t="shared" si="117"/>
        <v>50.11</v>
      </c>
      <c r="R3761" s="10" t="s">
        <v>8315</v>
      </c>
      <c r="S3761" t="s">
        <v>8357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118"/>
        <v>101</v>
      </c>
      <c r="Q3762">
        <f t="shared" si="117"/>
        <v>55.5</v>
      </c>
      <c r="R3762" s="10" t="s">
        <v>8315</v>
      </c>
      <c r="S3762" t="s">
        <v>8357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118"/>
        <v>100</v>
      </c>
      <c r="Q3763">
        <f t="shared" si="117"/>
        <v>166.67</v>
      </c>
      <c r="R3763" s="10" t="s">
        <v>8315</v>
      </c>
      <c r="S3763" t="s">
        <v>8357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118"/>
        <v>106</v>
      </c>
      <c r="Q3764">
        <f t="shared" si="117"/>
        <v>47.43</v>
      </c>
      <c r="R3764" s="10" t="s">
        <v>8315</v>
      </c>
      <c r="S3764" t="s">
        <v>8357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118"/>
        <v>100</v>
      </c>
      <c r="Q3765">
        <f t="shared" si="117"/>
        <v>64.94</v>
      </c>
      <c r="R3765" s="10" t="s">
        <v>8315</v>
      </c>
      <c r="S3765" t="s">
        <v>8357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118"/>
        <v>100</v>
      </c>
      <c r="Q3766">
        <f t="shared" si="117"/>
        <v>55.56</v>
      </c>
      <c r="R3766" s="10" t="s">
        <v>8315</v>
      </c>
      <c r="S3766" t="s">
        <v>8357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118"/>
        <v>113</v>
      </c>
      <c r="Q3767">
        <f t="shared" si="117"/>
        <v>74.22</v>
      </c>
      <c r="R3767" s="10" t="s">
        <v>8315</v>
      </c>
      <c r="S3767" t="s">
        <v>8357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118"/>
        <v>103</v>
      </c>
      <c r="Q3768">
        <f t="shared" si="117"/>
        <v>106.93</v>
      </c>
      <c r="R3768" s="10" t="s">
        <v>8315</v>
      </c>
      <c r="S3768" t="s">
        <v>8357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118"/>
        <v>117</v>
      </c>
      <c r="Q3769">
        <f t="shared" si="117"/>
        <v>41.7</v>
      </c>
      <c r="R3769" s="10" t="s">
        <v>8315</v>
      </c>
      <c r="S3769" t="s">
        <v>8357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118"/>
        <v>108</v>
      </c>
      <c r="Q3770">
        <f t="shared" si="117"/>
        <v>74.239999999999995</v>
      </c>
      <c r="R3770" s="10" t="s">
        <v>8315</v>
      </c>
      <c r="S3770" t="s">
        <v>8357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118"/>
        <v>100</v>
      </c>
      <c r="Q3771">
        <f t="shared" si="117"/>
        <v>73.33</v>
      </c>
      <c r="R3771" s="10" t="s">
        <v>8315</v>
      </c>
      <c r="S3771" t="s">
        <v>8357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118"/>
        <v>100</v>
      </c>
      <c r="Q3772">
        <f t="shared" si="117"/>
        <v>100</v>
      </c>
      <c r="R3772" s="10" t="s">
        <v>8315</v>
      </c>
      <c r="S3772" t="s">
        <v>8357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118"/>
        <v>146</v>
      </c>
      <c r="Q3773">
        <f t="shared" si="117"/>
        <v>38.42</v>
      </c>
      <c r="R3773" s="10" t="s">
        <v>8315</v>
      </c>
      <c r="S3773" t="s">
        <v>8357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118"/>
        <v>110</v>
      </c>
      <c r="Q3774">
        <f t="shared" si="117"/>
        <v>166.97</v>
      </c>
      <c r="R3774" s="10" t="s">
        <v>8315</v>
      </c>
      <c r="S3774" t="s">
        <v>8357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118"/>
        <v>108</v>
      </c>
      <c r="Q3775">
        <f t="shared" si="117"/>
        <v>94.91</v>
      </c>
      <c r="R3775" s="10" t="s">
        <v>8315</v>
      </c>
      <c r="S3775" t="s">
        <v>8357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118"/>
        <v>100</v>
      </c>
      <c r="Q3776">
        <f t="shared" si="117"/>
        <v>100</v>
      </c>
      <c r="R3776" s="10" t="s">
        <v>8315</v>
      </c>
      <c r="S3776" t="s">
        <v>8357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118"/>
        <v>100</v>
      </c>
      <c r="Q3777">
        <f t="shared" si="117"/>
        <v>143.21</v>
      </c>
      <c r="R3777" s="10" t="s">
        <v>8315</v>
      </c>
      <c r="S3777" t="s">
        <v>8357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118"/>
        <v>107</v>
      </c>
      <c r="Q3778">
        <f t="shared" si="117"/>
        <v>90.82</v>
      </c>
      <c r="R3778" s="10" t="s">
        <v>8315</v>
      </c>
      <c r="S3778" t="s">
        <v>8357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si="118"/>
        <v>143</v>
      </c>
      <c r="Q3779">
        <f t="shared" ref="Q3779:Q3842" si="119">IFERROR(ROUND(E3779/M3779,2),0)</f>
        <v>48.54</v>
      </c>
      <c r="R3779" s="10" t="s">
        <v>8315</v>
      </c>
      <c r="S3779" t="s">
        <v>8357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118"/>
        <v>105</v>
      </c>
      <c r="Q3780">
        <f t="shared" si="119"/>
        <v>70.03</v>
      </c>
      <c r="R3780" s="10" t="s">
        <v>8315</v>
      </c>
      <c r="S3780" t="s">
        <v>8357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118"/>
        <v>104</v>
      </c>
      <c r="Q3781">
        <f t="shared" si="119"/>
        <v>135.63</v>
      </c>
      <c r="R3781" s="10" t="s">
        <v>8315</v>
      </c>
      <c r="S3781" t="s">
        <v>8357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118"/>
        <v>120</v>
      </c>
      <c r="Q3782">
        <f t="shared" si="119"/>
        <v>100</v>
      </c>
      <c r="R3782" s="10" t="s">
        <v>8315</v>
      </c>
      <c r="S3782" t="s">
        <v>8357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118"/>
        <v>110</v>
      </c>
      <c r="Q3783">
        <f t="shared" si="119"/>
        <v>94.9</v>
      </c>
      <c r="R3783" s="10" t="s">
        <v>8315</v>
      </c>
      <c r="S3783" t="s">
        <v>8357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118"/>
        <v>102</v>
      </c>
      <c r="Q3784">
        <f t="shared" si="119"/>
        <v>75.37</v>
      </c>
      <c r="R3784" s="10" t="s">
        <v>8315</v>
      </c>
      <c r="S3784" t="s">
        <v>8357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118"/>
        <v>129</v>
      </c>
      <c r="Q3785">
        <f t="shared" si="119"/>
        <v>64.459999999999994</v>
      </c>
      <c r="R3785" s="10" t="s">
        <v>8315</v>
      </c>
      <c r="S3785" t="s">
        <v>8357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118"/>
        <v>115</v>
      </c>
      <c r="Q3786">
        <f t="shared" si="119"/>
        <v>115</v>
      </c>
      <c r="R3786" s="10" t="s">
        <v>8315</v>
      </c>
      <c r="S3786" t="s">
        <v>8357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118"/>
        <v>151</v>
      </c>
      <c r="Q3787">
        <f t="shared" si="119"/>
        <v>100.5</v>
      </c>
      <c r="R3787" s="10" t="s">
        <v>8315</v>
      </c>
      <c r="S3787" t="s">
        <v>8357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118"/>
        <v>111</v>
      </c>
      <c r="Q3788">
        <f t="shared" si="119"/>
        <v>93.77</v>
      </c>
      <c r="R3788" s="10" t="s">
        <v>8315</v>
      </c>
      <c r="S3788" t="s">
        <v>8357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118"/>
        <v>100</v>
      </c>
      <c r="Q3789">
        <f t="shared" si="119"/>
        <v>35.1</v>
      </c>
      <c r="R3789" s="10" t="s">
        <v>8315</v>
      </c>
      <c r="S3789" t="s">
        <v>8357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118"/>
        <v>1</v>
      </c>
      <c r="Q3790">
        <f t="shared" si="119"/>
        <v>500</v>
      </c>
      <c r="R3790" s="10" t="s">
        <v>8315</v>
      </c>
      <c r="S3790" t="s">
        <v>8357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118"/>
        <v>3</v>
      </c>
      <c r="Q3791">
        <f t="shared" si="119"/>
        <v>29</v>
      </c>
      <c r="R3791" s="10" t="s">
        <v>8315</v>
      </c>
      <c r="S3791" t="s">
        <v>8357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118"/>
        <v>0</v>
      </c>
      <c r="Q3792">
        <f t="shared" si="119"/>
        <v>0</v>
      </c>
      <c r="R3792" s="10" t="s">
        <v>8315</v>
      </c>
      <c r="S3792" t="s">
        <v>8357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118"/>
        <v>0</v>
      </c>
      <c r="Q3793">
        <f t="shared" si="119"/>
        <v>0</v>
      </c>
      <c r="R3793" s="10" t="s">
        <v>8315</v>
      </c>
      <c r="S3793" t="s">
        <v>8357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118"/>
        <v>0</v>
      </c>
      <c r="Q3794">
        <f t="shared" si="119"/>
        <v>17.5</v>
      </c>
      <c r="R3794" s="10" t="s">
        <v>8315</v>
      </c>
      <c r="S3794" t="s">
        <v>8357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118"/>
        <v>60</v>
      </c>
      <c r="Q3795">
        <f t="shared" si="119"/>
        <v>174</v>
      </c>
      <c r="R3795" s="10" t="s">
        <v>8315</v>
      </c>
      <c r="S3795" t="s">
        <v>8357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118"/>
        <v>1</v>
      </c>
      <c r="Q3796">
        <f t="shared" si="119"/>
        <v>50</v>
      </c>
      <c r="R3796" s="10" t="s">
        <v>8315</v>
      </c>
      <c r="S3796" t="s">
        <v>8357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118"/>
        <v>2</v>
      </c>
      <c r="Q3797">
        <f t="shared" si="119"/>
        <v>5</v>
      </c>
      <c r="R3797" s="10" t="s">
        <v>8315</v>
      </c>
      <c r="S3797" t="s">
        <v>8357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118"/>
        <v>0</v>
      </c>
      <c r="Q3798">
        <f t="shared" si="119"/>
        <v>1</v>
      </c>
      <c r="R3798" s="10" t="s">
        <v>8315</v>
      </c>
      <c r="S3798" t="s">
        <v>8357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118"/>
        <v>90</v>
      </c>
      <c r="Q3799">
        <f t="shared" si="119"/>
        <v>145.41</v>
      </c>
      <c r="R3799" s="10" t="s">
        <v>8315</v>
      </c>
      <c r="S3799" t="s">
        <v>8357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118"/>
        <v>1</v>
      </c>
      <c r="Q3800">
        <f t="shared" si="119"/>
        <v>205</v>
      </c>
      <c r="R3800" s="10" t="s">
        <v>8315</v>
      </c>
      <c r="S3800" t="s">
        <v>8357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118"/>
        <v>4</v>
      </c>
      <c r="Q3801">
        <f t="shared" si="119"/>
        <v>100.5</v>
      </c>
      <c r="R3801" s="10" t="s">
        <v>8315</v>
      </c>
      <c r="S3801" t="s">
        <v>8357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118"/>
        <v>4</v>
      </c>
      <c r="Q3802">
        <f t="shared" si="119"/>
        <v>55.06</v>
      </c>
      <c r="R3802" s="10" t="s">
        <v>8315</v>
      </c>
      <c r="S3802" t="s">
        <v>8357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118"/>
        <v>9</v>
      </c>
      <c r="Q3803">
        <f t="shared" si="119"/>
        <v>47.33</v>
      </c>
      <c r="R3803" s="10" t="s">
        <v>8315</v>
      </c>
      <c r="S3803" t="s">
        <v>8357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118"/>
        <v>0</v>
      </c>
      <c r="Q3804">
        <f t="shared" si="119"/>
        <v>0</v>
      </c>
      <c r="R3804" s="10" t="s">
        <v>8315</v>
      </c>
      <c r="S3804" t="s">
        <v>8357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118"/>
        <v>20</v>
      </c>
      <c r="Q3805">
        <f t="shared" si="119"/>
        <v>58.95</v>
      </c>
      <c r="R3805" s="10" t="s">
        <v>8315</v>
      </c>
      <c r="S3805" t="s">
        <v>8357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118"/>
        <v>0</v>
      </c>
      <c r="Q3806">
        <f t="shared" si="119"/>
        <v>0</v>
      </c>
      <c r="R3806" s="10" t="s">
        <v>8315</v>
      </c>
      <c r="S3806" t="s">
        <v>8357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118"/>
        <v>0</v>
      </c>
      <c r="Q3807">
        <f t="shared" si="119"/>
        <v>1.5</v>
      </c>
      <c r="R3807" s="10" t="s">
        <v>8315</v>
      </c>
      <c r="S3807" t="s">
        <v>8357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118"/>
        <v>0</v>
      </c>
      <c r="Q3808">
        <f t="shared" si="119"/>
        <v>5</v>
      </c>
      <c r="R3808" s="10" t="s">
        <v>8315</v>
      </c>
      <c r="S3808" t="s">
        <v>8357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118"/>
        <v>30</v>
      </c>
      <c r="Q3809">
        <f t="shared" si="119"/>
        <v>50.56</v>
      </c>
      <c r="R3809" s="10" t="s">
        <v>8315</v>
      </c>
      <c r="S3809" t="s">
        <v>8357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118"/>
        <v>100</v>
      </c>
      <c r="Q3810">
        <f t="shared" si="119"/>
        <v>41.67</v>
      </c>
      <c r="R3810" s="10" t="s">
        <v>8315</v>
      </c>
      <c r="S3810" t="s">
        <v>8316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118"/>
        <v>101</v>
      </c>
      <c r="Q3811">
        <f t="shared" si="119"/>
        <v>53.29</v>
      </c>
      <c r="R3811" s="10" t="s">
        <v>8315</v>
      </c>
      <c r="S3811" t="s">
        <v>8316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118"/>
        <v>122</v>
      </c>
      <c r="Q3812">
        <f t="shared" si="119"/>
        <v>70.23</v>
      </c>
      <c r="R3812" s="10" t="s">
        <v>8315</v>
      </c>
      <c r="S3812" t="s">
        <v>8316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118"/>
        <v>330</v>
      </c>
      <c r="Q3813">
        <f t="shared" si="119"/>
        <v>43.42</v>
      </c>
      <c r="R3813" s="10" t="s">
        <v>8315</v>
      </c>
      <c r="S3813" t="s">
        <v>8316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118"/>
        <v>110</v>
      </c>
      <c r="Q3814">
        <f t="shared" si="119"/>
        <v>199.18</v>
      </c>
      <c r="R3814" s="10" t="s">
        <v>8315</v>
      </c>
      <c r="S3814" t="s">
        <v>8316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118"/>
        <v>101</v>
      </c>
      <c r="Q3815">
        <f t="shared" si="119"/>
        <v>78.52</v>
      </c>
      <c r="R3815" s="10" t="s">
        <v>8315</v>
      </c>
      <c r="S3815" t="s">
        <v>8316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118"/>
        <v>140</v>
      </c>
      <c r="Q3816">
        <f t="shared" si="119"/>
        <v>61.82</v>
      </c>
      <c r="R3816" s="10" t="s">
        <v>8315</v>
      </c>
      <c r="S3816" t="s">
        <v>8316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118"/>
        <v>100</v>
      </c>
      <c r="Q3817">
        <f t="shared" si="119"/>
        <v>50</v>
      </c>
      <c r="R3817" s="10" t="s">
        <v>8315</v>
      </c>
      <c r="S3817" t="s">
        <v>8316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118"/>
        <v>119</v>
      </c>
      <c r="Q3818">
        <f t="shared" si="119"/>
        <v>48.34</v>
      </c>
      <c r="R3818" s="10" t="s">
        <v>8315</v>
      </c>
      <c r="S3818" t="s">
        <v>8316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118"/>
        <v>107</v>
      </c>
      <c r="Q3819">
        <f t="shared" si="119"/>
        <v>107.25</v>
      </c>
      <c r="R3819" s="10" t="s">
        <v>8315</v>
      </c>
      <c r="S3819" t="s">
        <v>8316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ref="P3820:P3883" si="120">ROUND(E3820/D3820*100,0)</f>
        <v>228</v>
      </c>
      <c r="Q3820">
        <f t="shared" si="119"/>
        <v>57</v>
      </c>
      <c r="R3820" s="10" t="s">
        <v>8315</v>
      </c>
      <c r="S3820" t="s">
        <v>8316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120"/>
        <v>106</v>
      </c>
      <c r="Q3821">
        <f t="shared" si="119"/>
        <v>40.92</v>
      </c>
      <c r="R3821" s="10" t="s">
        <v>8315</v>
      </c>
      <c r="S3821" t="s">
        <v>8316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120"/>
        <v>143</v>
      </c>
      <c r="Q3822">
        <f t="shared" si="119"/>
        <v>21.5</v>
      </c>
      <c r="R3822" s="10" t="s">
        <v>8315</v>
      </c>
      <c r="S3822" t="s">
        <v>8316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120"/>
        <v>105</v>
      </c>
      <c r="Q3823">
        <f t="shared" si="119"/>
        <v>79.540000000000006</v>
      </c>
      <c r="R3823" s="10" t="s">
        <v>8315</v>
      </c>
      <c r="S3823" t="s">
        <v>8316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120"/>
        <v>110</v>
      </c>
      <c r="Q3824">
        <f t="shared" si="119"/>
        <v>72.38</v>
      </c>
      <c r="R3824" s="10" t="s">
        <v>8315</v>
      </c>
      <c r="S3824" t="s">
        <v>8316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120"/>
        <v>106</v>
      </c>
      <c r="Q3825">
        <f t="shared" si="119"/>
        <v>64.63</v>
      </c>
      <c r="R3825" s="10" t="s">
        <v>8315</v>
      </c>
      <c r="S3825" t="s">
        <v>8316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120"/>
        <v>108</v>
      </c>
      <c r="Q3826">
        <f t="shared" si="119"/>
        <v>38.57</v>
      </c>
      <c r="R3826" s="10" t="s">
        <v>8315</v>
      </c>
      <c r="S3826" t="s">
        <v>8316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120"/>
        <v>105</v>
      </c>
      <c r="Q3827">
        <f t="shared" si="119"/>
        <v>107.57</v>
      </c>
      <c r="R3827" s="10" t="s">
        <v>8315</v>
      </c>
      <c r="S3827" t="s">
        <v>8316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120"/>
        <v>119</v>
      </c>
      <c r="Q3828">
        <f t="shared" si="119"/>
        <v>27.5</v>
      </c>
      <c r="R3828" s="10" t="s">
        <v>8315</v>
      </c>
      <c r="S3828" t="s">
        <v>8316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120"/>
        <v>153</v>
      </c>
      <c r="Q3829">
        <f t="shared" si="119"/>
        <v>70.459999999999994</v>
      </c>
      <c r="R3829" s="10" t="s">
        <v>8315</v>
      </c>
      <c r="S3829" t="s">
        <v>8316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120"/>
        <v>100</v>
      </c>
      <c r="Q3830">
        <f t="shared" si="119"/>
        <v>178.57</v>
      </c>
      <c r="R3830" s="10" t="s">
        <v>8315</v>
      </c>
      <c r="S3830" t="s">
        <v>8316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120"/>
        <v>100</v>
      </c>
      <c r="Q3831">
        <f t="shared" si="119"/>
        <v>62.63</v>
      </c>
      <c r="R3831" s="10" t="s">
        <v>8315</v>
      </c>
      <c r="S3831" t="s">
        <v>8316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120"/>
        <v>225</v>
      </c>
      <c r="Q3832">
        <f t="shared" si="119"/>
        <v>75</v>
      </c>
      <c r="R3832" s="10" t="s">
        <v>8315</v>
      </c>
      <c r="S3832" t="s">
        <v>8316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120"/>
        <v>106</v>
      </c>
      <c r="Q3833">
        <f t="shared" si="119"/>
        <v>58.9</v>
      </c>
      <c r="R3833" s="10" t="s">
        <v>8315</v>
      </c>
      <c r="S3833" t="s">
        <v>8316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120"/>
        <v>105</v>
      </c>
      <c r="Q3834">
        <f t="shared" si="119"/>
        <v>139.56</v>
      </c>
      <c r="R3834" s="10" t="s">
        <v>8315</v>
      </c>
      <c r="S3834" t="s">
        <v>8316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120"/>
        <v>117</v>
      </c>
      <c r="Q3835">
        <f t="shared" si="119"/>
        <v>70</v>
      </c>
      <c r="R3835" s="10" t="s">
        <v>8315</v>
      </c>
      <c r="S3835" t="s">
        <v>8316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120"/>
        <v>109</v>
      </c>
      <c r="Q3836">
        <f t="shared" si="119"/>
        <v>57.39</v>
      </c>
      <c r="R3836" s="10" t="s">
        <v>8315</v>
      </c>
      <c r="S3836" t="s">
        <v>8316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120"/>
        <v>160</v>
      </c>
      <c r="Q3837">
        <f t="shared" si="119"/>
        <v>40</v>
      </c>
      <c r="R3837" s="10" t="s">
        <v>8315</v>
      </c>
      <c r="S3837" t="s">
        <v>8316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120"/>
        <v>113</v>
      </c>
      <c r="Q3838">
        <f t="shared" si="119"/>
        <v>64.290000000000006</v>
      </c>
      <c r="R3838" s="10" t="s">
        <v>8315</v>
      </c>
      <c r="S3838" t="s">
        <v>8316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120"/>
        <v>102</v>
      </c>
      <c r="Q3839">
        <f t="shared" si="119"/>
        <v>120.12</v>
      </c>
      <c r="R3839" s="10" t="s">
        <v>8315</v>
      </c>
      <c r="S3839" t="s">
        <v>8316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120"/>
        <v>101</v>
      </c>
      <c r="Q3840">
        <f t="shared" si="119"/>
        <v>1008.24</v>
      </c>
      <c r="R3840" s="10" t="s">
        <v>8315</v>
      </c>
      <c r="S3840" t="s">
        <v>8316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120"/>
        <v>101</v>
      </c>
      <c r="Q3841">
        <f t="shared" si="119"/>
        <v>63.28</v>
      </c>
      <c r="R3841" s="10" t="s">
        <v>8315</v>
      </c>
      <c r="S3841" t="s">
        <v>8316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120"/>
        <v>6500</v>
      </c>
      <c r="Q3842">
        <f t="shared" si="119"/>
        <v>21.67</v>
      </c>
      <c r="R3842" s="10" t="s">
        <v>8315</v>
      </c>
      <c r="S3842" t="s">
        <v>8316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si="120"/>
        <v>9</v>
      </c>
      <c r="Q3843">
        <f t="shared" ref="Q3843:Q3906" si="121">IFERROR(ROUND(E3843/M3843,2),0)</f>
        <v>25.65</v>
      </c>
      <c r="R3843" s="10" t="s">
        <v>8315</v>
      </c>
      <c r="S3843" t="s">
        <v>8316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120"/>
        <v>22</v>
      </c>
      <c r="Q3844">
        <f t="shared" si="121"/>
        <v>47.7</v>
      </c>
      <c r="R3844" s="10" t="s">
        <v>8315</v>
      </c>
      <c r="S3844" t="s">
        <v>8316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120"/>
        <v>21</v>
      </c>
      <c r="Q3845">
        <f t="shared" si="121"/>
        <v>56.05</v>
      </c>
      <c r="R3845" s="10" t="s">
        <v>8315</v>
      </c>
      <c r="S3845" t="s">
        <v>8316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120"/>
        <v>41</v>
      </c>
      <c r="Q3846">
        <f t="shared" si="121"/>
        <v>81.319999999999993</v>
      </c>
      <c r="R3846" s="10" t="s">
        <v>8315</v>
      </c>
      <c r="S3846" t="s">
        <v>8316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120"/>
        <v>2</v>
      </c>
      <c r="Q3847">
        <f t="shared" si="121"/>
        <v>70.17</v>
      </c>
      <c r="R3847" s="10" t="s">
        <v>8315</v>
      </c>
      <c r="S3847" t="s">
        <v>8316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120"/>
        <v>3</v>
      </c>
      <c r="Q3848">
        <f t="shared" si="121"/>
        <v>23.63</v>
      </c>
      <c r="R3848" s="10" t="s">
        <v>8315</v>
      </c>
      <c r="S3848" t="s">
        <v>8316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120"/>
        <v>16</v>
      </c>
      <c r="Q3849">
        <f t="shared" si="121"/>
        <v>188.56</v>
      </c>
      <c r="R3849" s="10" t="s">
        <v>8315</v>
      </c>
      <c r="S3849" t="s">
        <v>8316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120"/>
        <v>16</v>
      </c>
      <c r="Q3850">
        <f t="shared" si="121"/>
        <v>49.51</v>
      </c>
      <c r="R3850" s="10" t="s">
        <v>8315</v>
      </c>
      <c r="S3850" t="s">
        <v>8316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120"/>
        <v>7</v>
      </c>
      <c r="Q3851">
        <f t="shared" si="121"/>
        <v>75.459999999999994</v>
      </c>
      <c r="R3851" s="10" t="s">
        <v>8315</v>
      </c>
      <c r="S3851" t="s">
        <v>8316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120"/>
        <v>4</v>
      </c>
      <c r="Q3852">
        <f t="shared" si="121"/>
        <v>9.5</v>
      </c>
      <c r="R3852" s="10" t="s">
        <v>8315</v>
      </c>
      <c r="S3852" t="s">
        <v>8316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120"/>
        <v>34</v>
      </c>
      <c r="Q3853">
        <f t="shared" si="121"/>
        <v>35.5</v>
      </c>
      <c r="R3853" s="10" t="s">
        <v>8315</v>
      </c>
      <c r="S3853" t="s">
        <v>8316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120"/>
        <v>0</v>
      </c>
      <c r="Q3854">
        <f t="shared" si="121"/>
        <v>10</v>
      </c>
      <c r="R3854" s="10" t="s">
        <v>8315</v>
      </c>
      <c r="S3854" t="s">
        <v>8316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120"/>
        <v>0</v>
      </c>
      <c r="Q3855">
        <f t="shared" si="121"/>
        <v>13</v>
      </c>
      <c r="R3855" s="10" t="s">
        <v>8315</v>
      </c>
      <c r="S3855" t="s">
        <v>8316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120"/>
        <v>16</v>
      </c>
      <c r="Q3856">
        <f t="shared" si="121"/>
        <v>89.4</v>
      </c>
      <c r="R3856" s="10" t="s">
        <v>8315</v>
      </c>
      <c r="S3856" t="s">
        <v>8316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120"/>
        <v>3</v>
      </c>
      <c r="Q3857">
        <f t="shared" si="121"/>
        <v>25</v>
      </c>
      <c r="R3857" s="10" t="s">
        <v>8315</v>
      </c>
      <c r="S3857" t="s">
        <v>8316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120"/>
        <v>0</v>
      </c>
      <c r="Q3858">
        <f t="shared" si="121"/>
        <v>1</v>
      </c>
      <c r="R3858" s="10" t="s">
        <v>8315</v>
      </c>
      <c r="S3858" t="s">
        <v>8316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120"/>
        <v>5</v>
      </c>
      <c r="Q3859">
        <f t="shared" si="121"/>
        <v>65</v>
      </c>
      <c r="R3859" s="10" t="s">
        <v>8315</v>
      </c>
      <c r="S3859" t="s">
        <v>8316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120"/>
        <v>2</v>
      </c>
      <c r="Q3860">
        <f t="shared" si="121"/>
        <v>10</v>
      </c>
      <c r="R3860" s="10" t="s">
        <v>8315</v>
      </c>
      <c r="S3860" t="s">
        <v>8316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120"/>
        <v>0</v>
      </c>
      <c r="Q3861">
        <f t="shared" si="121"/>
        <v>1</v>
      </c>
      <c r="R3861" s="10" t="s">
        <v>8315</v>
      </c>
      <c r="S3861" t="s">
        <v>8316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120"/>
        <v>18</v>
      </c>
      <c r="Q3862">
        <f t="shared" si="121"/>
        <v>81.540000000000006</v>
      </c>
      <c r="R3862" s="10" t="s">
        <v>8315</v>
      </c>
      <c r="S3862" t="s">
        <v>8316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120"/>
        <v>5</v>
      </c>
      <c r="Q3863">
        <f t="shared" si="121"/>
        <v>100</v>
      </c>
      <c r="R3863" s="10" t="s">
        <v>8315</v>
      </c>
      <c r="S3863" t="s">
        <v>8316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120"/>
        <v>0</v>
      </c>
      <c r="Q3864">
        <f t="shared" si="121"/>
        <v>1</v>
      </c>
      <c r="R3864" s="10" t="s">
        <v>8315</v>
      </c>
      <c r="S3864" t="s">
        <v>8316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120"/>
        <v>0</v>
      </c>
      <c r="Q3865">
        <f t="shared" si="121"/>
        <v>0</v>
      </c>
      <c r="R3865" s="10" t="s">
        <v>8315</v>
      </c>
      <c r="S3865" t="s">
        <v>8316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120"/>
        <v>1</v>
      </c>
      <c r="Q3866">
        <f t="shared" si="121"/>
        <v>20</v>
      </c>
      <c r="R3866" s="10" t="s">
        <v>8315</v>
      </c>
      <c r="S3866" t="s">
        <v>8316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120"/>
        <v>27</v>
      </c>
      <c r="Q3867">
        <f t="shared" si="121"/>
        <v>46.43</v>
      </c>
      <c r="R3867" s="10" t="s">
        <v>8315</v>
      </c>
      <c r="S3867" t="s">
        <v>8316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120"/>
        <v>1</v>
      </c>
      <c r="Q3868">
        <f t="shared" si="121"/>
        <v>5.5</v>
      </c>
      <c r="R3868" s="10" t="s">
        <v>8315</v>
      </c>
      <c r="S3868" t="s">
        <v>8316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120"/>
        <v>13</v>
      </c>
      <c r="Q3869">
        <f t="shared" si="121"/>
        <v>50.2</v>
      </c>
      <c r="R3869" s="10" t="s">
        <v>8315</v>
      </c>
      <c r="S3869" t="s">
        <v>8316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120"/>
        <v>0</v>
      </c>
      <c r="Q3870">
        <f t="shared" si="121"/>
        <v>10</v>
      </c>
      <c r="R3870" s="10" t="s">
        <v>8315</v>
      </c>
      <c r="S3870" t="s">
        <v>8357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120"/>
        <v>3</v>
      </c>
      <c r="Q3871">
        <f t="shared" si="121"/>
        <v>30.13</v>
      </c>
      <c r="R3871" s="10" t="s">
        <v>8315</v>
      </c>
      <c r="S3871" t="s">
        <v>8357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120"/>
        <v>15</v>
      </c>
      <c r="Q3872">
        <f t="shared" si="121"/>
        <v>150</v>
      </c>
      <c r="R3872" s="10" t="s">
        <v>8315</v>
      </c>
      <c r="S3872" t="s">
        <v>8357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120"/>
        <v>3</v>
      </c>
      <c r="Q3873">
        <f t="shared" si="121"/>
        <v>13.33</v>
      </c>
      <c r="R3873" s="10" t="s">
        <v>8315</v>
      </c>
      <c r="S3873" t="s">
        <v>8357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120"/>
        <v>0</v>
      </c>
      <c r="Q3874">
        <f t="shared" si="121"/>
        <v>0</v>
      </c>
      <c r="R3874" s="10" t="s">
        <v>8315</v>
      </c>
      <c r="S3874" t="s">
        <v>8357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120"/>
        <v>0</v>
      </c>
      <c r="Q3875">
        <f t="shared" si="121"/>
        <v>0</v>
      </c>
      <c r="R3875" s="10" t="s">
        <v>8315</v>
      </c>
      <c r="S3875" t="s">
        <v>8357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120"/>
        <v>0</v>
      </c>
      <c r="Q3876">
        <f t="shared" si="121"/>
        <v>0</v>
      </c>
      <c r="R3876" s="10" t="s">
        <v>8315</v>
      </c>
      <c r="S3876" t="s">
        <v>8357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120"/>
        <v>0</v>
      </c>
      <c r="Q3877">
        <f t="shared" si="121"/>
        <v>0</v>
      </c>
      <c r="R3877" s="10" t="s">
        <v>8315</v>
      </c>
      <c r="S3877" t="s">
        <v>8357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120"/>
        <v>53</v>
      </c>
      <c r="Q3878">
        <f t="shared" si="121"/>
        <v>44.76</v>
      </c>
      <c r="R3878" s="10" t="s">
        <v>8315</v>
      </c>
      <c r="S3878" t="s">
        <v>8357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120"/>
        <v>5</v>
      </c>
      <c r="Q3879">
        <f t="shared" si="121"/>
        <v>88.64</v>
      </c>
      <c r="R3879" s="10" t="s">
        <v>8315</v>
      </c>
      <c r="S3879" t="s">
        <v>8357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120"/>
        <v>0</v>
      </c>
      <c r="Q3880">
        <f t="shared" si="121"/>
        <v>10</v>
      </c>
      <c r="R3880" s="10" t="s">
        <v>8315</v>
      </c>
      <c r="S3880" t="s">
        <v>8357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120"/>
        <v>0</v>
      </c>
      <c r="Q3881">
        <f t="shared" si="121"/>
        <v>0</v>
      </c>
      <c r="R3881" s="10" t="s">
        <v>8315</v>
      </c>
      <c r="S3881" t="s">
        <v>8357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120"/>
        <v>13</v>
      </c>
      <c r="Q3882">
        <f t="shared" si="121"/>
        <v>57.65</v>
      </c>
      <c r="R3882" s="10" t="s">
        <v>8315</v>
      </c>
      <c r="S3882" t="s">
        <v>8357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120"/>
        <v>5</v>
      </c>
      <c r="Q3883">
        <f t="shared" si="121"/>
        <v>25</v>
      </c>
      <c r="R3883" s="10" t="s">
        <v>8315</v>
      </c>
      <c r="S3883" t="s">
        <v>8357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ref="P3884:P3947" si="122">ROUND(E3884/D3884*100,0)</f>
        <v>0</v>
      </c>
      <c r="Q3884">
        <f t="shared" si="121"/>
        <v>0</v>
      </c>
      <c r="R3884" s="10" t="s">
        <v>8315</v>
      </c>
      <c r="S3884" t="s">
        <v>8357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122"/>
        <v>0</v>
      </c>
      <c r="Q3885">
        <f t="shared" si="121"/>
        <v>0</v>
      </c>
      <c r="R3885" s="10" t="s">
        <v>8315</v>
      </c>
      <c r="S3885" t="s">
        <v>8357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122"/>
        <v>0</v>
      </c>
      <c r="Q3886">
        <f t="shared" si="121"/>
        <v>0</v>
      </c>
      <c r="R3886" s="10" t="s">
        <v>8315</v>
      </c>
      <c r="S3886" t="s">
        <v>8357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122"/>
        <v>0</v>
      </c>
      <c r="Q3887">
        <f t="shared" si="121"/>
        <v>0</v>
      </c>
      <c r="R3887" s="10" t="s">
        <v>8315</v>
      </c>
      <c r="S3887" t="s">
        <v>8357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122"/>
        <v>0</v>
      </c>
      <c r="Q3888">
        <f t="shared" si="121"/>
        <v>0</v>
      </c>
      <c r="R3888" s="10" t="s">
        <v>8315</v>
      </c>
      <c r="S3888" t="s">
        <v>8357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122"/>
        <v>2</v>
      </c>
      <c r="Q3889">
        <f t="shared" si="121"/>
        <v>17.5</v>
      </c>
      <c r="R3889" s="10" t="s">
        <v>8315</v>
      </c>
      <c r="S3889" t="s">
        <v>8357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122"/>
        <v>27</v>
      </c>
      <c r="Q3890">
        <f t="shared" si="121"/>
        <v>38.71</v>
      </c>
      <c r="R3890" s="10" t="s">
        <v>8315</v>
      </c>
      <c r="S3890" t="s">
        <v>8316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122"/>
        <v>1</v>
      </c>
      <c r="Q3891">
        <f t="shared" si="121"/>
        <v>13.11</v>
      </c>
      <c r="R3891" s="10" t="s">
        <v>8315</v>
      </c>
      <c r="S3891" t="s">
        <v>8316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122"/>
        <v>17</v>
      </c>
      <c r="Q3892">
        <f t="shared" si="121"/>
        <v>315.5</v>
      </c>
      <c r="R3892" s="10" t="s">
        <v>8315</v>
      </c>
      <c r="S3892" t="s">
        <v>8316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122"/>
        <v>33</v>
      </c>
      <c r="Q3893">
        <f t="shared" si="121"/>
        <v>37.14</v>
      </c>
      <c r="R3893" s="10" t="s">
        <v>8315</v>
      </c>
      <c r="S3893" t="s">
        <v>8316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122"/>
        <v>0</v>
      </c>
      <c r="Q3894">
        <f t="shared" si="121"/>
        <v>0</v>
      </c>
      <c r="R3894" s="10" t="s">
        <v>8315</v>
      </c>
      <c r="S3894" t="s">
        <v>8316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122"/>
        <v>22</v>
      </c>
      <c r="Q3895">
        <f t="shared" si="121"/>
        <v>128.27000000000001</v>
      </c>
      <c r="R3895" s="10" t="s">
        <v>8315</v>
      </c>
      <c r="S3895" t="s">
        <v>8316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122"/>
        <v>3</v>
      </c>
      <c r="Q3896">
        <f t="shared" si="121"/>
        <v>47.27</v>
      </c>
      <c r="R3896" s="10" t="s">
        <v>8315</v>
      </c>
      <c r="S3896" t="s">
        <v>8316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122"/>
        <v>5</v>
      </c>
      <c r="Q3897">
        <f t="shared" si="121"/>
        <v>50</v>
      </c>
      <c r="R3897" s="10" t="s">
        <v>8315</v>
      </c>
      <c r="S3897" t="s">
        <v>8316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122"/>
        <v>11</v>
      </c>
      <c r="Q3898">
        <f t="shared" si="121"/>
        <v>42.5</v>
      </c>
      <c r="R3898" s="10" t="s">
        <v>8315</v>
      </c>
      <c r="S3898" t="s">
        <v>8316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122"/>
        <v>18</v>
      </c>
      <c r="Q3899">
        <f t="shared" si="121"/>
        <v>44</v>
      </c>
      <c r="R3899" s="10" t="s">
        <v>8315</v>
      </c>
      <c r="S3899" t="s">
        <v>8316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122"/>
        <v>33</v>
      </c>
      <c r="Q3900">
        <f t="shared" si="121"/>
        <v>50.88</v>
      </c>
      <c r="R3900" s="10" t="s">
        <v>8315</v>
      </c>
      <c r="S3900" t="s">
        <v>8316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122"/>
        <v>1</v>
      </c>
      <c r="Q3901">
        <f t="shared" si="121"/>
        <v>62.5</v>
      </c>
      <c r="R3901" s="10" t="s">
        <v>8315</v>
      </c>
      <c r="S3901" t="s">
        <v>8316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122"/>
        <v>5</v>
      </c>
      <c r="Q3902">
        <f t="shared" si="121"/>
        <v>27</v>
      </c>
      <c r="R3902" s="10" t="s">
        <v>8315</v>
      </c>
      <c r="S3902" t="s">
        <v>8316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122"/>
        <v>1</v>
      </c>
      <c r="Q3903">
        <f t="shared" si="121"/>
        <v>25</v>
      </c>
      <c r="R3903" s="10" t="s">
        <v>8315</v>
      </c>
      <c r="S3903" t="s">
        <v>8316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122"/>
        <v>49</v>
      </c>
      <c r="Q3904">
        <f t="shared" si="121"/>
        <v>47.26</v>
      </c>
      <c r="R3904" s="10" t="s">
        <v>8315</v>
      </c>
      <c r="S3904" t="s">
        <v>8316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122"/>
        <v>0</v>
      </c>
      <c r="Q3905">
        <f t="shared" si="121"/>
        <v>0</v>
      </c>
      <c r="R3905" s="10" t="s">
        <v>8315</v>
      </c>
      <c r="S3905" t="s">
        <v>8316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122"/>
        <v>0</v>
      </c>
      <c r="Q3906">
        <f t="shared" si="121"/>
        <v>1.5</v>
      </c>
      <c r="R3906" s="10" t="s">
        <v>8315</v>
      </c>
      <c r="S3906" t="s">
        <v>8316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si="122"/>
        <v>12</v>
      </c>
      <c r="Q3907">
        <f t="shared" ref="Q3907:Q3970" si="123">IFERROR(ROUND(E3907/M3907,2),0)</f>
        <v>24.71</v>
      </c>
      <c r="R3907" s="10" t="s">
        <v>8315</v>
      </c>
      <c r="S3907" t="s">
        <v>8316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122"/>
        <v>67</v>
      </c>
      <c r="Q3908">
        <f t="shared" si="123"/>
        <v>63.13</v>
      </c>
      <c r="R3908" s="10" t="s">
        <v>8315</v>
      </c>
      <c r="S3908" t="s">
        <v>8316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122"/>
        <v>15</v>
      </c>
      <c r="Q3909">
        <f t="shared" si="123"/>
        <v>38.25</v>
      </c>
      <c r="R3909" s="10" t="s">
        <v>8315</v>
      </c>
      <c r="S3909" t="s">
        <v>8316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122"/>
        <v>9</v>
      </c>
      <c r="Q3910">
        <f t="shared" si="123"/>
        <v>16.25</v>
      </c>
      <c r="R3910" s="10" t="s">
        <v>8315</v>
      </c>
      <c r="S3910" t="s">
        <v>8316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122"/>
        <v>0</v>
      </c>
      <c r="Q3911">
        <f t="shared" si="123"/>
        <v>33.75</v>
      </c>
      <c r="R3911" s="10" t="s">
        <v>8315</v>
      </c>
      <c r="S3911" t="s">
        <v>8316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122"/>
        <v>3</v>
      </c>
      <c r="Q3912">
        <f t="shared" si="123"/>
        <v>61.67</v>
      </c>
      <c r="R3912" s="10" t="s">
        <v>8315</v>
      </c>
      <c r="S3912" t="s">
        <v>8316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122"/>
        <v>37</v>
      </c>
      <c r="Q3913">
        <f t="shared" si="123"/>
        <v>83.14</v>
      </c>
      <c r="R3913" s="10" t="s">
        <v>8315</v>
      </c>
      <c r="S3913" t="s">
        <v>8316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122"/>
        <v>0</v>
      </c>
      <c r="Q3914">
        <f t="shared" si="123"/>
        <v>1</v>
      </c>
      <c r="R3914" s="10" t="s">
        <v>8315</v>
      </c>
      <c r="S3914" t="s">
        <v>8316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122"/>
        <v>10</v>
      </c>
      <c r="Q3915">
        <f t="shared" si="123"/>
        <v>142.86000000000001</v>
      </c>
      <c r="R3915" s="10" t="s">
        <v>8315</v>
      </c>
      <c r="S3915" t="s">
        <v>8316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122"/>
        <v>36</v>
      </c>
      <c r="Q3916">
        <f t="shared" si="123"/>
        <v>33.67</v>
      </c>
      <c r="R3916" s="10" t="s">
        <v>8315</v>
      </c>
      <c r="S3916" t="s">
        <v>8316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122"/>
        <v>0</v>
      </c>
      <c r="Q3917">
        <f t="shared" si="123"/>
        <v>5</v>
      </c>
      <c r="R3917" s="10" t="s">
        <v>8315</v>
      </c>
      <c r="S3917" t="s">
        <v>8316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122"/>
        <v>0</v>
      </c>
      <c r="Q3918">
        <f t="shared" si="123"/>
        <v>0</v>
      </c>
      <c r="R3918" s="10" t="s">
        <v>8315</v>
      </c>
      <c r="S3918" t="s">
        <v>8316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122"/>
        <v>0</v>
      </c>
      <c r="Q3919">
        <f t="shared" si="123"/>
        <v>10</v>
      </c>
      <c r="R3919" s="10" t="s">
        <v>8315</v>
      </c>
      <c r="S3919" t="s">
        <v>8316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122"/>
        <v>0</v>
      </c>
      <c r="Q3920">
        <f t="shared" si="123"/>
        <v>40</v>
      </c>
      <c r="R3920" s="10" t="s">
        <v>8315</v>
      </c>
      <c r="S3920" t="s">
        <v>8316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122"/>
        <v>2</v>
      </c>
      <c r="Q3921">
        <f t="shared" si="123"/>
        <v>30</v>
      </c>
      <c r="R3921" s="10" t="s">
        <v>8315</v>
      </c>
      <c r="S3921" t="s">
        <v>8316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122"/>
        <v>5</v>
      </c>
      <c r="Q3922">
        <f t="shared" si="123"/>
        <v>45</v>
      </c>
      <c r="R3922" s="10" t="s">
        <v>8315</v>
      </c>
      <c r="S3922" t="s">
        <v>8316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122"/>
        <v>0</v>
      </c>
      <c r="Q3923">
        <f t="shared" si="123"/>
        <v>0</v>
      </c>
      <c r="R3923" s="10" t="s">
        <v>8315</v>
      </c>
      <c r="S3923" t="s">
        <v>8316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122"/>
        <v>8</v>
      </c>
      <c r="Q3924">
        <f t="shared" si="123"/>
        <v>10.17</v>
      </c>
      <c r="R3924" s="10" t="s">
        <v>8315</v>
      </c>
      <c r="S3924" t="s">
        <v>8316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122"/>
        <v>12</v>
      </c>
      <c r="Q3925">
        <f t="shared" si="123"/>
        <v>81.41</v>
      </c>
      <c r="R3925" s="10" t="s">
        <v>8315</v>
      </c>
      <c r="S3925" t="s">
        <v>8316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122"/>
        <v>15</v>
      </c>
      <c r="Q3926">
        <f t="shared" si="123"/>
        <v>57.25</v>
      </c>
      <c r="R3926" s="10" t="s">
        <v>8315</v>
      </c>
      <c r="S3926" t="s">
        <v>8316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122"/>
        <v>10</v>
      </c>
      <c r="Q3927">
        <f t="shared" si="123"/>
        <v>5</v>
      </c>
      <c r="R3927" s="10" t="s">
        <v>8315</v>
      </c>
      <c r="S3927" t="s">
        <v>8316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122"/>
        <v>0</v>
      </c>
      <c r="Q3928">
        <f t="shared" si="123"/>
        <v>15</v>
      </c>
      <c r="R3928" s="10" t="s">
        <v>8315</v>
      </c>
      <c r="S3928" t="s">
        <v>8316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122"/>
        <v>1</v>
      </c>
      <c r="Q3929">
        <f t="shared" si="123"/>
        <v>12.5</v>
      </c>
      <c r="R3929" s="10" t="s">
        <v>8315</v>
      </c>
      <c r="S3929" t="s">
        <v>8316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122"/>
        <v>13</v>
      </c>
      <c r="Q3930">
        <f t="shared" si="123"/>
        <v>93</v>
      </c>
      <c r="R3930" s="10" t="s">
        <v>8315</v>
      </c>
      <c r="S3930" t="s">
        <v>8316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122"/>
        <v>2</v>
      </c>
      <c r="Q3931">
        <f t="shared" si="123"/>
        <v>32.36</v>
      </c>
      <c r="R3931" s="10" t="s">
        <v>8315</v>
      </c>
      <c r="S3931" t="s">
        <v>8316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122"/>
        <v>0</v>
      </c>
      <c r="Q3932">
        <f t="shared" si="123"/>
        <v>0</v>
      </c>
      <c r="R3932" s="10" t="s">
        <v>8315</v>
      </c>
      <c r="S3932" t="s">
        <v>8316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122"/>
        <v>0</v>
      </c>
      <c r="Q3933">
        <f t="shared" si="123"/>
        <v>0</v>
      </c>
      <c r="R3933" s="10" t="s">
        <v>8315</v>
      </c>
      <c r="S3933" t="s">
        <v>8316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122"/>
        <v>0</v>
      </c>
      <c r="Q3934">
        <f t="shared" si="123"/>
        <v>1</v>
      </c>
      <c r="R3934" s="10" t="s">
        <v>8315</v>
      </c>
      <c r="S3934" t="s">
        <v>8316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122"/>
        <v>16</v>
      </c>
      <c r="Q3935">
        <f t="shared" si="123"/>
        <v>91.83</v>
      </c>
      <c r="R3935" s="10" t="s">
        <v>8315</v>
      </c>
      <c r="S3935" t="s">
        <v>8316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122"/>
        <v>11</v>
      </c>
      <c r="Q3936">
        <f t="shared" si="123"/>
        <v>45.83</v>
      </c>
      <c r="R3936" s="10" t="s">
        <v>8315</v>
      </c>
      <c r="S3936" t="s">
        <v>8316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122"/>
        <v>44</v>
      </c>
      <c r="Q3937">
        <f t="shared" si="123"/>
        <v>57.17</v>
      </c>
      <c r="R3937" s="10" t="s">
        <v>8315</v>
      </c>
      <c r="S3937" t="s">
        <v>8316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122"/>
        <v>0</v>
      </c>
      <c r="Q3938">
        <f t="shared" si="123"/>
        <v>0</v>
      </c>
      <c r="R3938" s="10" t="s">
        <v>8315</v>
      </c>
      <c r="S3938" t="s">
        <v>8316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122"/>
        <v>86</v>
      </c>
      <c r="Q3939">
        <f t="shared" si="123"/>
        <v>248.5</v>
      </c>
      <c r="R3939" s="10" t="s">
        <v>8315</v>
      </c>
      <c r="S3939" t="s">
        <v>8316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122"/>
        <v>12</v>
      </c>
      <c r="Q3940">
        <f t="shared" si="123"/>
        <v>79.400000000000006</v>
      </c>
      <c r="R3940" s="10" t="s">
        <v>8315</v>
      </c>
      <c r="S3940" t="s">
        <v>8316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122"/>
        <v>0</v>
      </c>
      <c r="Q3941">
        <f t="shared" si="123"/>
        <v>5</v>
      </c>
      <c r="R3941" s="10" t="s">
        <v>8315</v>
      </c>
      <c r="S3941" t="s">
        <v>8316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122"/>
        <v>0</v>
      </c>
      <c r="Q3942">
        <f t="shared" si="123"/>
        <v>5.5</v>
      </c>
      <c r="R3942" s="10" t="s">
        <v>8315</v>
      </c>
      <c r="S3942" t="s">
        <v>8316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122"/>
        <v>1</v>
      </c>
      <c r="Q3943">
        <f t="shared" si="123"/>
        <v>25</v>
      </c>
      <c r="R3943" s="10" t="s">
        <v>8315</v>
      </c>
      <c r="S3943" t="s">
        <v>8316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122"/>
        <v>0</v>
      </c>
      <c r="Q3944">
        <f t="shared" si="123"/>
        <v>0</v>
      </c>
      <c r="R3944" s="10" t="s">
        <v>8315</v>
      </c>
      <c r="S3944" t="s">
        <v>8316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122"/>
        <v>36</v>
      </c>
      <c r="Q3945">
        <f t="shared" si="123"/>
        <v>137.08000000000001</v>
      </c>
      <c r="R3945" s="10" t="s">
        <v>8315</v>
      </c>
      <c r="S3945" t="s">
        <v>8316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122"/>
        <v>0</v>
      </c>
      <c r="Q3946">
        <f t="shared" si="123"/>
        <v>0</v>
      </c>
      <c r="R3946" s="10" t="s">
        <v>8315</v>
      </c>
      <c r="S3946" t="s">
        <v>8316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122"/>
        <v>0</v>
      </c>
      <c r="Q3947">
        <f t="shared" si="123"/>
        <v>5</v>
      </c>
      <c r="R3947" s="10" t="s">
        <v>8315</v>
      </c>
      <c r="S3947" t="s">
        <v>8316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ref="P3948:P4011" si="124">ROUND(E3948/D3948*100,0)</f>
        <v>3</v>
      </c>
      <c r="Q3948">
        <f t="shared" si="123"/>
        <v>39</v>
      </c>
      <c r="R3948" s="10" t="s">
        <v>8315</v>
      </c>
      <c r="S3948" t="s">
        <v>8316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124"/>
        <v>3</v>
      </c>
      <c r="Q3949">
        <f t="shared" si="123"/>
        <v>50.5</v>
      </c>
      <c r="R3949" s="10" t="s">
        <v>8315</v>
      </c>
      <c r="S3949" t="s">
        <v>8316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124"/>
        <v>0</v>
      </c>
      <c r="Q3950">
        <f t="shared" si="123"/>
        <v>0</v>
      </c>
      <c r="R3950" s="10" t="s">
        <v>8315</v>
      </c>
      <c r="S3950" t="s">
        <v>8316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124"/>
        <v>16</v>
      </c>
      <c r="Q3951">
        <f t="shared" si="123"/>
        <v>49.28</v>
      </c>
      <c r="R3951" s="10" t="s">
        <v>8315</v>
      </c>
      <c r="S3951" t="s">
        <v>8316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124"/>
        <v>1</v>
      </c>
      <c r="Q3952">
        <f t="shared" si="123"/>
        <v>25</v>
      </c>
      <c r="R3952" s="10" t="s">
        <v>8315</v>
      </c>
      <c r="S3952" t="s">
        <v>8316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124"/>
        <v>0</v>
      </c>
      <c r="Q3953">
        <f t="shared" si="123"/>
        <v>1</v>
      </c>
      <c r="R3953" s="10" t="s">
        <v>8315</v>
      </c>
      <c r="S3953" t="s">
        <v>8316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124"/>
        <v>0</v>
      </c>
      <c r="Q3954">
        <f t="shared" si="123"/>
        <v>25</v>
      </c>
      <c r="R3954" s="10" t="s">
        <v>8315</v>
      </c>
      <c r="S3954" t="s">
        <v>8316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124"/>
        <v>0</v>
      </c>
      <c r="Q3955">
        <f t="shared" si="123"/>
        <v>0</v>
      </c>
      <c r="R3955" s="10" t="s">
        <v>8315</v>
      </c>
      <c r="S3955" t="s">
        <v>8316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124"/>
        <v>0</v>
      </c>
      <c r="Q3956">
        <f t="shared" si="123"/>
        <v>0</v>
      </c>
      <c r="R3956" s="10" t="s">
        <v>8315</v>
      </c>
      <c r="S3956" t="s">
        <v>8316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124"/>
        <v>24</v>
      </c>
      <c r="Q3957">
        <f t="shared" si="123"/>
        <v>53.13</v>
      </c>
      <c r="R3957" s="10" t="s">
        <v>8315</v>
      </c>
      <c r="S3957" t="s">
        <v>8316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124"/>
        <v>0</v>
      </c>
      <c r="Q3958">
        <f t="shared" si="123"/>
        <v>0</v>
      </c>
      <c r="R3958" s="10" t="s">
        <v>8315</v>
      </c>
      <c r="S3958" t="s">
        <v>8316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124"/>
        <v>0</v>
      </c>
      <c r="Q3959">
        <f t="shared" si="123"/>
        <v>7</v>
      </c>
      <c r="R3959" s="10" t="s">
        <v>8315</v>
      </c>
      <c r="S3959" t="s">
        <v>8316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124"/>
        <v>32</v>
      </c>
      <c r="Q3960">
        <f t="shared" si="123"/>
        <v>40.06</v>
      </c>
      <c r="R3960" s="10" t="s">
        <v>8315</v>
      </c>
      <c r="S3960" t="s">
        <v>8316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124"/>
        <v>24</v>
      </c>
      <c r="Q3961">
        <f t="shared" si="123"/>
        <v>24.33</v>
      </c>
      <c r="R3961" s="10" t="s">
        <v>8315</v>
      </c>
      <c r="S3961" t="s">
        <v>8316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124"/>
        <v>2</v>
      </c>
      <c r="Q3962">
        <f t="shared" si="123"/>
        <v>11.25</v>
      </c>
      <c r="R3962" s="10" t="s">
        <v>8315</v>
      </c>
      <c r="S3962" t="s">
        <v>8316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124"/>
        <v>0</v>
      </c>
      <c r="Q3963">
        <f t="shared" si="123"/>
        <v>10.5</v>
      </c>
      <c r="R3963" s="10" t="s">
        <v>8315</v>
      </c>
      <c r="S3963" t="s">
        <v>8316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124"/>
        <v>3</v>
      </c>
      <c r="Q3964">
        <f t="shared" si="123"/>
        <v>15</v>
      </c>
      <c r="R3964" s="10" t="s">
        <v>8315</v>
      </c>
      <c r="S3964" t="s">
        <v>8316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124"/>
        <v>0</v>
      </c>
      <c r="Q3965">
        <f t="shared" si="123"/>
        <v>0</v>
      </c>
      <c r="R3965" s="10" t="s">
        <v>8315</v>
      </c>
      <c r="S3965" t="s">
        <v>8316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124"/>
        <v>6</v>
      </c>
      <c r="Q3966">
        <f t="shared" si="123"/>
        <v>42</v>
      </c>
      <c r="R3966" s="10" t="s">
        <v>8315</v>
      </c>
      <c r="S3966" t="s">
        <v>8316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124"/>
        <v>14</v>
      </c>
      <c r="Q3967">
        <f t="shared" si="123"/>
        <v>71.25</v>
      </c>
      <c r="R3967" s="10" t="s">
        <v>8315</v>
      </c>
      <c r="S3967" t="s">
        <v>8316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124"/>
        <v>1</v>
      </c>
      <c r="Q3968">
        <f t="shared" si="123"/>
        <v>22.5</v>
      </c>
      <c r="R3968" s="10" t="s">
        <v>8315</v>
      </c>
      <c r="S3968" t="s">
        <v>8316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124"/>
        <v>24</v>
      </c>
      <c r="Q3969">
        <f t="shared" si="123"/>
        <v>41</v>
      </c>
      <c r="R3969" s="10" t="s">
        <v>8315</v>
      </c>
      <c r="S3969" t="s">
        <v>8316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124"/>
        <v>11</v>
      </c>
      <c r="Q3970">
        <f t="shared" si="123"/>
        <v>47.91</v>
      </c>
      <c r="R3970" s="10" t="s">
        <v>8315</v>
      </c>
      <c r="S3970" t="s">
        <v>8316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si="124"/>
        <v>7</v>
      </c>
      <c r="Q3971">
        <f t="shared" ref="Q3971:Q4034" si="125">IFERROR(ROUND(E3971/M3971,2),0)</f>
        <v>35.17</v>
      </c>
      <c r="R3971" s="10" t="s">
        <v>8315</v>
      </c>
      <c r="S3971" t="s">
        <v>8316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124"/>
        <v>0</v>
      </c>
      <c r="Q3972">
        <f t="shared" si="125"/>
        <v>5.5</v>
      </c>
      <c r="R3972" s="10" t="s">
        <v>8315</v>
      </c>
      <c r="S3972" t="s">
        <v>8316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124"/>
        <v>1</v>
      </c>
      <c r="Q3973">
        <f t="shared" si="125"/>
        <v>22.67</v>
      </c>
      <c r="R3973" s="10" t="s">
        <v>8315</v>
      </c>
      <c r="S3973" t="s">
        <v>8316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124"/>
        <v>21</v>
      </c>
      <c r="Q3974">
        <f t="shared" si="125"/>
        <v>26.38</v>
      </c>
      <c r="R3974" s="10" t="s">
        <v>8315</v>
      </c>
      <c r="S3974" t="s">
        <v>8316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124"/>
        <v>78</v>
      </c>
      <c r="Q3975">
        <f t="shared" si="125"/>
        <v>105.54</v>
      </c>
      <c r="R3975" s="10" t="s">
        <v>8315</v>
      </c>
      <c r="S3975" t="s">
        <v>8316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124"/>
        <v>32</v>
      </c>
      <c r="Q3976">
        <f t="shared" si="125"/>
        <v>29.09</v>
      </c>
      <c r="R3976" s="10" t="s">
        <v>8315</v>
      </c>
      <c r="S3976" t="s">
        <v>8316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124"/>
        <v>0</v>
      </c>
      <c r="Q3977">
        <f t="shared" si="125"/>
        <v>0</v>
      </c>
      <c r="R3977" s="10" t="s">
        <v>8315</v>
      </c>
      <c r="S3977" t="s">
        <v>8316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124"/>
        <v>48</v>
      </c>
      <c r="Q3978">
        <f t="shared" si="125"/>
        <v>62</v>
      </c>
      <c r="R3978" s="10" t="s">
        <v>8315</v>
      </c>
      <c r="S3978" t="s">
        <v>8316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124"/>
        <v>1</v>
      </c>
      <c r="Q3979">
        <f t="shared" si="125"/>
        <v>217.5</v>
      </c>
      <c r="R3979" s="10" t="s">
        <v>8315</v>
      </c>
      <c r="S3979" t="s">
        <v>8316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124"/>
        <v>11</v>
      </c>
      <c r="Q3980">
        <f t="shared" si="125"/>
        <v>26.75</v>
      </c>
      <c r="R3980" s="10" t="s">
        <v>8315</v>
      </c>
      <c r="S3980" t="s">
        <v>8316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124"/>
        <v>2</v>
      </c>
      <c r="Q3981">
        <f t="shared" si="125"/>
        <v>18.329999999999998</v>
      </c>
      <c r="R3981" s="10" t="s">
        <v>8315</v>
      </c>
      <c r="S3981" t="s">
        <v>8316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124"/>
        <v>18</v>
      </c>
      <c r="Q3982">
        <f t="shared" si="125"/>
        <v>64.290000000000006</v>
      </c>
      <c r="R3982" s="10" t="s">
        <v>8315</v>
      </c>
      <c r="S3982" t="s">
        <v>8316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124"/>
        <v>4</v>
      </c>
      <c r="Q3983">
        <f t="shared" si="125"/>
        <v>175</v>
      </c>
      <c r="R3983" s="10" t="s">
        <v>8315</v>
      </c>
      <c r="S3983" t="s">
        <v>8316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124"/>
        <v>20</v>
      </c>
      <c r="Q3984">
        <f t="shared" si="125"/>
        <v>34</v>
      </c>
      <c r="R3984" s="10" t="s">
        <v>8315</v>
      </c>
      <c r="S3984" t="s">
        <v>8316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124"/>
        <v>35</v>
      </c>
      <c r="Q3985">
        <f t="shared" si="125"/>
        <v>84.28</v>
      </c>
      <c r="R3985" s="10" t="s">
        <v>8315</v>
      </c>
      <c r="S3985" t="s">
        <v>8316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124"/>
        <v>6</v>
      </c>
      <c r="Q3986">
        <f t="shared" si="125"/>
        <v>9.5</v>
      </c>
      <c r="R3986" s="10" t="s">
        <v>8315</v>
      </c>
      <c r="S3986" t="s">
        <v>8316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124"/>
        <v>32</v>
      </c>
      <c r="Q3987">
        <f t="shared" si="125"/>
        <v>33.74</v>
      </c>
      <c r="R3987" s="10" t="s">
        <v>8315</v>
      </c>
      <c r="S3987" t="s">
        <v>8316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124"/>
        <v>10</v>
      </c>
      <c r="Q3988">
        <f t="shared" si="125"/>
        <v>37.54</v>
      </c>
      <c r="R3988" s="10" t="s">
        <v>8315</v>
      </c>
      <c r="S3988" t="s">
        <v>8316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124"/>
        <v>38</v>
      </c>
      <c r="Q3989">
        <f t="shared" si="125"/>
        <v>11.62</v>
      </c>
      <c r="R3989" s="10" t="s">
        <v>8315</v>
      </c>
      <c r="S3989" t="s">
        <v>8316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124"/>
        <v>2</v>
      </c>
      <c r="Q3990">
        <f t="shared" si="125"/>
        <v>8</v>
      </c>
      <c r="R3990" s="10" t="s">
        <v>8315</v>
      </c>
      <c r="S3990" t="s">
        <v>8316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124"/>
        <v>0</v>
      </c>
      <c r="Q3991">
        <f t="shared" si="125"/>
        <v>0</v>
      </c>
      <c r="R3991" s="10" t="s">
        <v>8315</v>
      </c>
      <c r="S3991" t="s">
        <v>8316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124"/>
        <v>4</v>
      </c>
      <c r="Q3992">
        <f t="shared" si="125"/>
        <v>23</v>
      </c>
      <c r="R3992" s="10" t="s">
        <v>8315</v>
      </c>
      <c r="S3992" t="s">
        <v>8316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124"/>
        <v>20</v>
      </c>
      <c r="Q3993">
        <f t="shared" si="125"/>
        <v>100</v>
      </c>
      <c r="R3993" s="10" t="s">
        <v>8315</v>
      </c>
      <c r="S3993" t="s">
        <v>8316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124"/>
        <v>5</v>
      </c>
      <c r="Q3994">
        <f t="shared" si="125"/>
        <v>60.11</v>
      </c>
      <c r="R3994" s="10" t="s">
        <v>8315</v>
      </c>
      <c r="S3994" t="s">
        <v>8316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124"/>
        <v>0</v>
      </c>
      <c r="Q3995">
        <f t="shared" si="125"/>
        <v>3</v>
      </c>
      <c r="R3995" s="10" t="s">
        <v>8315</v>
      </c>
      <c r="S3995" t="s">
        <v>8316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124"/>
        <v>0</v>
      </c>
      <c r="Q3996">
        <f t="shared" si="125"/>
        <v>5</v>
      </c>
      <c r="R3996" s="10" t="s">
        <v>8315</v>
      </c>
      <c r="S3996" t="s">
        <v>8316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124"/>
        <v>35</v>
      </c>
      <c r="Q3997">
        <f t="shared" si="125"/>
        <v>17.5</v>
      </c>
      <c r="R3997" s="10" t="s">
        <v>8315</v>
      </c>
      <c r="S3997" t="s">
        <v>8316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124"/>
        <v>17</v>
      </c>
      <c r="Q3998">
        <f t="shared" si="125"/>
        <v>29.24</v>
      </c>
      <c r="R3998" s="10" t="s">
        <v>8315</v>
      </c>
      <c r="S3998" t="s">
        <v>8316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124"/>
        <v>0</v>
      </c>
      <c r="Q3999">
        <f t="shared" si="125"/>
        <v>0</v>
      </c>
      <c r="R3999" s="10" t="s">
        <v>8315</v>
      </c>
      <c r="S3999" t="s">
        <v>8316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124"/>
        <v>57</v>
      </c>
      <c r="Q4000">
        <f t="shared" si="125"/>
        <v>59.58</v>
      </c>
      <c r="R4000" s="10" t="s">
        <v>8315</v>
      </c>
      <c r="S4000" t="s">
        <v>8316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124"/>
        <v>17</v>
      </c>
      <c r="Q4001">
        <f t="shared" si="125"/>
        <v>82.57</v>
      </c>
      <c r="R4001" s="10" t="s">
        <v>8315</v>
      </c>
      <c r="S4001" t="s">
        <v>8316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124"/>
        <v>0</v>
      </c>
      <c r="Q4002">
        <f t="shared" si="125"/>
        <v>10</v>
      </c>
      <c r="R4002" s="10" t="s">
        <v>8315</v>
      </c>
      <c r="S4002" t="s">
        <v>8316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124"/>
        <v>38</v>
      </c>
      <c r="Q4003">
        <f t="shared" si="125"/>
        <v>32.36</v>
      </c>
      <c r="R4003" s="10" t="s">
        <v>8315</v>
      </c>
      <c r="S4003" t="s">
        <v>8316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124"/>
        <v>2</v>
      </c>
      <c r="Q4004">
        <f t="shared" si="125"/>
        <v>5.75</v>
      </c>
      <c r="R4004" s="10" t="s">
        <v>8315</v>
      </c>
      <c r="S4004" t="s">
        <v>8316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124"/>
        <v>10</v>
      </c>
      <c r="Q4005">
        <f t="shared" si="125"/>
        <v>100.5</v>
      </c>
      <c r="R4005" s="10" t="s">
        <v>8315</v>
      </c>
      <c r="S4005" t="s">
        <v>8316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124"/>
        <v>0</v>
      </c>
      <c r="Q4006">
        <f t="shared" si="125"/>
        <v>1</v>
      </c>
      <c r="R4006" s="10" t="s">
        <v>8315</v>
      </c>
      <c r="S4006" t="s">
        <v>8316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124"/>
        <v>1</v>
      </c>
      <c r="Q4007">
        <f t="shared" si="125"/>
        <v>20</v>
      </c>
      <c r="R4007" s="10" t="s">
        <v>8315</v>
      </c>
      <c r="S4007" t="s">
        <v>8316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124"/>
        <v>0</v>
      </c>
      <c r="Q4008">
        <f t="shared" si="125"/>
        <v>2</v>
      </c>
      <c r="R4008" s="10" t="s">
        <v>8315</v>
      </c>
      <c r="S4008" t="s">
        <v>8316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124"/>
        <v>0</v>
      </c>
      <c r="Q4009">
        <f t="shared" si="125"/>
        <v>5</v>
      </c>
      <c r="R4009" s="10" t="s">
        <v>8315</v>
      </c>
      <c r="S4009" t="s">
        <v>8316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124"/>
        <v>6</v>
      </c>
      <c r="Q4010">
        <f t="shared" si="125"/>
        <v>15</v>
      </c>
      <c r="R4010" s="10" t="s">
        <v>8315</v>
      </c>
      <c r="S4010" t="s">
        <v>8316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124"/>
        <v>4</v>
      </c>
      <c r="Q4011">
        <f t="shared" si="125"/>
        <v>25</v>
      </c>
      <c r="R4011" s="10" t="s">
        <v>8315</v>
      </c>
      <c r="S4011" t="s">
        <v>8316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ref="P4012:P4075" si="126">ROUND(E4012/D4012*100,0)</f>
        <v>24</v>
      </c>
      <c r="Q4012">
        <f t="shared" si="125"/>
        <v>45.84</v>
      </c>
      <c r="R4012" s="10" t="s">
        <v>8315</v>
      </c>
      <c r="S4012" t="s">
        <v>8316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126"/>
        <v>8</v>
      </c>
      <c r="Q4013">
        <f t="shared" si="125"/>
        <v>4.75</v>
      </c>
      <c r="R4013" s="10" t="s">
        <v>8315</v>
      </c>
      <c r="S4013" t="s">
        <v>8316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126"/>
        <v>0</v>
      </c>
      <c r="Q4014">
        <f t="shared" si="125"/>
        <v>0</v>
      </c>
      <c r="R4014" s="10" t="s">
        <v>8315</v>
      </c>
      <c r="S4014" t="s">
        <v>8316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126"/>
        <v>1</v>
      </c>
      <c r="Q4015">
        <f t="shared" si="125"/>
        <v>13</v>
      </c>
      <c r="R4015" s="10" t="s">
        <v>8315</v>
      </c>
      <c r="S4015" t="s">
        <v>8316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126"/>
        <v>0</v>
      </c>
      <c r="Q4016">
        <f t="shared" si="125"/>
        <v>0</v>
      </c>
      <c r="R4016" s="10" t="s">
        <v>8315</v>
      </c>
      <c r="S4016" t="s">
        <v>8316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126"/>
        <v>0</v>
      </c>
      <c r="Q4017">
        <f t="shared" si="125"/>
        <v>1</v>
      </c>
      <c r="R4017" s="10" t="s">
        <v>8315</v>
      </c>
      <c r="S4017" t="s">
        <v>8316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126"/>
        <v>14</v>
      </c>
      <c r="Q4018">
        <f t="shared" si="125"/>
        <v>10</v>
      </c>
      <c r="R4018" s="10" t="s">
        <v>8315</v>
      </c>
      <c r="S4018" t="s">
        <v>8316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126"/>
        <v>1</v>
      </c>
      <c r="Q4019">
        <f t="shared" si="125"/>
        <v>52.5</v>
      </c>
      <c r="R4019" s="10" t="s">
        <v>8315</v>
      </c>
      <c r="S4019" t="s">
        <v>8316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126"/>
        <v>9</v>
      </c>
      <c r="Q4020">
        <f t="shared" si="125"/>
        <v>32.5</v>
      </c>
      <c r="R4020" s="10" t="s">
        <v>8315</v>
      </c>
      <c r="S4020" t="s">
        <v>8316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126"/>
        <v>1</v>
      </c>
      <c r="Q4021">
        <f t="shared" si="125"/>
        <v>7.25</v>
      </c>
      <c r="R4021" s="10" t="s">
        <v>8315</v>
      </c>
      <c r="S4021" t="s">
        <v>8316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126"/>
        <v>17</v>
      </c>
      <c r="Q4022">
        <f t="shared" si="125"/>
        <v>33.33</v>
      </c>
      <c r="R4022" s="10" t="s">
        <v>8315</v>
      </c>
      <c r="S4022" t="s">
        <v>8316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126"/>
        <v>1</v>
      </c>
      <c r="Q4023">
        <f t="shared" si="125"/>
        <v>62.5</v>
      </c>
      <c r="R4023" s="10" t="s">
        <v>8315</v>
      </c>
      <c r="S4023" t="s">
        <v>8316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126"/>
        <v>70</v>
      </c>
      <c r="Q4024">
        <f t="shared" si="125"/>
        <v>63.56</v>
      </c>
      <c r="R4024" s="10" t="s">
        <v>8315</v>
      </c>
      <c r="S4024" t="s">
        <v>8316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126"/>
        <v>0</v>
      </c>
      <c r="Q4025">
        <f t="shared" si="125"/>
        <v>0</v>
      </c>
      <c r="R4025" s="10" t="s">
        <v>8315</v>
      </c>
      <c r="S4025" t="s">
        <v>8316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126"/>
        <v>1</v>
      </c>
      <c r="Q4026">
        <f t="shared" si="125"/>
        <v>10</v>
      </c>
      <c r="R4026" s="10" t="s">
        <v>8315</v>
      </c>
      <c r="S4026" t="s">
        <v>8316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126"/>
        <v>5</v>
      </c>
      <c r="Q4027">
        <f t="shared" si="125"/>
        <v>62.5</v>
      </c>
      <c r="R4027" s="10" t="s">
        <v>8315</v>
      </c>
      <c r="S4027" t="s">
        <v>8316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126"/>
        <v>0</v>
      </c>
      <c r="Q4028">
        <f t="shared" si="125"/>
        <v>0</v>
      </c>
      <c r="R4028" s="10" t="s">
        <v>8315</v>
      </c>
      <c r="S4028" t="s">
        <v>8316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126"/>
        <v>7</v>
      </c>
      <c r="Q4029">
        <f t="shared" si="125"/>
        <v>30.71</v>
      </c>
      <c r="R4029" s="10" t="s">
        <v>8315</v>
      </c>
      <c r="S4029" t="s">
        <v>8316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126"/>
        <v>28</v>
      </c>
      <c r="Q4030">
        <f t="shared" si="125"/>
        <v>51</v>
      </c>
      <c r="R4030" s="10" t="s">
        <v>8315</v>
      </c>
      <c r="S4030" t="s">
        <v>8316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126"/>
        <v>0</v>
      </c>
      <c r="Q4031">
        <f t="shared" si="125"/>
        <v>0</v>
      </c>
      <c r="R4031" s="10" t="s">
        <v>8315</v>
      </c>
      <c r="S4031" t="s">
        <v>8316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126"/>
        <v>16</v>
      </c>
      <c r="Q4032">
        <f t="shared" si="125"/>
        <v>66.67</v>
      </c>
      <c r="R4032" s="10" t="s">
        <v>8315</v>
      </c>
      <c r="S4032" t="s">
        <v>8316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126"/>
        <v>0</v>
      </c>
      <c r="Q4033">
        <f t="shared" si="125"/>
        <v>0</v>
      </c>
      <c r="R4033" s="10" t="s">
        <v>8315</v>
      </c>
      <c r="S4033" t="s">
        <v>8316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126"/>
        <v>7</v>
      </c>
      <c r="Q4034">
        <f t="shared" si="125"/>
        <v>59</v>
      </c>
      <c r="R4034" s="10" t="s">
        <v>8315</v>
      </c>
      <c r="S4034" t="s">
        <v>8316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si="126"/>
        <v>26</v>
      </c>
      <c r="Q4035">
        <f t="shared" ref="Q4035:Q4098" si="127">IFERROR(ROUND(E4035/M4035,2),0)</f>
        <v>65.34</v>
      </c>
      <c r="R4035" s="10" t="s">
        <v>8315</v>
      </c>
      <c r="S4035" t="s">
        <v>8316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126"/>
        <v>1</v>
      </c>
      <c r="Q4036">
        <f t="shared" si="127"/>
        <v>100</v>
      </c>
      <c r="R4036" s="10" t="s">
        <v>8315</v>
      </c>
      <c r="S4036" t="s">
        <v>8316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126"/>
        <v>37</v>
      </c>
      <c r="Q4037">
        <f t="shared" si="127"/>
        <v>147.4</v>
      </c>
      <c r="R4037" s="10" t="s">
        <v>8315</v>
      </c>
      <c r="S4037" t="s">
        <v>8316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126"/>
        <v>47</v>
      </c>
      <c r="Q4038">
        <f t="shared" si="127"/>
        <v>166.06</v>
      </c>
      <c r="R4038" s="10" t="s">
        <v>8315</v>
      </c>
      <c r="S4038" t="s">
        <v>8316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126"/>
        <v>11</v>
      </c>
      <c r="Q4039">
        <f t="shared" si="127"/>
        <v>40</v>
      </c>
      <c r="R4039" s="10" t="s">
        <v>8315</v>
      </c>
      <c r="S4039" t="s">
        <v>8316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126"/>
        <v>12</v>
      </c>
      <c r="Q4040">
        <f t="shared" si="127"/>
        <v>75.25</v>
      </c>
      <c r="R4040" s="10" t="s">
        <v>8315</v>
      </c>
      <c r="S4040" t="s">
        <v>8316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126"/>
        <v>60</v>
      </c>
      <c r="Q4041">
        <f t="shared" si="127"/>
        <v>60</v>
      </c>
      <c r="R4041" s="10" t="s">
        <v>8315</v>
      </c>
      <c r="S4041" t="s">
        <v>8316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126"/>
        <v>31</v>
      </c>
      <c r="Q4042">
        <f t="shared" si="127"/>
        <v>1250</v>
      </c>
      <c r="R4042" s="10" t="s">
        <v>8315</v>
      </c>
      <c r="S4042" t="s">
        <v>8316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126"/>
        <v>0</v>
      </c>
      <c r="Q4043">
        <f t="shared" si="127"/>
        <v>10.5</v>
      </c>
      <c r="R4043" s="10" t="s">
        <v>8315</v>
      </c>
      <c r="S4043" t="s">
        <v>8316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126"/>
        <v>0</v>
      </c>
      <c r="Q4044">
        <f t="shared" si="127"/>
        <v>7</v>
      </c>
      <c r="R4044" s="10" t="s">
        <v>8315</v>
      </c>
      <c r="S4044" t="s">
        <v>8316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126"/>
        <v>0</v>
      </c>
      <c r="Q4045">
        <f t="shared" si="127"/>
        <v>0</v>
      </c>
      <c r="R4045" s="10" t="s">
        <v>8315</v>
      </c>
      <c r="S4045" t="s">
        <v>8316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126"/>
        <v>38</v>
      </c>
      <c r="Q4046">
        <f t="shared" si="127"/>
        <v>56.25</v>
      </c>
      <c r="R4046" s="10" t="s">
        <v>8315</v>
      </c>
      <c r="S4046" t="s">
        <v>8316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126"/>
        <v>0</v>
      </c>
      <c r="Q4047">
        <f t="shared" si="127"/>
        <v>1</v>
      </c>
      <c r="R4047" s="10" t="s">
        <v>8315</v>
      </c>
      <c r="S4047" t="s">
        <v>8316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126"/>
        <v>8</v>
      </c>
      <c r="Q4048">
        <f t="shared" si="127"/>
        <v>38.33</v>
      </c>
      <c r="R4048" s="10" t="s">
        <v>8315</v>
      </c>
      <c r="S4048" t="s">
        <v>8316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126"/>
        <v>2</v>
      </c>
      <c r="Q4049">
        <f t="shared" si="127"/>
        <v>27.5</v>
      </c>
      <c r="R4049" s="10" t="s">
        <v>8315</v>
      </c>
      <c r="S4049" t="s">
        <v>8316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126"/>
        <v>18</v>
      </c>
      <c r="Q4050">
        <f t="shared" si="127"/>
        <v>32.979999999999997</v>
      </c>
      <c r="R4050" s="10" t="s">
        <v>8315</v>
      </c>
      <c r="S4050" t="s">
        <v>8316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126"/>
        <v>0</v>
      </c>
      <c r="Q4051">
        <f t="shared" si="127"/>
        <v>16</v>
      </c>
      <c r="R4051" s="10" t="s">
        <v>8315</v>
      </c>
      <c r="S4051" t="s">
        <v>8316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126"/>
        <v>0</v>
      </c>
      <c r="Q4052">
        <f t="shared" si="127"/>
        <v>1</v>
      </c>
      <c r="R4052" s="10" t="s">
        <v>8315</v>
      </c>
      <c r="S4052" t="s">
        <v>8316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126"/>
        <v>0</v>
      </c>
      <c r="Q4053">
        <f t="shared" si="127"/>
        <v>0</v>
      </c>
      <c r="R4053" s="10" t="s">
        <v>8315</v>
      </c>
      <c r="S4053" t="s">
        <v>8316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126"/>
        <v>38</v>
      </c>
      <c r="Q4054">
        <f t="shared" si="127"/>
        <v>86.62</v>
      </c>
      <c r="R4054" s="10" t="s">
        <v>8315</v>
      </c>
      <c r="S4054" t="s">
        <v>8316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126"/>
        <v>22</v>
      </c>
      <c r="Q4055">
        <f t="shared" si="127"/>
        <v>55</v>
      </c>
      <c r="R4055" s="10" t="s">
        <v>8315</v>
      </c>
      <c r="S4055" t="s">
        <v>8316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126"/>
        <v>0</v>
      </c>
      <c r="Q4056">
        <f t="shared" si="127"/>
        <v>0</v>
      </c>
      <c r="R4056" s="10" t="s">
        <v>8315</v>
      </c>
      <c r="S4056" t="s">
        <v>8316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126"/>
        <v>18</v>
      </c>
      <c r="Q4057">
        <f t="shared" si="127"/>
        <v>41.95</v>
      </c>
      <c r="R4057" s="10" t="s">
        <v>8315</v>
      </c>
      <c r="S4057" t="s">
        <v>8316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126"/>
        <v>53</v>
      </c>
      <c r="Q4058">
        <f t="shared" si="127"/>
        <v>88.33</v>
      </c>
      <c r="R4058" s="10" t="s">
        <v>8315</v>
      </c>
      <c r="S4058" t="s">
        <v>8316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126"/>
        <v>22</v>
      </c>
      <c r="Q4059">
        <f t="shared" si="127"/>
        <v>129.16999999999999</v>
      </c>
      <c r="R4059" s="10" t="s">
        <v>8315</v>
      </c>
      <c r="S4059" t="s">
        <v>8316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126"/>
        <v>3</v>
      </c>
      <c r="Q4060">
        <f t="shared" si="127"/>
        <v>23.75</v>
      </c>
      <c r="R4060" s="10" t="s">
        <v>8315</v>
      </c>
      <c r="S4060" t="s">
        <v>8316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126"/>
        <v>3</v>
      </c>
      <c r="Q4061">
        <f t="shared" si="127"/>
        <v>35.71</v>
      </c>
      <c r="R4061" s="10" t="s">
        <v>8315</v>
      </c>
      <c r="S4061" t="s">
        <v>8316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126"/>
        <v>3</v>
      </c>
      <c r="Q4062">
        <f t="shared" si="127"/>
        <v>57</v>
      </c>
      <c r="R4062" s="10" t="s">
        <v>8315</v>
      </c>
      <c r="S4062" t="s">
        <v>8316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126"/>
        <v>0</v>
      </c>
      <c r="Q4063">
        <f t="shared" si="127"/>
        <v>0</v>
      </c>
      <c r="R4063" s="10" t="s">
        <v>8315</v>
      </c>
      <c r="S4063" t="s">
        <v>8316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126"/>
        <v>2</v>
      </c>
      <c r="Q4064">
        <f t="shared" si="127"/>
        <v>163.33000000000001</v>
      </c>
      <c r="R4064" s="10" t="s">
        <v>8315</v>
      </c>
      <c r="S4064" t="s">
        <v>8316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126"/>
        <v>1</v>
      </c>
      <c r="Q4065">
        <f t="shared" si="127"/>
        <v>15</v>
      </c>
      <c r="R4065" s="10" t="s">
        <v>8315</v>
      </c>
      <c r="S4065" t="s">
        <v>8316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126"/>
        <v>19</v>
      </c>
      <c r="Q4066">
        <f t="shared" si="127"/>
        <v>64.17</v>
      </c>
      <c r="R4066" s="10" t="s">
        <v>8315</v>
      </c>
      <c r="S4066" t="s">
        <v>8316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126"/>
        <v>1</v>
      </c>
      <c r="Q4067">
        <f t="shared" si="127"/>
        <v>6.75</v>
      </c>
      <c r="R4067" s="10" t="s">
        <v>8315</v>
      </c>
      <c r="S4067" t="s">
        <v>8316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126"/>
        <v>0</v>
      </c>
      <c r="Q4068">
        <f t="shared" si="127"/>
        <v>25</v>
      </c>
      <c r="R4068" s="10" t="s">
        <v>8315</v>
      </c>
      <c r="S4068" t="s">
        <v>8316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126"/>
        <v>61</v>
      </c>
      <c r="Q4069">
        <f t="shared" si="127"/>
        <v>179.12</v>
      </c>
      <c r="R4069" s="10" t="s">
        <v>8315</v>
      </c>
      <c r="S4069" t="s">
        <v>8316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126"/>
        <v>1</v>
      </c>
      <c r="Q4070">
        <f t="shared" si="127"/>
        <v>34.950000000000003</v>
      </c>
      <c r="R4070" s="10" t="s">
        <v>8315</v>
      </c>
      <c r="S4070" t="s">
        <v>8316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126"/>
        <v>34</v>
      </c>
      <c r="Q4071">
        <f t="shared" si="127"/>
        <v>33.08</v>
      </c>
      <c r="R4071" s="10" t="s">
        <v>8315</v>
      </c>
      <c r="S4071" t="s">
        <v>8316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126"/>
        <v>17</v>
      </c>
      <c r="Q4072">
        <f t="shared" si="127"/>
        <v>27.5</v>
      </c>
      <c r="R4072" s="10" t="s">
        <v>8315</v>
      </c>
      <c r="S4072" t="s">
        <v>8316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126"/>
        <v>0</v>
      </c>
      <c r="Q4073">
        <f t="shared" si="127"/>
        <v>0</v>
      </c>
      <c r="R4073" s="10" t="s">
        <v>8315</v>
      </c>
      <c r="S4073" t="s">
        <v>8316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126"/>
        <v>0</v>
      </c>
      <c r="Q4074">
        <f t="shared" si="127"/>
        <v>2</v>
      </c>
      <c r="R4074" s="10" t="s">
        <v>8315</v>
      </c>
      <c r="S4074" t="s">
        <v>8316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126"/>
        <v>1</v>
      </c>
      <c r="Q4075">
        <f t="shared" si="127"/>
        <v>18.5</v>
      </c>
      <c r="R4075" s="10" t="s">
        <v>8315</v>
      </c>
      <c r="S4075" t="s">
        <v>8316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ref="P4076:P4115" si="128">ROUND(E4076/D4076*100,0)</f>
        <v>27</v>
      </c>
      <c r="Q4076">
        <f t="shared" si="127"/>
        <v>35</v>
      </c>
      <c r="R4076" s="10" t="s">
        <v>8315</v>
      </c>
      <c r="S4076" t="s">
        <v>8316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128"/>
        <v>29</v>
      </c>
      <c r="Q4077">
        <f t="shared" si="127"/>
        <v>44.31</v>
      </c>
      <c r="R4077" s="10" t="s">
        <v>8315</v>
      </c>
      <c r="S4077" t="s">
        <v>8316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128"/>
        <v>0</v>
      </c>
      <c r="Q4078">
        <f t="shared" si="127"/>
        <v>0</v>
      </c>
      <c r="R4078" s="10" t="s">
        <v>8315</v>
      </c>
      <c r="S4078" t="s">
        <v>8316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128"/>
        <v>9</v>
      </c>
      <c r="Q4079">
        <f t="shared" si="127"/>
        <v>222.5</v>
      </c>
      <c r="R4079" s="10" t="s">
        <v>8315</v>
      </c>
      <c r="S4079" t="s">
        <v>8316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128"/>
        <v>0</v>
      </c>
      <c r="Q4080">
        <f t="shared" si="127"/>
        <v>0</v>
      </c>
      <c r="R4080" s="10" t="s">
        <v>8315</v>
      </c>
      <c r="S4080" t="s">
        <v>8316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128"/>
        <v>0</v>
      </c>
      <c r="Q4081">
        <f t="shared" si="127"/>
        <v>5</v>
      </c>
      <c r="R4081" s="10" t="s">
        <v>8315</v>
      </c>
      <c r="S4081" t="s">
        <v>8316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128"/>
        <v>0</v>
      </c>
      <c r="Q4082">
        <f t="shared" si="127"/>
        <v>0</v>
      </c>
      <c r="R4082" s="10" t="s">
        <v>8315</v>
      </c>
      <c r="S4082" t="s">
        <v>8316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128"/>
        <v>16</v>
      </c>
      <c r="Q4083">
        <f t="shared" si="127"/>
        <v>29.17</v>
      </c>
      <c r="R4083" s="10" t="s">
        <v>8315</v>
      </c>
      <c r="S4083" t="s">
        <v>8316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128"/>
        <v>2</v>
      </c>
      <c r="Q4084">
        <f t="shared" si="127"/>
        <v>1.5</v>
      </c>
      <c r="R4084" s="10" t="s">
        <v>8315</v>
      </c>
      <c r="S4084" t="s">
        <v>8316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128"/>
        <v>22</v>
      </c>
      <c r="Q4085">
        <f t="shared" si="127"/>
        <v>126.5</v>
      </c>
      <c r="R4085" s="10" t="s">
        <v>8315</v>
      </c>
      <c r="S4085" t="s">
        <v>8316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128"/>
        <v>0</v>
      </c>
      <c r="Q4086">
        <f t="shared" si="127"/>
        <v>10</v>
      </c>
      <c r="R4086" s="10" t="s">
        <v>8315</v>
      </c>
      <c r="S4086" t="s">
        <v>8316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128"/>
        <v>0</v>
      </c>
      <c r="Q4087">
        <f t="shared" si="127"/>
        <v>10</v>
      </c>
      <c r="R4087" s="10" t="s">
        <v>8315</v>
      </c>
      <c r="S4087" t="s">
        <v>8316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128"/>
        <v>5</v>
      </c>
      <c r="Q4088">
        <f t="shared" si="127"/>
        <v>9.4</v>
      </c>
      <c r="R4088" s="10" t="s">
        <v>8315</v>
      </c>
      <c r="S4088" t="s">
        <v>8316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128"/>
        <v>0</v>
      </c>
      <c r="Q4089">
        <f t="shared" si="127"/>
        <v>0</v>
      </c>
      <c r="R4089" s="10" t="s">
        <v>8315</v>
      </c>
      <c r="S4089" t="s">
        <v>8316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128"/>
        <v>11</v>
      </c>
      <c r="Q4090">
        <f t="shared" si="127"/>
        <v>72</v>
      </c>
      <c r="R4090" s="10" t="s">
        <v>8315</v>
      </c>
      <c r="S4090" t="s">
        <v>8316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128"/>
        <v>5</v>
      </c>
      <c r="Q4091">
        <f t="shared" si="127"/>
        <v>30</v>
      </c>
      <c r="R4091" s="10" t="s">
        <v>8315</v>
      </c>
      <c r="S4091" t="s">
        <v>8316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128"/>
        <v>3</v>
      </c>
      <c r="Q4092">
        <f t="shared" si="127"/>
        <v>10.67</v>
      </c>
      <c r="R4092" s="10" t="s">
        <v>8315</v>
      </c>
      <c r="S4092" t="s">
        <v>8316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128"/>
        <v>13</v>
      </c>
      <c r="Q4093">
        <f t="shared" si="127"/>
        <v>25.5</v>
      </c>
      <c r="R4093" s="10" t="s">
        <v>8315</v>
      </c>
      <c r="S4093" t="s">
        <v>8316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128"/>
        <v>0</v>
      </c>
      <c r="Q4094">
        <f t="shared" si="127"/>
        <v>20</v>
      </c>
      <c r="R4094" s="10" t="s">
        <v>8315</v>
      </c>
      <c r="S4094" t="s">
        <v>8316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128"/>
        <v>2</v>
      </c>
      <c r="Q4095">
        <f t="shared" si="127"/>
        <v>15</v>
      </c>
      <c r="R4095" s="10" t="s">
        <v>8315</v>
      </c>
      <c r="S4095" t="s">
        <v>8316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128"/>
        <v>37</v>
      </c>
      <c r="Q4096">
        <f t="shared" si="127"/>
        <v>91.25</v>
      </c>
      <c r="R4096" s="10" t="s">
        <v>8315</v>
      </c>
      <c r="S4096" t="s">
        <v>8316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128"/>
        <v>3</v>
      </c>
      <c r="Q4097">
        <f t="shared" si="127"/>
        <v>800</v>
      </c>
      <c r="R4097" s="10" t="s">
        <v>8315</v>
      </c>
      <c r="S4097" t="s">
        <v>8316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128"/>
        <v>11</v>
      </c>
      <c r="Q4098">
        <f t="shared" si="127"/>
        <v>80</v>
      </c>
      <c r="R4098" s="10" t="s">
        <v>8315</v>
      </c>
      <c r="S4098" t="s">
        <v>8316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si="128"/>
        <v>0</v>
      </c>
      <c r="Q4099">
        <f t="shared" ref="Q4099:Q4115" si="129">IFERROR(ROUND(E4099/M4099,2),0)</f>
        <v>0</v>
      </c>
      <c r="R4099" s="10" t="s">
        <v>8315</v>
      </c>
      <c r="S4099" t="s">
        <v>8316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128"/>
        <v>0</v>
      </c>
      <c r="Q4100">
        <f t="shared" si="129"/>
        <v>0</v>
      </c>
      <c r="R4100" s="10" t="s">
        <v>8315</v>
      </c>
      <c r="S4100" t="s">
        <v>8316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128"/>
        <v>1</v>
      </c>
      <c r="Q4101">
        <f t="shared" si="129"/>
        <v>50</v>
      </c>
      <c r="R4101" s="10" t="s">
        <v>8315</v>
      </c>
      <c r="S4101" t="s">
        <v>8316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128"/>
        <v>0</v>
      </c>
      <c r="Q4102">
        <f t="shared" si="129"/>
        <v>0</v>
      </c>
      <c r="R4102" s="10" t="s">
        <v>8315</v>
      </c>
      <c r="S4102" t="s">
        <v>8316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128"/>
        <v>0</v>
      </c>
      <c r="Q4103">
        <f t="shared" si="129"/>
        <v>0</v>
      </c>
      <c r="R4103" s="10" t="s">
        <v>8315</v>
      </c>
      <c r="S4103" t="s">
        <v>8316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128"/>
        <v>27</v>
      </c>
      <c r="Q4104">
        <f t="shared" si="129"/>
        <v>22.83</v>
      </c>
      <c r="R4104" s="10" t="s">
        <v>8315</v>
      </c>
      <c r="S4104" t="s">
        <v>8316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128"/>
        <v>10</v>
      </c>
      <c r="Q4105">
        <f t="shared" si="129"/>
        <v>16.670000000000002</v>
      </c>
      <c r="R4105" s="10" t="s">
        <v>8315</v>
      </c>
      <c r="S4105" t="s">
        <v>8316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128"/>
        <v>21</v>
      </c>
      <c r="Q4106">
        <f t="shared" si="129"/>
        <v>45.79</v>
      </c>
      <c r="R4106" s="10" t="s">
        <v>8315</v>
      </c>
      <c r="S4106" t="s">
        <v>8316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128"/>
        <v>7</v>
      </c>
      <c r="Q4107">
        <f t="shared" si="129"/>
        <v>383.33</v>
      </c>
      <c r="R4107" s="10" t="s">
        <v>8315</v>
      </c>
      <c r="S4107" t="s">
        <v>8316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128"/>
        <v>71</v>
      </c>
      <c r="Q4108">
        <f t="shared" si="129"/>
        <v>106.97</v>
      </c>
      <c r="R4108" s="10" t="s">
        <v>8315</v>
      </c>
      <c r="S4108" t="s">
        <v>8316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128"/>
        <v>2</v>
      </c>
      <c r="Q4109">
        <f t="shared" si="129"/>
        <v>10.25</v>
      </c>
      <c r="R4109" s="10" t="s">
        <v>8315</v>
      </c>
      <c r="S4109" t="s">
        <v>8316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128"/>
        <v>2</v>
      </c>
      <c r="Q4110">
        <f t="shared" si="129"/>
        <v>59</v>
      </c>
      <c r="R4110" s="10" t="s">
        <v>8315</v>
      </c>
      <c r="S4110" t="s">
        <v>8316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128"/>
        <v>0</v>
      </c>
      <c r="Q4111">
        <f t="shared" si="129"/>
        <v>0</v>
      </c>
      <c r="R4111" s="10" t="s">
        <v>8315</v>
      </c>
      <c r="S4111" t="s">
        <v>8316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128"/>
        <v>29</v>
      </c>
      <c r="Q4112">
        <f t="shared" si="129"/>
        <v>14.33</v>
      </c>
      <c r="R4112" s="10" t="s">
        <v>8315</v>
      </c>
      <c r="S4112" t="s">
        <v>8316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128"/>
        <v>3</v>
      </c>
      <c r="Q4113">
        <f t="shared" si="129"/>
        <v>15.67</v>
      </c>
      <c r="R4113" s="10" t="s">
        <v>8315</v>
      </c>
      <c r="S4113" t="s">
        <v>8316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128"/>
        <v>0</v>
      </c>
      <c r="Q4114">
        <f t="shared" si="129"/>
        <v>1</v>
      </c>
      <c r="R4114" s="10" t="s">
        <v>8315</v>
      </c>
      <c r="S4114" t="s">
        <v>8316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128"/>
        <v>0</v>
      </c>
      <c r="Q4115">
        <f t="shared" si="129"/>
        <v>1</v>
      </c>
      <c r="R4115" s="10" t="s">
        <v>8315</v>
      </c>
      <c r="S4115" t="s">
        <v>8316</v>
      </c>
    </row>
  </sheetData>
  <autoFilter ref="S1:S4115" xr:uid="{70865E8F-DBBC-43E2-B35E-A01AEEB91DFF}"/>
  <conditionalFormatting sqref="F1:F1048576">
    <cfRule type="cellIs" dxfId="8" priority="5" operator="equal">
      <formula>"canceled"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P1:P1048576">
    <cfRule type="colorScale" priority="1">
      <colorScale>
        <cfvo type="min"/>
        <cfvo type="percentile" val="50"/>
        <cfvo type="percentile" val="90"/>
        <color rgb="FFFF7128"/>
        <color rgb="FFFFEB84"/>
        <color theme="8" tint="0.39997558519241921"/>
      </colorScale>
    </cfRule>
    <cfRule type="colorScale" priority="2">
      <colorScale>
        <cfvo type="min"/>
        <cfvo type="percentile" val="50"/>
        <cfvo type="max"/>
        <color theme="5" tint="-0.249977111117893"/>
        <color theme="5" tint="0.59999389629810485"/>
        <color theme="8" tint="0.39997558519241921"/>
      </colorScale>
    </cfRule>
    <cfRule type="colorScale" priority="3">
      <colorScale>
        <cfvo type="min"/>
        <cfvo type="max"/>
        <color rgb="FFFF7128"/>
        <color theme="8" tint="0.39997558519241921"/>
      </colorScale>
    </cfRule>
    <cfRule type="colorScale" priority="4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6BC93-AC12-4934-A799-478BFC22D462}">
  <dimension ref="A1:D17"/>
  <sheetViews>
    <sheetView tabSelected="1" workbookViewId="0">
      <selection activeCell="E38" sqref="E38"/>
    </sheetView>
  </sheetViews>
  <sheetFormatPr defaultRowHeight="14.5" x14ac:dyDescent="0.35"/>
  <cols>
    <col min="1" max="1" width="13.54296875" bestFit="1" customWidth="1"/>
    <col min="2" max="2" width="25.90625" bestFit="1" customWidth="1"/>
    <col min="3" max="3" width="22.08984375" bestFit="1" customWidth="1"/>
    <col min="4" max="4" width="25" bestFit="1" customWidth="1"/>
    <col min="5" max="5" width="22.08984375" bestFit="1" customWidth="1"/>
    <col min="6" max="6" width="25.90625" bestFit="1" customWidth="1"/>
    <col min="7" max="7" width="22.08984375" bestFit="1" customWidth="1"/>
    <col min="8" max="8" width="25.90625" bestFit="1" customWidth="1"/>
    <col min="9" max="9" width="22.08984375" bestFit="1" customWidth="1"/>
    <col min="10" max="10" width="25.90625" bestFit="1" customWidth="1"/>
    <col min="11" max="11" width="22.08984375" bestFit="1" customWidth="1"/>
    <col min="12" max="12" width="25.90625" bestFit="1" customWidth="1"/>
    <col min="13" max="13" width="22.08984375" bestFit="1" customWidth="1"/>
    <col min="14" max="14" width="25.90625" bestFit="1" customWidth="1"/>
    <col min="15" max="15" width="22.08984375" bestFit="1" customWidth="1"/>
    <col min="16" max="16" width="25.90625" bestFit="1" customWidth="1"/>
    <col min="17" max="17" width="22.08984375" bestFit="1" customWidth="1"/>
    <col min="18" max="18" width="25.90625" bestFit="1" customWidth="1"/>
    <col min="19" max="19" width="22.08984375" bestFit="1" customWidth="1"/>
    <col min="20" max="20" width="25.90625" bestFit="1" customWidth="1"/>
    <col min="21" max="21" width="22.08984375" bestFit="1" customWidth="1"/>
    <col min="22" max="22" width="25.90625" bestFit="1" customWidth="1"/>
    <col min="23" max="23" width="22.08984375" bestFit="1" customWidth="1"/>
    <col min="24" max="24" width="30.6328125" bestFit="1" customWidth="1"/>
    <col min="25" max="25" width="26.90625" bestFit="1" customWidth="1"/>
    <col min="26" max="26" width="13.6328125" bestFit="1" customWidth="1"/>
    <col min="27" max="28" width="22.36328125" bestFit="1" customWidth="1"/>
    <col min="29" max="29" width="13.6328125" bestFit="1" customWidth="1"/>
    <col min="30" max="30" width="22.36328125" bestFit="1" customWidth="1"/>
    <col min="31" max="31" width="21.36328125" bestFit="1" customWidth="1"/>
    <col min="32" max="32" width="6.7265625" bestFit="1" customWidth="1"/>
    <col min="33" max="33" width="9.08984375" bestFit="1" customWidth="1"/>
    <col min="34" max="34" width="8.08984375" bestFit="1" customWidth="1"/>
    <col min="35" max="35" width="13.6328125" bestFit="1" customWidth="1"/>
    <col min="36" max="36" width="21.36328125" bestFit="1" customWidth="1"/>
    <col min="37" max="37" width="22.36328125" bestFit="1" customWidth="1"/>
    <col min="38" max="38" width="10.7265625" bestFit="1" customWidth="1"/>
    <col min="39" max="39" width="25" bestFit="1" customWidth="1"/>
    <col min="40" max="40" width="39.453125" bestFit="1" customWidth="1"/>
    <col min="41" max="41" width="42.1796875" bestFit="1" customWidth="1"/>
    <col min="42" max="42" width="39.453125" bestFit="1" customWidth="1"/>
    <col min="43" max="43" width="42.1796875" bestFit="1" customWidth="1"/>
    <col min="44" max="44" width="22.08984375" bestFit="1" customWidth="1"/>
    <col min="45" max="45" width="25" bestFit="1" customWidth="1"/>
    <col min="46" max="46" width="39.453125" bestFit="1" customWidth="1"/>
    <col min="47" max="47" width="42.1796875" bestFit="1" customWidth="1"/>
    <col min="48" max="48" width="39.453125" bestFit="1" customWidth="1"/>
    <col min="49" max="49" width="42.1796875" bestFit="1" customWidth="1"/>
    <col min="50" max="50" width="22.08984375" bestFit="1" customWidth="1"/>
    <col min="51" max="51" width="25" bestFit="1" customWidth="1"/>
    <col min="52" max="52" width="39.453125" bestFit="1" customWidth="1"/>
    <col min="53" max="53" width="42.1796875" bestFit="1" customWidth="1"/>
    <col min="54" max="54" width="39.453125" bestFit="1" customWidth="1"/>
    <col min="55" max="55" width="42.1796875" bestFit="1" customWidth="1"/>
    <col min="56" max="56" width="22.08984375" bestFit="1" customWidth="1"/>
    <col min="57" max="57" width="25" bestFit="1" customWidth="1"/>
    <col min="58" max="58" width="39.453125" bestFit="1" customWidth="1"/>
    <col min="59" max="59" width="42.1796875" bestFit="1" customWidth="1"/>
    <col min="60" max="60" width="38.453125" bestFit="1" customWidth="1"/>
    <col min="61" max="61" width="41.08984375" bestFit="1" customWidth="1"/>
    <col min="62" max="62" width="22.08984375" bestFit="1" customWidth="1"/>
    <col min="63" max="63" width="25" bestFit="1" customWidth="1"/>
    <col min="64" max="64" width="26.1796875" bestFit="1" customWidth="1"/>
    <col min="65" max="65" width="29" bestFit="1" customWidth="1"/>
    <col min="66" max="66" width="25.1796875" bestFit="1" customWidth="1"/>
    <col min="67" max="67" width="27.90625" bestFit="1" customWidth="1"/>
    <col min="68" max="68" width="22.08984375" bestFit="1" customWidth="1"/>
    <col min="69" max="69" width="25" bestFit="1" customWidth="1"/>
    <col min="70" max="70" width="38.453125" bestFit="1" customWidth="1"/>
    <col min="71" max="71" width="41.08984375" bestFit="1" customWidth="1"/>
    <col min="72" max="72" width="39.453125" bestFit="1" customWidth="1"/>
    <col min="73" max="73" width="42.1796875" bestFit="1" customWidth="1"/>
    <col min="74" max="74" width="26.90625" bestFit="1" customWidth="1"/>
    <col min="75" max="75" width="29.6328125" bestFit="1" customWidth="1"/>
    <col min="76" max="76" width="25" bestFit="1" customWidth="1"/>
    <col min="77" max="77" width="43.08984375" bestFit="1" customWidth="1"/>
    <col min="78" max="78" width="39.453125" bestFit="1" customWidth="1"/>
    <col min="79" max="79" width="42.1796875" bestFit="1" customWidth="1"/>
    <col min="80" max="80" width="43.08984375" bestFit="1" customWidth="1"/>
    <col min="81" max="81" width="39.453125" bestFit="1" customWidth="1"/>
    <col min="82" max="82" width="42.1796875" bestFit="1" customWidth="1"/>
    <col min="83" max="83" width="25.90625" bestFit="1" customWidth="1"/>
    <col min="84" max="84" width="22.08984375" bestFit="1" customWidth="1"/>
    <col min="85" max="85" width="25" bestFit="1" customWidth="1"/>
    <col min="86" max="86" width="43.08984375" bestFit="1" customWidth="1"/>
    <col min="87" max="87" width="39.453125" bestFit="1" customWidth="1"/>
    <col min="88" max="88" width="42.1796875" bestFit="1" customWidth="1"/>
    <col min="89" max="89" width="42.08984375" bestFit="1" customWidth="1"/>
    <col min="90" max="90" width="38.453125" bestFit="1" customWidth="1"/>
    <col min="91" max="91" width="41.08984375" bestFit="1" customWidth="1"/>
    <col min="92" max="92" width="25.90625" bestFit="1" customWidth="1"/>
    <col min="93" max="93" width="22.08984375" bestFit="1" customWidth="1"/>
    <col min="94" max="94" width="25" bestFit="1" customWidth="1"/>
    <col min="95" max="95" width="30" bestFit="1" customWidth="1"/>
    <col min="96" max="96" width="26.1796875" bestFit="1" customWidth="1"/>
    <col min="97" max="98" width="29" bestFit="1" customWidth="1"/>
    <col min="99" max="99" width="25.1796875" bestFit="1" customWidth="1"/>
    <col min="100" max="100" width="27.90625" bestFit="1" customWidth="1"/>
    <col min="101" max="101" width="25.90625" bestFit="1" customWidth="1"/>
    <col min="102" max="102" width="22.08984375" bestFit="1" customWidth="1"/>
    <col min="103" max="103" width="25" bestFit="1" customWidth="1"/>
    <col min="104" max="104" width="42.08984375" bestFit="1" customWidth="1"/>
    <col min="105" max="105" width="38.453125" bestFit="1" customWidth="1"/>
    <col min="106" max="106" width="41.08984375" bestFit="1" customWidth="1"/>
    <col min="107" max="107" width="43.08984375" bestFit="1" customWidth="1"/>
    <col min="108" max="108" width="39.453125" bestFit="1" customWidth="1"/>
    <col min="109" max="109" width="42.1796875" bestFit="1" customWidth="1"/>
    <col min="110" max="110" width="30.6328125" bestFit="1" customWidth="1"/>
    <col min="111" max="111" width="26.90625" bestFit="1" customWidth="1"/>
    <col min="112" max="112" width="29.6328125" bestFit="1" customWidth="1"/>
  </cols>
  <sheetData>
    <row r="1" spans="1:4" x14ac:dyDescent="0.35">
      <c r="A1" s="11" t="s">
        <v>8304</v>
      </c>
      <c r="B1" t="s">
        <v>8363</v>
      </c>
    </row>
    <row r="2" spans="1:4" x14ac:dyDescent="0.35">
      <c r="A2" s="11" t="s">
        <v>8359</v>
      </c>
      <c r="B2" t="s">
        <v>8363</v>
      </c>
    </row>
    <row r="4" spans="1:4" x14ac:dyDescent="0.35">
      <c r="A4" s="11" t="s">
        <v>8360</v>
      </c>
      <c r="B4" t="s">
        <v>8402</v>
      </c>
      <c r="C4" t="s">
        <v>8403</v>
      </c>
      <c r="D4" t="s">
        <v>8404</v>
      </c>
    </row>
    <row r="5" spans="1:4" x14ac:dyDescent="0.35">
      <c r="A5" s="12" t="s">
        <v>8390</v>
      </c>
      <c r="B5" s="15">
        <v>0.6097560975609756</v>
      </c>
      <c r="C5" s="15">
        <v>0.25609756097560976</v>
      </c>
      <c r="D5" s="15">
        <v>0.13414634146341464</v>
      </c>
    </row>
    <row r="6" spans="1:4" x14ac:dyDescent="0.35">
      <c r="A6" s="12" t="s">
        <v>8391</v>
      </c>
      <c r="B6" s="15">
        <v>0.58477508650519028</v>
      </c>
      <c r="C6" s="15">
        <v>0.33564013840830448</v>
      </c>
      <c r="D6" s="15">
        <v>7.9584775086505188E-2</v>
      </c>
    </row>
    <row r="7" spans="1:4" x14ac:dyDescent="0.35">
      <c r="A7" s="12" t="s">
        <v>8392</v>
      </c>
      <c r="B7" s="15">
        <v>0.47</v>
      </c>
      <c r="C7" s="15">
        <v>0.43</v>
      </c>
      <c r="D7" s="15">
        <v>0.1</v>
      </c>
    </row>
    <row r="8" spans="1:4" x14ac:dyDescent="0.35">
      <c r="A8" s="12" t="s">
        <v>8393</v>
      </c>
      <c r="B8" s="15">
        <v>0.49074074074074076</v>
      </c>
      <c r="C8" s="15">
        <v>0.3888888888888889</v>
      </c>
      <c r="D8" s="15">
        <v>0.12037037037037036</v>
      </c>
    </row>
    <row r="9" spans="1:4" x14ac:dyDescent="0.35">
      <c r="A9" s="12" t="s">
        <v>8394</v>
      </c>
      <c r="B9" s="15">
        <v>0.42307692307692307</v>
      </c>
      <c r="C9" s="15">
        <v>0.53846153846153844</v>
      </c>
      <c r="D9" s="15">
        <v>3.8461538461538464E-2</v>
      </c>
    </row>
    <row r="10" spans="1:4" x14ac:dyDescent="0.35">
      <c r="A10" s="12" t="s">
        <v>8395</v>
      </c>
      <c r="B10" s="15">
        <v>0.36538461538461536</v>
      </c>
      <c r="C10" s="15">
        <v>0.51923076923076927</v>
      </c>
      <c r="D10" s="15">
        <v>0.11538461538461539</v>
      </c>
    </row>
    <row r="11" spans="1:4" x14ac:dyDescent="0.35">
      <c r="A11" s="12" t="s">
        <v>8396</v>
      </c>
      <c r="B11" s="15">
        <v>0.47727272727272729</v>
      </c>
      <c r="C11" s="15">
        <v>0.36363636363636365</v>
      </c>
      <c r="D11" s="15">
        <v>0.15909090909090909</v>
      </c>
    </row>
    <row r="12" spans="1:4" x14ac:dyDescent="0.35">
      <c r="A12" s="12" t="s">
        <v>8397</v>
      </c>
      <c r="B12" s="15">
        <v>0.45454545454545453</v>
      </c>
      <c r="C12" s="15">
        <v>0.45454545454545453</v>
      </c>
      <c r="D12" s="15">
        <v>9.0909090909090912E-2</v>
      </c>
    </row>
    <row r="13" spans="1:4" x14ac:dyDescent="0.35">
      <c r="A13" s="12" t="s">
        <v>8398</v>
      </c>
      <c r="B13" s="15">
        <v>0.6</v>
      </c>
      <c r="C13" s="15">
        <v>0.35</v>
      </c>
      <c r="D13" s="15">
        <v>0.05</v>
      </c>
    </row>
    <row r="14" spans="1:4" x14ac:dyDescent="0.35">
      <c r="A14" s="12" t="s">
        <v>8399</v>
      </c>
      <c r="B14" s="15">
        <v>0.54545454545454541</v>
      </c>
      <c r="C14" s="15">
        <v>0.36363636363636365</v>
      </c>
      <c r="D14" s="15">
        <v>9.0909090909090912E-2</v>
      </c>
    </row>
    <row r="15" spans="1:4" x14ac:dyDescent="0.35">
      <c r="A15" s="12" t="s">
        <v>8400</v>
      </c>
      <c r="B15" s="15">
        <v>0.2857142857142857</v>
      </c>
      <c r="C15" s="15">
        <v>0.5714285714285714</v>
      </c>
      <c r="D15" s="15">
        <v>0.14285714285714285</v>
      </c>
    </row>
    <row r="16" spans="1:4" x14ac:dyDescent="0.35">
      <c r="A16" s="12" t="s">
        <v>8401</v>
      </c>
      <c r="B16" s="15">
        <v>0.12290502793296089</v>
      </c>
      <c r="C16" s="15">
        <v>0.67039106145251393</v>
      </c>
      <c r="D16" s="15">
        <v>0.20670391061452514</v>
      </c>
    </row>
    <row r="17" spans="1:4" x14ac:dyDescent="0.35">
      <c r="A17" s="12" t="s">
        <v>8361</v>
      </c>
      <c r="B17" s="13">
        <v>5.4296255041884187</v>
      </c>
      <c r="C17" s="13">
        <v>5.2419567106643772</v>
      </c>
      <c r="D17" s="13">
        <v>1.328417785147203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2089C-FA02-4FF2-83DF-D0401094D774}">
  <dimension ref="A1:Z4115"/>
  <sheetViews>
    <sheetView topLeftCell="O1" workbookViewId="0">
      <selection activeCell="D12" sqref="D1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2" width="23.6328125" customWidth="1"/>
    <col min="13" max="13" width="15.453125" customWidth="1"/>
    <col min="14" max="14" width="24.453125" customWidth="1"/>
    <col min="15" max="15" width="36.453125" customWidth="1"/>
    <col min="16" max="16" width="41.1796875" customWidth="1"/>
    <col min="17" max="17" width="16.6328125" customWidth="1"/>
    <col min="18" max="18" width="15.90625" customWidth="1"/>
    <col min="19" max="19" width="19.7265625" customWidth="1"/>
    <col min="20" max="20" width="21.453125" customWidth="1"/>
    <col min="21" max="21" width="20.6328125" customWidth="1"/>
    <col min="22" max="22" width="22.08984375" customWidth="1"/>
    <col min="23" max="23" width="23.7265625" customWidth="1"/>
    <col min="24" max="26" width="22.08984375" customWidth="1"/>
  </cols>
  <sheetData>
    <row r="1" spans="1:26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8368</v>
      </c>
      <c r="L1" s="1" t="s">
        <v>8369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8382</v>
      </c>
      <c r="T1" s="1" t="s">
        <v>8383</v>
      </c>
      <c r="U1" s="1" t="s">
        <v>8384</v>
      </c>
      <c r="V1" s="1" t="s">
        <v>8385</v>
      </c>
      <c r="W1" s="1" t="s">
        <v>8386</v>
      </c>
      <c r="X1" s="1" t="s">
        <v>8387</v>
      </c>
      <c r="Y1" s="1" t="s">
        <v>8388</v>
      </c>
      <c r="Z1" s="1" t="s">
        <v>8389</v>
      </c>
    </row>
    <row r="2" spans="1:26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(((J2/60)/60)/24)+DATE(1970,1,1)</f>
        <v>42177.007071759261</v>
      </c>
      <c r="L2" s="13">
        <f>YEAR(K2)</f>
        <v>2015</v>
      </c>
      <c r="M2" t="b">
        <v>0</v>
      </c>
      <c r="N2">
        <v>182</v>
      </c>
      <c r="O2" t="b">
        <v>1</v>
      </c>
      <c r="P2" t="s">
        <v>8263</v>
      </c>
      <c r="Q2" s="10" t="s">
        <v>8315</v>
      </c>
      <c r="R2" t="s">
        <v>8316</v>
      </c>
      <c r="S2" t="s">
        <v>8390</v>
      </c>
      <c r="T2">
        <f>COUNTIFS($D:$D,"&lt;1000",$F:$F,"successful",$R:$R,"plays")</f>
        <v>50</v>
      </c>
      <c r="U2">
        <f>COUNTIFS($D:$D,"&lt;1000",$F:$F,"failed",$R:$R,"plays")</f>
        <v>21</v>
      </c>
      <c r="V2">
        <f>COUNTIFS($D:$D,"&lt;1000",$F:$F,"canceled",$R:$R,"plays")</f>
        <v>11</v>
      </c>
      <c r="W2">
        <f t="shared" ref="W2:W13" si="0">SUM(T2:V2)</f>
        <v>82</v>
      </c>
      <c r="X2" s="16">
        <f>SUM(T2/W2)</f>
        <v>0.6097560975609756</v>
      </c>
      <c r="Y2" s="15">
        <f>SUM(U2/W2)</f>
        <v>0.25609756097560976</v>
      </c>
      <c r="Z2" s="15">
        <f>SUM(V2/W2)</f>
        <v>0.13414634146341464</v>
      </c>
    </row>
    <row r="3" spans="1:26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>(((J3/60)/60)/24)+DATE(1970,1,1)</f>
        <v>42766.600497685184</v>
      </c>
      <c r="L3" s="13">
        <f t="shared" ref="L3:L66" si="1">YEAR(K3)</f>
        <v>2017</v>
      </c>
      <c r="M3" t="b">
        <v>0</v>
      </c>
      <c r="N3">
        <v>79</v>
      </c>
      <c r="O3" t="b">
        <v>1</v>
      </c>
      <c r="P3" t="s">
        <v>8263</v>
      </c>
      <c r="Q3" s="10" t="s">
        <v>8315</v>
      </c>
      <c r="R3" t="s">
        <v>8316</v>
      </c>
      <c r="S3" t="s">
        <v>8391</v>
      </c>
      <c r="T3">
        <f>COUNTIFS($D:$D,"&gt;=1000",$F:$F,"successful",$D:$D,"&lt;=4999",$R:$R,"plays")</f>
        <v>169</v>
      </c>
      <c r="U3">
        <f>COUNTIFS($D:$D,"&gt;=1000",$F:$F,"failed",$D:$D,"&lt;=4999",$R:$R,"plays")</f>
        <v>97</v>
      </c>
      <c r="V3">
        <f>COUNTIFS($D:$D,"&gt;=1000",$F:$F,"canceled",$D:$D,"&lt;=4999",$R:$R,"plays")</f>
        <v>23</v>
      </c>
      <c r="W3">
        <f t="shared" si="0"/>
        <v>289</v>
      </c>
      <c r="X3" s="16">
        <f t="shared" ref="X3:X13" si="2">SUM(T3/W3)</f>
        <v>0.58477508650519028</v>
      </c>
      <c r="Y3" s="15">
        <f t="shared" ref="Y3:Y13" si="3">SUM(U3/W3)</f>
        <v>0.33564013840830448</v>
      </c>
      <c r="Z3" s="15">
        <f t="shared" ref="Z3:Z13" si="4">SUM(V3/W3)</f>
        <v>7.9584775086505188E-2</v>
      </c>
    </row>
    <row r="4" spans="1:26" ht="43.5" x14ac:dyDescent="0.35">
      <c r="A4">
        <v>2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ref="K4:K7" si="5">(((J4/60)/60)/24)+DATE(1970,1,1)</f>
        <v>42405.702349537038</v>
      </c>
      <c r="L4" s="13">
        <f t="shared" si="1"/>
        <v>2016</v>
      </c>
      <c r="M4" t="b">
        <v>0</v>
      </c>
      <c r="N4">
        <v>35</v>
      </c>
      <c r="O4" t="b">
        <v>1</v>
      </c>
      <c r="P4" t="s">
        <v>8263</v>
      </c>
      <c r="Q4" s="10" t="s">
        <v>8315</v>
      </c>
      <c r="R4" t="s">
        <v>8316</v>
      </c>
      <c r="S4" t="s">
        <v>8392</v>
      </c>
      <c r="T4">
        <f>COUNTIFS($D:$D,"&gt;=5000",$F:$F,"successful",$D:$D,"&lt;=9999",$R:$R,"plays")</f>
        <v>94</v>
      </c>
      <c r="U4">
        <f>COUNTIFS($D:$D,"&gt;=5000",$F:$F,"failed",$D:$D,"&lt;=9999",$R:$R,"plays")</f>
        <v>86</v>
      </c>
      <c r="V4">
        <f>COUNTIFS($D:$D,"&gt;=5000",$F:$F,"canceled",$D:$D,"&lt;=9999",$R:$R,"plays")</f>
        <v>20</v>
      </c>
      <c r="W4">
        <f t="shared" si="0"/>
        <v>200</v>
      </c>
      <c r="X4" s="16">
        <f t="shared" si="2"/>
        <v>0.47</v>
      </c>
      <c r="Y4" s="15">
        <f t="shared" si="3"/>
        <v>0.43</v>
      </c>
      <c r="Z4" s="15">
        <f t="shared" si="4"/>
        <v>0.1</v>
      </c>
    </row>
    <row r="5" spans="1:26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5"/>
        <v>41828.515127314815</v>
      </c>
      <c r="L5" s="13">
        <f t="shared" si="1"/>
        <v>2014</v>
      </c>
      <c r="M5" t="b">
        <v>0</v>
      </c>
      <c r="N5">
        <v>150</v>
      </c>
      <c r="O5" t="b">
        <v>1</v>
      </c>
      <c r="P5" t="s">
        <v>8263</v>
      </c>
      <c r="Q5" s="10" t="s">
        <v>8315</v>
      </c>
      <c r="R5" t="s">
        <v>8316</v>
      </c>
      <c r="S5" t="s">
        <v>8393</v>
      </c>
      <c r="T5">
        <f>COUNTIFS($D:$D,"&gt;=10000",$F:$F,"successful",$D:$D,"&lt;=14999",$R:$R,"plays")</f>
        <v>53</v>
      </c>
      <c r="U5">
        <f>COUNTIFS($D:$D,"&gt;=10000",$F:$F,"failed",$D:$D,"&lt;=14999",$R:$R,"plays")</f>
        <v>42</v>
      </c>
      <c r="V5">
        <f>COUNTIFS($D:$D,"&gt;=10000",$F:$F,"canceled",$D:$D,"&lt;=14999",$R:$R,"plays")</f>
        <v>13</v>
      </c>
      <c r="W5">
        <f t="shared" si="0"/>
        <v>108</v>
      </c>
      <c r="X5" s="16">
        <f t="shared" si="2"/>
        <v>0.49074074074074076</v>
      </c>
      <c r="Y5" s="15">
        <f t="shared" si="3"/>
        <v>0.3888888888888889</v>
      </c>
      <c r="Z5" s="15">
        <f t="shared" si="4"/>
        <v>0.12037037037037036</v>
      </c>
    </row>
    <row r="6" spans="1:26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5"/>
        <v>42327.834247685183</v>
      </c>
      <c r="L6" s="13">
        <f t="shared" si="1"/>
        <v>2015</v>
      </c>
      <c r="M6" t="b">
        <v>0</v>
      </c>
      <c r="N6">
        <v>284</v>
      </c>
      <c r="O6" t="b">
        <v>1</v>
      </c>
      <c r="P6" t="s">
        <v>8263</v>
      </c>
      <c r="Q6" s="10" t="s">
        <v>8315</v>
      </c>
      <c r="R6" t="s">
        <v>8316</v>
      </c>
      <c r="S6" t="s">
        <v>8394</v>
      </c>
      <c r="T6">
        <f>COUNTIFS($D:$D,"&gt;=15000",$F:$F,"successful",$D:$D,"&lt;=19999",$R:$R,"plays")</f>
        <v>22</v>
      </c>
      <c r="U6">
        <f>COUNTIFS($D:$D,"&gt;=15000",$F:$F,"failed",$D:$D,"&lt;=19999",$R:$R,"plays")</f>
        <v>28</v>
      </c>
      <c r="V6">
        <f>COUNTIFS($D:$D,"&gt;=15000",$F:$F,"canceled",$D:$D,"&lt;=19999",$R:$R,"plays")</f>
        <v>2</v>
      </c>
      <c r="W6">
        <f t="shared" si="0"/>
        <v>52</v>
      </c>
      <c r="X6" s="16">
        <f t="shared" si="2"/>
        <v>0.42307692307692307</v>
      </c>
      <c r="Y6" s="15">
        <f t="shared" si="3"/>
        <v>0.53846153846153844</v>
      </c>
      <c r="Z6" s="15">
        <f t="shared" si="4"/>
        <v>3.8461538461538464E-2</v>
      </c>
    </row>
    <row r="7" spans="1:26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5"/>
        <v>42563.932951388888</v>
      </c>
      <c r="L7" s="13">
        <f t="shared" si="1"/>
        <v>2016</v>
      </c>
      <c r="M7" t="b">
        <v>0</v>
      </c>
      <c r="N7">
        <v>47</v>
      </c>
      <c r="O7" t="b">
        <v>1</v>
      </c>
      <c r="P7" t="s">
        <v>8263</v>
      </c>
      <c r="Q7" s="10" t="s">
        <v>8315</v>
      </c>
      <c r="R7" t="s">
        <v>8316</v>
      </c>
      <c r="S7" t="s">
        <v>8395</v>
      </c>
      <c r="T7">
        <f>COUNTIFS($D:$D,"&gt;=20000",$F:$F,"successful",$D:$D,"&lt;=24999",$R:$R,"plays")</f>
        <v>19</v>
      </c>
      <c r="U7">
        <f>COUNTIFS($D:$D,"&gt;=20000",$F:$F,"failed",$D:$D,"&lt;=24999",$R:$R,"plays")</f>
        <v>27</v>
      </c>
      <c r="V7">
        <f>COUNTIFS($D:$D,"&gt;=20000",$F:$F,"canceled",$D:$D,"&lt;=24999",$R:$R,"plays")</f>
        <v>6</v>
      </c>
      <c r="W7">
        <f t="shared" si="0"/>
        <v>52</v>
      </c>
      <c r="X7" s="16">
        <f t="shared" si="2"/>
        <v>0.36538461538461536</v>
      </c>
      <c r="Y7" s="15">
        <f t="shared" si="3"/>
        <v>0.51923076923076927</v>
      </c>
      <c r="Z7" s="15">
        <f t="shared" si="4"/>
        <v>0.11538461538461539</v>
      </c>
    </row>
    <row r="8" spans="1:26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>(((J8/60)/60)/24)+DATE(1970,1,1)</f>
        <v>41794.072337962964</v>
      </c>
      <c r="L8" s="13">
        <f t="shared" si="1"/>
        <v>2014</v>
      </c>
      <c r="M8" t="b">
        <v>0</v>
      </c>
      <c r="N8">
        <v>58</v>
      </c>
      <c r="O8" t="b">
        <v>1</v>
      </c>
      <c r="P8" t="s">
        <v>8263</v>
      </c>
      <c r="Q8" s="10" t="s">
        <v>8315</v>
      </c>
      <c r="R8" t="s">
        <v>8316</v>
      </c>
      <c r="S8" t="s">
        <v>8396</v>
      </c>
      <c r="T8">
        <f>COUNTIFS($D:$D,"&gt;=25000",$F:$F,"successful",$D:$D,"&lt;=29999",$R:$R,"plays")</f>
        <v>21</v>
      </c>
      <c r="U8">
        <f>COUNTIFS($D:$D,"&gt;=25000",$F:$F,"failed",$D:$D,"&lt;=29999",$R:$R,"plays")</f>
        <v>16</v>
      </c>
      <c r="V8">
        <f>COUNTIFS($D:$D,"&gt;=25000",$F:$F,"canceled",$D:$D,"&lt;=29999",$R:$R,"plays")</f>
        <v>7</v>
      </c>
      <c r="W8">
        <f t="shared" si="0"/>
        <v>44</v>
      </c>
      <c r="X8" s="16">
        <f t="shared" si="2"/>
        <v>0.47727272727272729</v>
      </c>
      <c r="Y8" s="15">
        <f t="shared" si="3"/>
        <v>0.36363636363636365</v>
      </c>
      <c r="Z8" s="15">
        <f t="shared" si="4"/>
        <v>0.15909090909090909</v>
      </c>
    </row>
    <row r="9" spans="1:26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ref="K9:K72" si="6">(((J9/60)/60)/24)+DATE(1970,1,1)</f>
        <v>42516.047071759262</v>
      </c>
      <c r="L9" s="13">
        <f t="shared" si="1"/>
        <v>2016</v>
      </c>
      <c r="M9" t="b">
        <v>0</v>
      </c>
      <c r="N9">
        <v>57</v>
      </c>
      <c r="O9" t="b">
        <v>1</v>
      </c>
      <c r="P9" t="s">
        <v>8263</v>
      </c>
      <c r="Q9" s="10" t="s">
        <v>8315</v>
      </c>
      <c r="R9" t="s">
        <v>8316</v>
      </c>
      <c r="S9" t="s">
        <v>8397</v>
      </c>
      <c r="T9">
        <f>COUNTIFS($D:$D,"&gt;=30000",$F:$F,"successful",$D:$D,"&lt;=34999",$R:$R,"plays")</f>
        <v>10</v>
      </c>
      <c r="U9">
        <f>COUNTIFS($D:$D,"&gt;=30000",$F:$F,"failed",$D:$D,"&lt;=34999",$R:$R,"plays")</f>
        <v>10</v>
      </c>
      <c r="V9">
        <f>COUNTIFS($D:$D,"&gt;=30000",$F:$F,"canceled",$D:$D,"&lt;=34999",$R:$R,"plays")</f>
        <v>2</v>
      </c>
      <c r="W9">
        <f t="shared" si="0"/>
        <v>22</v>
      </c>
      <c r="X9" s="16">
        <f t="shared" si="2"/>
        <v>0.45454545454545453</v>
      </c>
      <c r="Y9" s="15">
        <f t="shared" si="3"/>
        <v>0.45454545454545453</v>
      </c>
      <c r="Z9" s="15">
        <f t="shared" si="4"/>
        <v>9.0909090909090912E-2</v>
      </c>
    </row>
    <row r="10" spans="1:26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6"/>
        <v>42468.94458333333</v>
      </c>
      <c r="L10" s="13">
        <f t="shared" si="1"/>
        <v>2016</v>
      </c>
      <c r="M10" t="b">
        <v>0</v>
      </c>
      <c r="N10">
        <v>12</v>
      </c>
      <c r="O10" t="b">
        <v>1</v>
      </c>
      <c r="P10" t="s">
        <v>8263</v>
      </c>
      <c r="Q10" s="10" t="s">
        <v>8315</v>
      </c>
      <c r="R10" t="s">
        <v>8316</v>
      </c>
      <c r="S10" t="s">
        <v>8398</v>
      </c>
      <c r="T10">
        <f>COUNTIFS($D:$D,"&gt;=35000",$F:$F,"successful",$D:$D,"&lt;=39999",$R:$R,"plays")</f>
        <v>12</v>
      </c>
      <c r="U10">
        <f>COUNTIFS($D:$D,"&gt;=35000",$F:$F,"failed",$D:$D,"&lt;=39999",$R:$R,"plays")</f>
        <v>7</v>
      </c>
      <c r="V10">
        <f>COUNTIFS($D:$D,"&gt;=35000",$F:$F,"canceled",$D:$D,"&lt;=39999",$R:$R,"plays")</f>
        <v>1</v>
      </c>
      <c r="W10">
        <f t="shared" si="0"/>
        <v>20</v>
      </c>
      <c r="X10" s="16">
        <f t="shared" si="2"/>
        <v>0.6</v>
      </c>
      <c r="Y10" s="15">
        <f t="shared" si="3"/>
        <v>0.35</v>
      </c>
      <c r="Z10" s="15">
        <f t="shared" si="4"/>
        <v>0.05</v>
      </c>
    </row>
    <row r="11" spans="1:26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6"/>
        <v>42447.103518518517</v>
      </c>
      <c r="L11" s="13">
        <f t="shared" si="1"/>
        <v>2016</v>
      </c>
      <c r="M11" t="b">
        <v>0</v>
      </c>
      <c r="N11">
        <v>20</v>
      </c>
      <c r="O11" t="b">
        <v>1</v>
      </c>
      <c r="P11" t="s">
        <v>8263</v>
      </c>
      <c r="Q11" s="10" t="s">
        <v>8315</v>
      </c>
      <c r="R11" t="s">
        <v>8316</v>
      </c>
      <c r="S11" t="s">
        <v>8399</v>
      </c>
      <c r="T11">
        <f>COUNTIFS($D:$D,"&gt;=40000",$F:$F,"successful",$D:$D,"&lt;=44999",$R:$R,"plays")</f>
        <v>6</v>
      </c>
      <c r="U11">
        <f>COUNTIFS($D:$D,"&gt;=40000",$F:$F,"failed",$D:$D,"&lt;=44999",$R:$R,"plays")</f>
        <v>4</v>
      </c>
      <c r="V11">
        <f>COUNTIFS($D:$D,"&gt;=40000",$F:$F,"canceled",$D:$D,"&lt;=44999",$R:$R,"plays")</f>
        <v>1</v>
      </c>
      <c r="W11">
        <f t="shared" si="0"/>
        <v>11</v>
      </c>
      <c r="X11" s="16">
        <f t="shared" si="2"/>
        <v>0.54545454545454541</v>
      </c>
      <c r="Y11" s="15">
        <f t="shared" si="3"/>
        <v>0.36363636363636365</v>
      </c>
      <c r="Z11" s="15">
        <f t="shared" si="4"/>
        <v>9.0909090909090912E-2</v>
      </c>
    </row>
    <row r="12" spans="1:26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6"/>
        <v>41780.068043981482</v>
      </c>
      <c r="L12" s="13">
        <f t="shared" si="1"/>
        <v>2014</v>
      </c>
      <c r="M12" t="b">
        <v>0</v>
      </c>
      <c r="N12">
        <v>19</v>
      </c>
      <c r="O12" t="b">
        <v>1</v>
      </c>
      <c r="P12" t="s">
        <v>8263</v>
      </c>
      <c r="Q12" s="10" t="s">
        <v>8315</v>
      </c>
      <c r="R12" t="s">
        <v>8316</v>
      </c>
      <c r="S12" t="s">
        <v>8400</v>
      </c>
      <c r="T12">
        <f>COUNTIFS($D:$D,"&gt;=45000",$F:$F,"successful",$D:$D,"&lt;=49999",$R:$R,"plays")</f>
        <v>2</v>
      </c>
      <c r="U12">
        <f>COUNTIFS($D:$D,"&gt;=45000",$F:$F,"failed",$D:$D,"&lt;=49999",$R:$R,"plays")</f>
        <v>4</v>
      </c>
      <c r="V12">
        <f>COUNTIFS($D:$D,"&gt;=45000",$F:$F,"canceled",$D:$D,"&lt;=49999",$R:$R,"plays")</f>
        <v>1</v>
      </c>
      <c r="W12">
        <f t="shared" si="0"/>
        <v>7</v>
      </c>
      <c r="X12" s="16">
        <f t="shared" si="2"/>
        <v>0.2857142857142857</v>
      </c>
      <c r="Y12" s="15">
        <f t="shared" si="3"/>
        <v>0.5714285714285714</v>
      </c>
      <c r="Z12" s="15">
        <f t="shared" si="4"/>
        <v>0.14285714285714285</v>
      </c>
    </row>
    <row r="13" spans="1:26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6"/>
        <v>42572.778495370367</v>
      </c>
      <c r="L13" s="13">
        <f t="shared" si="1"/>
        <v>2016</v>
      </c>
      <c r="M13" t="b">
        <v>0</v>
      </c>
      <c r="N13">
        <v>75</v>
      </c>
      <c r="O13" t="b">
        <v>1</v>
      </c>
      <c r="P13" t="s">
        <v>8263</v>
      </c>
      <c r="Q13" s="10" t="s">
        <v>8315</v>
      </c>
      <c r="R13" t="s">
        <v>8316</v>
      </c>
      <c r="S13" t="s">
        <v>8401</v>
      </c>
      <c r="T13">
        <f>COUNTIFS($D:$D,"&gt;=50000",$F:$F,"successful",$R:$R,"plays")</f>
        <v>22</v>
      </c>
      <c r="U13">
        <f>COUNTIFS($D:$D,"&gt;=50000",$F:$F,"failed",$R:$R,"plays")</f>
        <v>120</v>
      </c>
      <c r="V13">
        <f>COUNTIFS($D:$D,"&gt;=50000",$F:$F,"canceled",$R:$R,"plays")</f>
        <v>37</v>
      </c>
      <c r="W13">
        <f t="shared" si="0"/>
        <v>179</v>
      </c>
      <c r="X13" s="16">
        <f t="shared" si="2"/>
        <v>0.12290502793296089</v>
      </c>
      <c r="Y13" s="15">
        <f t="shared" si="3"/>
        <v>0.67039106145251393</v>
      </c>
      <c r="Z13" s="15">
        <f t="shared" si="4"/>
        <v>0.20670391061452514</v>
      </c>
    </row>
    <row r="14" spans="1:26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6"/>
        <v>41791.713252314818</v>
      </c>
      <c r="L14" s="13">
        <f t="shared" si="1"/>
        <v>2014</v>
      </c>
      <c r="M14" t="b">
        <v>0</v>
      </c>
      <c r="N14">
        <v>827</v>
      </c>
      <c r="O14" t="b">
        <v>1</v>
      </c>
      <c r="P14" t="s">
        <v>8263</v>
      </c>
      <c r="Q14" s="10" t="s">
        <v>8315</v>
      </c>
      <c r="R14" t="s">
        <v>8316</v>
      </c>
      <c r="T14">
        <f>SUM(T2:T13)</f>
        <v>480</v>
      </c>
    </row>
    <row r="15" spans="1:26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6"/>
        <v>42508.677187499998</v>
      </c>
      <c r="L15" s="13">
        <f t="shared" si="1"/>
        <v>2016</v>
      </c>
      <c r="M15" t="b">
        <v>0</v>
      </c>
      <c r="N15">
        <v>51</v>
      </c>
      <c r="O15" t="b">
        <v>1</v>
      </c>
      <c r="P15" t="s">
        <v>8263</v>
      </c>
      <c r="Q15" s="10" t="s">
        <v>8315</v>
      </c>
      <c r="R15" t="s">
        <v>8316</v>
      </c>
      <c r="T15" s="3">
        <f>COUNTIFS($D:$D,"&gt;0",$F:$F,"successful",$R:$R,"plays")</f>
        <v>480</v>
      </c>
    </row>
    <row r="16" spans="1:26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6"/>
        <v>41808.02648148148</v>
      </c>
      <c r="L16" s="13">
        <f t="shared" si="1"/>
        <v>2014</v>
      </c>
      <c r="M16" t="b">
        <v>0</v>
      </c>
      <c r="N16">
        <v>41</v>
      </c>
      <c r="O16" t="b">
        <v>1</v>
      </c>
      <c r="P16" t="s">
        <v>8263</v>
      </c>
      <c r="Q16" s="10" t="s">
        <v>8315</v>
      </c>
      <c r="R16" t="s">
        <v>8316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6"/>
        <v>42256.391875000001</v>
      </c>
      <c r="L17" s="13">
        <f t="shared" si="1"/>
        <v>2015</v>
      </c>
      <c r="M17" t="b">
        <v>0</v>
      </c>
      <c r="N17">
        <v>98</v>
      </c>
      <c r="O17" t="b">
        <v>1</v>
      </c>
      <c r="P17" t="s">
        <v>8263</v>
      </c>
      <c r="Q17" s="10" t="s">
        <v>8315</v>
      </c>
      <c r="R17" t="s">
        <v>8316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6"/>
        <v>41760.796423611115</v>
      </c>
      <c r="L18" s="13">
        <f t="shared" si="1"/>
        <v>2014</v>
      </c>
      <c r="M18" t="b">
        <v>0</v>
      </c>
      <c r="N18">
        <v>70</v>
      </c>
      <c r="O18" t="b">
        <v>1</v>
      </c>
      <c r="P18" t="s">
        <v>8263</v>
      </c>
      <c r="Q18" s="10" t="s">
        <v>8315</v>
      </c>
      <c r="R18" t="s">
        <v>8316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6"/>
        <v>41917.731736111113</v>
      </c>
      <c r="L19" s="13">
        <f t="shared" si="1"/>
        <v>2014</v>
      </c>
      <c r="M19" t="b">
        <v>0</v>
      </c>
      <c r="N19">
        <v>36</v>
      </c>
      <c r="O19" t="b">
        <v>1</v>
      </c>
      <c r="P19" t="s">
        <v>8263</v>
      </c>
      <c r="Q19" s="10" t="s">
        <v>8315</v>
      </c>
      <c r="R19" t="s">
        <v>8316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6"/>
        <v>41869.542314814818</v>
      </c>
      <c r="L20" s="13">
        <f t="shared" si="1"/>
        <v>2014</v>
      </c>
      <c r="M20" t="b">
        <v>0</v>
      </c>
      <c r="N20">
        <v>342</v>
      </c>
      <c r="O20" t="b">
        <v>1</v>
      </c>
      <c r="P20" t="s">
        <v>8263</v>
      </c>
      <c r="Q20" s="10" t="s">
        <v>8315</v>
      </c>
      <c r="R20" t="s">
        <v>8316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6"/>
        <v>42175.816365740742</v>
      </c>
      <c r="L21" s="13">
        <f t="shared" si="1"/>
        <v>2015</v>
      </c>
      <c r="M21" t="b">
        <v>0</v>
      </c>
      <c r="N21">
        <v>22</v>
      </c>
      <c r="O21" t="b">
        <v>1</v>
      </c>
      <c r="P21" t="s">
        <v>8263</v>
      </c>
      <c r="Q21" s="10" t="s">
        <v>8315</v>
      </c>
      <c r="R21" t="s">
        <v>8316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6"/>
        <v>42200.758240740746</v>
      </c>
      <c r="L22" s="13">
        <f t="shared" si="1"/>
        <v>2015</v>
      </c>
      <c r="M22" t="b">
        <v>0</v>
      </c>
      <c r="N22">
        <v>25</v>
      </c>
      <c r="O22" t="b">
        <v>1</v>
      </c>
      <c r="P22" t="s">
        <v>8263</v>
      </c>
      <c r="Q22" s="10" t="s">
        <v>8315</v>
      </c>
      <c r="R22" t="s">
        <v>8316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6"/>
        <v>41878.627187500002</v>
      </c>
      <c r="L23" s="13">
        <f t="shared" si="1"/>
        <v>2014</v>
      </c>
      <c r="M23" t="b">
        <v>0</v>
      </c>
      <c r="N23">
        <v>101</v>
      </c>
      <c r="O23" t="b">
        <v>1</v>
      </c>
      <c r="P23" t="s">
        <v>8263</v>
      </c>
      <c r="Q23" s="10" t="s">
        <v>8315</v>
      </c>
      <c r="R23" t="s">
        <v>8316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6"/>
        <v>41989.91134259259</v>
      </c>
      <c r="L24" s="13">
        <f t="shared" si="1"/>
        <v>2014</v>
      </c>
      <c r="M24" t="b">
        <v>0</v>
      </c>
      <c r="N24">
        <v>8</v>
      </c>
      <c r="O24" t="b">
        <v>1</v>
      </c>
      <c r="P24" t="s">
        <v>8263</v>
      </c>
      <c r="Q24" s="10" t="s">
        <v>8315</v>
      </c>
      <c r="R24" t="s">
        <v>8316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6"/>
        <v>42097.778946759259</v>
      </c>
      <c r="L25" s="13">
        <f t="shared" si="1"/>
        <v>2015</v>
      </c>
      <c r="M25" t="b">
        <v>0</v>
      </c>
      <c r="N25">
        <v>23</v>
      </c>
      <c r="O25" t="b">
        <v>1</v>
      </c>
      <c r="P25" t="s">
        <v>8263</v>
      </c>
      <c r="Q25" s="10" t="s">
        <v>8315</v>
      </c>
      <c r="R25" t="s">
        <v>8316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6"/>
        <v>42229.820173611108</v>
      </c>
      <c r="L26" s="13">
        <f t="shared" si="1"/>
        <v>2015</v>
      </c>
      <c r="M26" t="b">
        <v>0</v>
      </c>
      <c r="N26">
        <v>574</v>
      </c>
      <c r="O26" t="b">
        <v>1</v>
      </c>
      <c r="P26" t="s">
        <v>8263</v>
      </c>
      <c r="Q26" s="10" t="s">
        <v>8315</v>
      </c>
      <c r="R26" t="s">
        <v>8316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6"/>
        <v>42318.025011574078</v>
      </c>
      <c r="L27" s="13">
        <f t="shared" si="1"/>
        <v>2015</v>
      </c>
      <c r="M27" t="b">
        <v>0</v>
      </c>
      <c r="N27">
        <v>14</v>
      </c>
      <c r="O27" t="b">
        <v>1</v>
      </c>
      <c r="P27" t="s">
        <v>8263</v>
      </c>
      <c r="Q27" s="10" t="s">
        <v>8315</v>
      </c>
      <c r="R27" t="s">
        <v>8316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6"/>
        <v>41828.515555555554</v>
      </c>
      <c r="L28" s="13">
        <f t="shared" si="1"/>
        <v>2014</v>
      </c>
      <c r="M28" t="b">
        <v>0</v>
      </c>
      <c r="N28">
        <v>19</v>
      </c>
      <c r="O28" t="b">
        <v>1</v>
      </c>
      <c r="P28" t="s">
        <v>8263</v>
      </c>
      <c r="Q28" s="10" t="s">
        <v>8315</v>
      </c>
      <c r="R28" t="s">
        <v>8316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6"/>
        <v>41929.164733796293</v>
      </c>
      <c r="L29" s="13">
        <f t="shared" si="1"/>
        <v>2014</v>
      </c>
      <c r="M29" t="b">
        <v>0</v>
      </c>
      <c r="N29">
        <v>150</v>
      </c>
      <c r="O29" t="b">
        <v>1</v>
      </c>
      <c r="P29" t="s">
        <v>8263</v>
      </c>
      <c r="Q29" s="10" t="s">
        <v>8315</v>
      </c>
      <c r="R29" t="s">
        <v>8316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6"/>
        <v>42324.96393518518</v>
      </c>
      <c r="L30" s="13">
        <f t="shared" si="1"/>
        <v>2015</v>
      </c>
      <c r="M30" t="b">
        <v>0</v>
      </c>
      <c r="N30">
        <v>71</v>
      </c>
      <c r="O30" t="b">
        <v>1</v>
      </c>
      <c r="P30" t="s">
        <v>8263</v>
      </c>
      <c r="Q30" s="10" t="s">
        <v>8315</v>
      </c>
      <c r="R30" t="s">
        <v>8316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6"/>
        <v>41812.67324074074</v>
      </c>
      <c r="L31" s="13">
        <f t="shared" si="1"/>
        <v>2014</v>
      </c>
      <c r="M31" t="b">
        <v>0</v>
      </c>
      <c r="N31">
        <v>117</v>
      </c>
      <c r="O31" t="b">
        <v>1</v>
      </c>
      <c r="P31" t="s">
        <v>8263</v>
      </c>
      <c r="Q31" s="10" t="s">
        <v>8315</v>
      </c>
      <c r="R31" t="s">
        <v>8316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6"/>
        <v>41842.292997685188</v>
      </c>
      <c r="L32" s="13">
        <f t="shared" si="1"/>
        <v>2014</v>
      </c>
      <c r="M32" t="b">
        <v>0</v>
      </c>
      <c r="N32">
        <v>53</v>
      </c>
      <c r="O32" t="b">
        <v>1</v>
      </c>
      <c r="P32" t="s">
        <v>8263</v>
      </c>
      <c r="Q32" s="10" t="s">
        <v>8315</v>
      </c>
      <c r="R32" t="s">
        <v>8316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6"/>
        <v>42376.79206018518</v>
      </c>
      <c r="L33" s="13">
        <f t="shared" si="1"/>
        <v>2016</v>
      </c>
      <c r="M33" t="b">
        <v>0</v>
      </c>
      <c r="N33">
        <v>1</v>
      </c>
      <c r="O33" t="b">
        <v>1</v>
      </c>
      <c r="P33" t="s">
        <v>8263</v>
      </c>
      <c r="Q33" s="10" t="s">
        <v>8315</v>
      </c>
      <c r="R33" t="s">
        <v>8316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6"/>
        <v>42461.627511574072</v>
      </c>
      <c r="L34" s="13">
        <f t="shared" si="1"/>
        <v>2016</v>
      </c>
      <c r="M34" t="b">
        <v>0</v>
      </c>
      <c r="N34">
        <v>89</v>
      </c>
      <c r="O34" t="b">
        <v>1</v>
      </c>
      <c r="P34" t="s">
        <v>8263</v>
      </c>
      <c r="Q34" s="10" t="s">
        <v>8315</v>
      </c>
      <c r="R34" t="s">
        <v>8316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6"/>
        <v>42286.660891203705</v>
      </c>
      <c r="L35" s="13">
        <f t="shared" si="1"/>
        <v>2015</v>
      </c>
      <c r="M35" t="b">
        <v>0</v>
      </c>
      <c r="N35">
        <v>64</v>
      </c>
      <c r="O35" t="b">
        <v>1</v>
      </c>
      <c r="P35" t="s">
        <v>8263</v>
      </c>
      <c r="Q35" s="10" t="s">
        <v>8315</v>
      </c>
      <c r="R35" t="s">
        <v>8316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6"/>
        <v>41841.321770833332</v>
      </c>
      <c r="L36" s="13">
        <f t="shared" si="1"/>
        <v>2014</v>
      </c>
      <c r="M36" t="b">
        <v>0</v>
      </c>
      <c r="N36">
        <v>68</v>
      </c>
      <c r="O36" t="b">
        <v>1</v>
      </c>
      <c r="P36" t="s">
        <v>8263</v>
      </c>
      <c r="Q36" s="10" t="s">
        <v>8315</v>
      </c>
      <c r="R36" t="s">
        <v>8316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6"/>
        <v>42098.291828703703</v>
      </c>
      <c r="L37" s="13">
        <f t="shared" si="1"/>
        <v>2015</v>
      </c>
      <c r="M37" t="b">
        <v>0</v>
      </c>
      <c r="N37">
        <v>28</v>
      </c>
      <c r="O37" t="b">
        <v>1</v>
      </c>
      <c r="P37" t="s">
        <v>8263</v>
      </c>
      <c r="Q37" s="10" t="s">
        <v>8315</v>
      </c>
      <c r="R37" t="s">
        <v>8316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6"/>
        <v>42068.307002314818</v>
      </c>
      <c r="L38" s="13">
        <f t="shared" si="1"/>
        <v>2015</v>
      </c>
      <c r="M38" t="b">
        <v>0</v>
      </c>
      <c r="N38">
        <v>44</v>
      </c>
      <c r="O38" t="b">
        <v>1</v>
      </c>
      <c r="P38" t="s">
        <v>8263</v>
      </c>
      <c r="Q38" s="10" t="s">
        <v>8315</v>
      </c>
      <c r="R38" t="s">
        <v>8316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6"/>
        <v>42032.693043981482</v>
      </c>
      <c r="L39" s="13">
        <f t="shared" si="1"/>
        <v>2015</v>
      </c>
      <c r="M39" t="b">
        <v>0</v>
      </c>
      <c r="N39">
        <v>253</v>
      </c>
      <c r="O39" t="b">
        <v>1</v>
      </c>
      <c r="P39" t="s">
        <v>8263</v>
      </c>
      <c r="Q39" s="10" t="s">
        <v>8315</v>
      </c>
      <c r="R39" t="s">
        <v>8316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6"/>
        <v>41375.057222222218</v>
      </c>
      <c r="L40" s="13">
        <f t="shared" si="1"/>
        <v>2013</v>
      </c>
      <c r="M40" t="b">
        <v>0</v>
      </c>
      <c r="N40">
        <v>66</v>
      </c>
      <c r="O40" t="b">
        <v>1</v>
      </c>
      <c r="P40" t="s">
        <v>8263</v>
      </c>
      <c r="Q40" s="10" t="s">
        <v>8315</v>
      </c>
      <c r="R40" t="s">
        <v>8316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6"/>
        <v>41754.047083333331</v>
      </c>
      <c r="L41" s="13">
        <f t="shared" si="1"/>
        <v>2014</v>
      </c>
      <c r="M41" t="b">
        <v>0</v>
      </c>
      <c r="N41">
        <v>217</v>
      </c>
      <c r="O41" t="b">
        <v>1</v>
      </c>
      <c r="P41" t="s">
        <v>8263</v>
      </c>
      <c r="Q41" s="10" t="s">
        <v>8315</v>
      </c>
      <c r="R41" t="s">
        <v>8316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6"/>
        <v>41789.21398148148</v>
      </c>
      <c r="L42" s="13">
        <f t="shared" si="1"/>
        <v>2014</v>
      </c>
      <c r="M42" t="b">
        <v>0</v>
      </c>
      <c r="N42">
        <v>16</v>
      </c>
      <c r="O42" t="b">
        <v>1</v>
      </c>
      <c r="P42" t="s">
        <v>8263</v>
      </c>
      <c r="Q42" s="10" t="s">
        <v>8315</v>
      </c>
      <c r="R42" t="s">
        <v>8316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6"/>
        <v>41887.568912037037</v>
      </c>
      <c r="L43" s="13">
        <f t="shared" si="1"/>
        <v>2014</v>
      </c>
      <c r="M43" t="b">
        <v>0</v>
      </c>
      <c r="N43">
        <v>19</v>
      </c>
      <c r="O43" t="b">
        <v>1</v>
      </c>
      <c r="P43" t="s">
        <v>8263</v>
      </c>
      <c r="Q43" s="10" t="s">
        <v>8315</v>
      </c>
      <c r="R43" t="s">
        <v>8316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6"/>
        <v>41971.639189814814</v>
      </c>
      <c r="L44" s="13">
        <f t="shared" si="1"/>
        <v>2014</v>
      </c>
      <c r="M44" t="b">
        <v>0</v>
      </c>
      <c r="N44">
        <v>169</v>
      </c>
      <c r="O44" t="b">
        <v>1</v>
      </c>
      <c r="P44" t="s">
        <v>8263</v>
      </c>
      <c r="Q44" s="10" t="s">
        <v>8315</v>
      </c>
      <c r="R44" t="s">
        <v>8316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6"/>
        <v>41802.790347222224</v>
      </c>
      <c r="L45" s="13">
        <f t="shared" si="1"/>
        <v>2014</v>
      </c>
      <c r="M45" t="b">
        <v>0</v>
      </c>
      <c r="N45">
        <v>263</v>
      </c>
      <c r="O45" t="b">
        <v>1</v>
      </c>
      <c r="P45" t="s">
        <v>8263</v>
      </c>
      <c r="Q45" s="10" t="s">
        <v>8315</v>
      </c>
      <c r="R45" t="s">
        <v>8316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6"/>
        <v>41874.098807870374</v>
      </c>
      <c r="L46" s="13">
        <f t="shared" si="1"/>
        <v>2014</v>
      </c>
      <c r="M46" t="b">
        <v>0</v>
      </c>
      <c r="N46">
        <v>15</v>
      </c>
      <c r="O46" t="b">
        <v>1</v>
      </c>
      <c r="P46" t="s">
        <v>8263</v>
      </c>
      <c r="Q46" s="10" t="s">
        <v>8315</v>
      </c>
      <c r="R46" t="s">
        <v>8316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6"/>
        <v>42457.623923611114</v>
      </c>
      <c r="L47" s="13">
        <f t="shared" si="1"/>
        <v>2016</v>
      </c>
      <c r="M47" t="b">
        <v>0</v>
      </c>
      <c r="N47">
        <v>61</v>
      </c>
      <c r="O47" t="b">
        <v>1</v>
      </c>
      <c r="P47" t="s">
        <v>8263</v>
      </c>
      <c r="Q47" s="10" t="s">
        <v>8315</v>
      </c>
      <c r="R47" t="s">
        <v>8316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6"/>
        <v>42323.964976851858</v>
      </c>
      <c r="L48" s="13">
        <f t="shared" si="1"/>
        <v>2015</v>
      </c>
      <c r="M48" t="b">
        <v>0</v>
      </c>
      <c r="N48">
        <v>45</v>
      </c>
      <c r="O48" t="b">
        <v>1</v>
      </c>
      <c r="P48" t="s">
        <v>8263</v>
      </c>
      <c r="Q48" s="10" t="s">
        <v>8315</v>
      </c>
      <c r="R48" t="s">
        <v>8316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6"/>
        <v>41932.819525462961</v>
      </c>
      <c r="L49" s="13">
        <f t="shared" si="1"/>
        <v>2014</v>
      </c>
      <c r="M49" t="b">
        <v>0</v>
      </c>
      <c r="N49">
        <v>70</v>
      </c>
      <c r="O49" t="b">
        <v>1</v>
      </c>
      <c r="P49" t="s">
        <v>8263</v>
      </c>
      <c r="Q49" s="10" t="s">
        <v>8315</v>
      </c>
      <c r="R49" t="s">
        <v>8316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6"/>
        <v>42033.516898148147</v>
      </c>
      <c r="L50" s="13">
        <f t="shared" si="1"/>
        <v>2015</v>
      </c>
      <c r="M50" t="b">
        <v>0</v>
      </c>
      <c r="N50">
        <v>38</v>
      </c>
      <c r="O50" t="b">
        <v>1</v>
      </c>
      <c r="P50" t="s">
        <v>8263</v>
      </c>
      <c r="Q50" s="10" t="s">
        <v>8315</v>
      </c>
      <c r="R50" t="s">
        <v>8316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6"/>
        <v>42271.176446759258</v>
      </c>
      <c r="L51" s="13">
        <f t="shared" si="1"/>
        <v>2015</v>
      </c>
      <c r="M51" t="b">
        <v>0</v>
      </c>
      <c r="N51">
        <v>87</v>
      </c>
      <c r="O51" t="b">
        <v>1</v>
      </c>
      <c r="P51" t="s">
        <v>8263</v>
      </c>
      <c r="Q51" s="10" t="s">
        <v>8315</v>
      </c>
      <c r="R51" t="s">
        <v>8316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6"/>
        <v>41995.752986111111</v>
      </c>
      <c r="L52" s="13">
        <f t="shared" si="1"/>
        <v>2014</v>
      </c>
      <c r="M52" t="b">
        <v>0</v>
      </c>
      <c r="N52">
        <v>22</v>
      </c>
      <c r="O52" t="b">
        <v>1</v>
      </c>
      <c r="P52" t="s">
        <v>8263</v>
      </c>
      <c r="Q52" s="10" t="s">
        <v>8315</v>
      </c>
      <c r="R52" t="s">
        <v>8316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6"/>
        <v>42196.928668981483</v>
      </c>
      <c r="L53" s="13">
        <f t="shared" si="1"/>
        <v>2015</v>
      </c>
      <c r="M53" t="b">
        <v>0</v>
      </c>
      <c r="N53">
        <v>119</v>
      </c>
      <c r="O53" t="b">
        <v>1</v>
      </c>
      <c r="P53" t="s">
        <v>8263</v>
      </c>
      <c r="Q53" s="10" t="s">
        <v>8315</v>
      </c>
      <c r="R53" t="s">
        <v>8316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6"/>
        <v>41807.701921296299</v>
      </c>
      <c r="L54" s="13">
        <f t="shared" si="1"/>
        <v>2014</v>
      </c>
      <c r="M54" t="b">
        <v>0</v>
      </c>
      <c r="N54">
        <v>52</v>
      </c>
      <c r="O54" t="b">
        <v>1</v>
      </c>
      <c r="P54" t="s">
        <v>8263</v>
      </c>
      <c r="Q54" s="10" t="s">
        <v>8315</v>
      </c>
      <c r="R54" t="s">
        <v>8316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6"/>
        <v>41719.549131944441</v>
      </c>
      <c r="L55" s="13">
        <f t="shared" si="1"/>
        <v>2014</v>
      </c>
      <c r="M55" t="b">
        <v>0</v>
      </c>
      <c r="N55">
        <v>117</v>
      </c>
      <c r="O55" t="b">
        <v>1</v>
      </c>
      <c r="P55" t="s">
        <v>8263</v>
      </c>
      <c r="Q55" s="10" t="s">
        <v>8315</v>
      </c>
      <c r="R55" t="s">
        <v>8316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6"/>
        <v>42333.713206018518</v>
      </c>
      <c r="L56" s="13">
        <f t="shared" si="1"/>
        <v>2015</v>
      </c>
      <c r="M56" t="b">
        <v>0</v>
      </c>
      <c r="N56">
        <v>52</v>
      </c>
      <c r="O56" t="b">
        <v>1</v>
      </c>
      <c r="P56" t="s">
        <v>8263</v>
      </c>
      <c r="Q56" s="10" t="s">
        <v>8315</v>
      </c>
      <c r="R56" t="s">
        <v>8316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6"/>
        <v>42496.968935185185</v>
      </c>
      <c r="L57" s="13">
        <f t="shared" si="1"/>
        <v>2016</v>
      </c>
      <c r="M57" t="b">
        <v>0</v>
      </c>
      <c r="N57">
        <v>86</v>
      </c>
      <c r="O57" t="b">
        <v>1</v>
      </c>
      <c r="P57" t="s">
        <v>8263</v>
      </c>
      <c r="Q57" s="10" t="s">
        <v>8315</v>
      </c>
      <c r="R57" t="s">
        <v>8316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6"/>
        <v>42149.548888888887</v>
      </c>
      <c r="L58" s="13">
        <f t="shared" si="1"/>
        <v>2015</v>
      </c>
      <c r="M58" t="b">
        <v>0</v>
      </c>
      <c r="N58">
        <v>174</v>
      </c>
      <c r="O58" t="b">
        <v>1</v>
      </c>
      <c r="P58" t="s">
        <v>8263</v>
      </c>
      <c r="Q58" s="10" t="s">
        <v>8315</v>
      </c>
      <c r="R58" t="s">
        <v>8316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6"/>
        <v>42089.83289351852</v>
      </c>
      <c r="L59" s="13">
        <f t="shared" si="1"/>
        <v>2015</v>
      </c>
      <c r="M59" t="b">
        <v>0</v>
      </c>
      <c r="N59">
        <v>69</v>
      </c>
      <c r="O59" t="b">
        <v>1</v>
      </c>
      <c r="P59" t="s">
        <v>8263</v>
      </c>
      <c r="Q59" s="10" t="s">
        <v>8315</v>
      </c>
      <c r="R59" t="s">
        <v>8316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6"/>
        <v>41932.745046296295</v>
      </c>
      <c r="L60" s="13">
        <f t="shared" si="1"/>
        <v>2014</v>
      </c>
      <c r="M60" t="b">
        <v>0</v>
      </c>
      <c r="N60">
        <v>75</v>
      </c>
      <c r="O60" t="b">
        <v>1</v>
      </c>
      <c r="P60" t="s">
        <v>8263</v>
      </c>
      <c r="Q60" s="10" t="s">
        <v>8315</v>
      </c>
      <c r="R60" t="s">
        <v>8316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6"/>
        <v>42230.23583333334</v>
      </c>
      <c r="L61" s="13">
        <f t="shared" si="1"/>
        <v>2015</v>
      </c>
      <c r="M61" t="b">
        <v>0</v>
      </c>
      <c r="N61">
        <v>33</v>
      </c>
      <c r="O61" t="b">
        <v>1</v>
      </c>
      <c r="P61" t="s">
        <v>8263</v>
      </c>
      <c r="Q61" s="10" t="s">
        <v>8315</v>
      </c>
      <c r="R61" t="s">
        <v>8316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6"/>
        <v>41701.901817129627</v>
      </c>
      <c r="L62" s="13">
        <f t="shared" si="1"/>
        <v>2014</v>
      </c>
      <c r="M62" t="b">
        <v>0</v>
      </c>
      <c r="N62">
        <v>108</v>
      </c>
      <c r="O62" t="b">
        <v>1</v>
      </c>
      <c r="P62" t="s">
        <v>8264</v>
      </c>
      <c r="Q62" s="10" t="s">
        <v>8315</v>
      </c>
      <c r="R62" t="s">
        <v>8316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6"/>
        <v>41409.814317129632</v>
      </c>
      <c r="L63" s="13">
        <f t="shared" si="1"/>
        <v>2013</v>
      </c>
      <c r="M63" t="b">
        <v>0</v>
      </c>
      <c r="N63">
        <v>23</v>
      </c>
      <c r="O63" t="b">
        <v>1</v>
      </c>
      <c r="P63" t="s">
        <v>8264</v>
      </c>
      <c r="Q63" s="10" t="s">
        <v>8315</v>
      </c>
      <c r="R63" t="s">
        <v>8316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6"/>
        <v>41311.799513888887</v>
      </c>
      <c r="L64" s="13">
        <f t="shared" si="1"/>
        <v>2013</v>
      </c>
      <c r="M64" t="b">
        <v>0</v>
      </c>
      <c r="N64">
        <v>48</v>
      </c>
      <c r="O64" t="b">
        <v>1</v>
      </c>
      <c r="P64" t="s">
        <v>8264</v>
      </c>
      <c r="Q64" s="10" t="s">
        <v>8315</v>
      </c>
      <c r="R64" t="s">
        <v>8316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6"/>
        <v>41612.912187499998</v>
      </c>
      <c r="L65" s="13">
        <f t="shared" si="1"/>
        <v>2013</v>
      </c>
      <c r="M65" t="b">
        <v>0</v>
      </c>
      <c r="N65">
        <v>64</v>
      </c>
      <c r="O65" t="b">
        <v>1</v>
      </c>
      <c r="P65" t="s">
        <v>8264</v>
      </c>
      <c r="Q65" s="10" t="s">
        <v>8315</v>
      </c>
      <c r="R65" t="s">
        <v>8316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6"/>
        <v>41433.01829861111</v>
      </c>
      <c r="L66" s="13">
        <f t="shared" si="1"/>
        <v>2013</v>
      </c>
      <c r="M66" t="b">
        <v>0</v>
      </c>
      <c r="N66">
        <v>24</v>
      </c>
      <c r="O66" t="b">
        <v>1</v>
      </c>
      <c r="P66" t="s">
        <v>8264</v>
      </c>
      <c r="Q66" s="10" t="s">
        <v>8315</v>
      </c>
      <c r="R66" t="s">
        <v>8316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si="6"/>
        <v>41835.821226851855</v>
      </c>
      <c r="L67" s="13">
        <f t="shared" ref="L67:L130" si="7">YEAR(K67)</f>
        <v>2014</v>
      </c>
      <c r="M67" t="b">
        <v>0</v>
      </c>
      <c r="N67">
        <v>57</v>
      </c>
      <c r="O67" t="b">
        <v>1</v>
      </c>
      <c r="P67" t="s">
        <v>8264</v>
      </c>
      <c r="Q67" s="10" t="s">
        <v>8315</v>
      </c>
      <c r="R67" t="s">
        <v>8316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6"/>
        <v>42539.849768518514</v>
      </c>
      <c r="L68" s="13">
        <f t="shared" si="7"/>
        <v>2016</v>
      </c>
      <c r="M68" t="b">
        <v>0</v>
      </c>
      <c r="N68">
        <v>26</v>
      </c>
      <c r="O68" t="b">
        <v>1</v>
      </c>
      <c r="P68" t="s">
        <v>8264</v>
      </c>
      <c r="Q68" s="10" t="s">
        <v>8315</v>
      </c>
      <c r="R68" t="s">
        <v>8316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6"/>
        <v>41075.583379629628</v>
      </c>
      <c r="L69" s="13">
        <f t="shared" si="7"/>
        <v>2012</v>
      </c>
      <c r="M69" t="b">
        <v>0</v>
      </c>
      <c r="N69">
        <v>20</v>
      </c>
      <c r="O69" t="b">
        <v>1</v>
      </c>
      <c r="P69" t="s">
        <v>8264</v>
      </c>
      <c r="Q69" s="10" t="s">
        <v>8315</v>
      </c>
      <c r="R69" t="s">
        <v>8316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6"/>
        <v>41663.569340277776</v>
      </c>
      <c r="L70" s="13">
        <f t="shared" si="7"/>
        <v>2014</v>
      </c>
      <c r="M70" t="b">
        <v>0</v>
      </c>
      <c r="N70">
        <v>36</v>
      </c>
      <c r="O70" t="b">
        <v>1</v>
      </c>
      <c r="P70" t="s">
        <v>8264</v>
      </c>
      <c r="Q70" s="10" t="s">
        <v>8315</v>
      </c>
      <c r="R70" t="s">
        <v>8316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6"/>
        <v>40786.187789351854</v>
      </c>
      <c r="L71" s="13">
        <f t="shared" si="7"/>
        <v>2011</v>
      </c>
      <c r="M71" t="b">
        <v>0</v>
      </c>
      <c r="N71">
        <v>178</v>
      </c>
      <c r="O71" t="b">
        <v>1</v>
      </c>
      <c r="P71" t="s">
        <v>8264</v>
      </c>
      <c r="Q71" s="10" t="s">
        <v>8315</v>
      </c>
      <c r="R71" t="s">
        <v>8316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6"/>
        <v>40730.896354166667</v>
      </c>
      <c r="L72" s="13">
        <f t="shared" si="7"/>
        <v>2011</v>
      </c>
      <c r="M72" t="b">
        <v>0</v>
      </c>
      <c r="N72">
        <v>17</v>
      </c>
      <c r="O72" t="b">
        <v>1</v>
      </c>
      <c r="P72" t="s">
        <v>8264</v>
      </c>
      <c r="Q72" s="10" t="s">
        <v>8315</v>
      </c>
      <c r="R72" t="s">
        <v>8316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ref="K73:K136" si="8">(((J73/60)/60)/24)+DATE(1970,1,1)</f>
        <v>40997.271493055552</v>
      </c>
      <c r="L73" s="13">
        <f t="shared" si="7"/>
        <v>2012</v>
      </c>
      <c r="M73" t="b">
        <v>0</v>
      </c>
      <c r="N73">
        <v>32</v>
      </c>
      <c r="O73" t="b">
        <v>1</v>
      </c>
      <c r="P73" t="s">
        <v>8264</v>
      </c>
      <c r="Q73" s="10" t="s">
        <v>8315</v>
      </c>
      <c r="R73" t="s">
        <v>8316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8"/>
        <v>41208.010196759256</v>
      </c>
      <c r="L74" s="13">
        <f t="shared" si="7"/>
        <v>2012</v>
      </c>
      <c r="M74" t="b">
        <v>0</v>
      </c>
      <c r="N74">
        <v>41</v>
      </c>
      <c r="O74" t="b">
        <v>1</v>
      </c>
      <c r="P74" t="s">
        <v>8264</v>
      </c>
      <c r="Q74" s="10" t="s">
        <v>8315</v>
      </c>
      <c r="R74" t="s">
        <v>8316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8"/>
        <v>40587.75675925926</v>
      </c>
      <c r="L75" s="13">
        <f t="shared" si="7"/>
        <v>2011</v>
      </c>
      <c r="M75" t="b">
        <v>0</v>
      </c>
      <c r="N75">
        <v>18</v>
      </c>
      <c r="O75" t="b">
        <v>1</v>
      </c>
      <c r="P75" t="s">
        <v>8264</v>
      </c>
      <c r="Q75" s="10" t="s">
        <v>8315</v>
      </c>
      <c r="R75" t="s">
        <v>8316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8"/>
        <v>42360.487210648149</v>
      </c>
      <c r="L76" s="13">
        <f t="shared" si="7"/>
        <v>2015</v>
      </c>
      <c r="M76" t="b">
        <v>0</v>
      </c>
      <c r="N76">
        <v>29</v>
      </c>
      <c r="O76" t="b">
        <v>1</v>
      </c>
      <c r="P76" t="s">
        <v>8264</v>
      </c>
      <c r="Q76" s="10" t="s">
        <v>8315</v>
      </c>
      <c r="R76" t="s">
        <v>8316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8"/>
        <v>41357.209166666667</v>
      </c>
      <c r="L77" s="13">
        <f t="shared" si="7"/>
        <v>2013</v>
      </c>
      <c r="M77" t="b">
        <v>0</v>
      </c>
      <c r="N77">
        <v>47</v>
      </c>
      <c r="O77" t="b">
        <v>1</v>
      </c>
      <c r="P77" t="s">
        <v>8264</v>
      </c>
      <c r="Q77" s="10" t="s">
        <v>8315</v>
      </c>
      <c r="R77" t="s">
        <v>8316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8"/>
        <v>40844.691643518519</v>
      </c>
      <c r="L78" s="13">
        <f t="shared" si="7"/>
        <v>2011</v>
      </c>
      <c r="M78" t="b">
        <v>0</v>
      </c>
      <c r="N78">
        <v>15</v>
      </c>
      <c r="O78" t="b">
        <v>1</v>
      </c>
      <c r="P78" t="s">
        <v>8264</v>
      </c>
      <c r="Q78" s="10" t="s">
        <v>8315</v>
      </c>
      <c r="R78" t="s">
        <v>8316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8"/>
        <v>40997.144872685189</v>
      </c>
      <c r="L79" s="13">
        <f t="shared" si="7"/>
        <v>2012</v>
      </c>
      <c r="M79" t="b">
        <v>0</v>
      </c>
      <c r="N79">
        <v>26</v>
      </c>
      <c r="O79" t="b">
        <v>1</v>
      </c>
      <c r="P79" t="s">
        <v>8264</v>
      </c>
      <c r="Q79" s="10" t="s">
        <v>8315</v>
      </c>
      <c r="R79" t="s">
        <v>8316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8"/>
        <v>42604.730567129634</v>
      </c>
      <c r="L80" s="13">
        <f t="shared" si="7"/>
        <v>2016</v>
      </c>
      <c r="M80" t="b">
        <v>0</v>
      </c>
      <c r="N80">
        <v>35</v>
      </c>
      <c r="O80" t="b">
        <v>1</v>
      </c>
      <c r="P80" t="s">
        <v>8264</v>
      </c>
      <c r="Q80" s="10" t="s">
        <v>8315</v>
      </c>
      <c r="R80" t="s">
        <v>8316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8"/>
        <v>41724.776539351849</v>
      </c>
      <c r="L81" s="13">
        <f t="shared" si="7"/>
        <v>2014</v>
      </c>
      <c r="M81" t="b">
        <v>0</v>
      </c>
      <c r="N81">
        <v>41</v>
      </c>
      <c r="O81" t="b">
        <v>1</v>
      </c>
      <c r="P81" t="s">
        <v>8264</v>
      </c>
      <c r="Q81" s="10" t="s">
        <v>8315</v>
      </c>
      <c r="R81" t="s">
        <v>8316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8"/>
        <v>41583.083981481483</v>
      </c>
      <c r="L82" s="13">
        <f t="shared" si="7"/>
        <v>2013</v>
      </c>
      <c r="M82" t="b">
        <v>0</v>
      </c>
      <c r="N82">
        <v>47</v>
      </c>
      <c r="O82" t="b">
        <v>1</v>
      </c>
      <c r="P82" t="s">
        <v>8264</v>
      </c>
      <c r="Q82" s="10" t="s">
        <v>8315</v>
      </c>
      <c r="R82" t="s">
        <v>8316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8"/>
        <v>41100.158877314818</v>
      </c>
      <c r="L83" s="13">
        <f t="shared" si="7"/>
        <v>2012</v>
      </c>
      <c r="M83" t="b">
        <v>0</v>
      </c>
      <c r="N83">
        <v>28</v>
      </c>
      <c r="O83" t="b">
        <v>1</v>
      </c>
      <c r="P83" t="s">
        <v>8264</v>
      </c>
      <c r="Q83" s="10" t="s">
        <v>8315</v>
      </c>
      <c r="R83" t="s">
        <v>8316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8"/>
        <v>40795.820150462961</v>
      </c>
      <c r="L84" s="13">
        <f t="shared" si="7"/>
        <v>2011</v>
      </c>
      <c r="M84" t="b">
        <v>0</v>
      </c>
      <c r="N84">
        <v>100</v>
      </c>
      <c r="O84" t="b">
        <v>1</v>
      </c>
      <c r="P84" t="s">
        <v>8264</v>
      </c>
      <c r="Q84" s="10" t="s">
        <v>8315</v>
      </c>
      <c r="R84" t="s">
        <v>8316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8"/>
        <v>42042.615613425922</v>
      </c>
      <c r="L85" s="13">
        <f t="shared" si="7"/>
        <v>2015</v>
      </c>
      <c r="M85" t="b">
        <v>0</v>
      </c>
      <c r="N85">
        <v>13</v>
      </c>
      <c r="O85" t="b">
        <v>1</v>
      </c>
      <c r="P85" t="s">
        <v>8264</v>
      </c>
      <c r="Q85" s="10" t="s">
        <v>8315</v>
      </c>
      <c r="R85" t="s">
        <v>8316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8"/>
        <v>40648.757939814815</v>
      </c>
      <c r="L86" s="13">
        <f t="shared" si="7"/>
        <v>2011</v>
      </c>
      <c r="M86" t="b">
        <v>0</v>
      </c>
      <c r="N86">
        <v>7</v>
      </c>
      <c r="O86" t="b">
        <v>1</v>
      </c>
      <c r="P86" t="s">
        <v>8264</v>
      </c>
      <c r="Q86" s="10" t="s">
        <v>8315</v>
      </c>
      <c r="R86" t="s">
        <v>8316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8"/>
        <v>40779.125428240739</v>
      </c>
      <c r="L87" s="13">
        <f t="shared" si="7"/>
        <v>2011</v>
      </c>
      <c r="M87" t="b">
        <v>0</v>
      </c>
      <c r="N87">
        <v>21</v>
      </c>
      <c r="O87" t="b">
        <v>1</v>
      </c>
      <c r="P87" t="s">
        <v>8264</v>
      </c>
      <c r="Q87" s="10" t="s">
        <v>8315</v>
      </c>
      <c r="R87" t="s">
        <v>8316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8"/>
        <v>42291.556076388893</v>
      </c>
      <c r="L88" s="13">
        <f t="shared" si="7"/>
        <v>2015</v>
      </c>
      <c r="M88" t="b">
        <v>0</v>
      </c>
      <c r="N88">
        <v>17</v>
      </c>
      <c r="O88" t="b">
        <v>1</v>
      </c>
      <c r="P88" t="s">
        <v>8264</v>
      </c>
      <c r="Q88" s="10" t="s">
        <v>8315</v>
      </c>
      <c r="R88" t="s">
        <v>8316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8"/>
        <v>40322.53938657407</v>
      </c>
      <c r="L89" s="13">
        <f t="shared" si="7"/>
        <v>2010</v>
      </c>
      <c r="M89" t="b">
        <v>0</v>
      </c>
      <c r="N89">
        <v>25</v>
      </c>
      <c r="O89" t="b">
        <v>1</v>
      </c>
      <c r="P89" t="s">
        <v>8264</v>
      </c>
      <c r="Q89" s="10" t="s">
        <v>8315</v>
      </c>
      <c r="R89" t="s">
        <v>8316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8"/>
        <v>41786.65892361111</v>
      </c>
      <c r="L90" s="13">
        <f t="shared" si="7"/>
        <v>2014</v>
      </c>
      <c r="M90" t="b">
        <v>0</v>
      </c>
      <c r="N90">
        <v>60</v>
      </c>
      <c r="O90" t="b">
        <v>1</v>
      </c>
      <c r="P90" t="s">
        <v>8264</v>
      </c>
      <c r="Q90" s="10" t="s">
        <v>8315</v>
      </c>
      <c r="R90" t="s">
        <v>8316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8"/>
        <v>41402.752222222225</v>
      </c>
      <c r="L91" s="13">
        <f t="shared" si="7"/>
        <v>2013</v>
      </c>
      <c r="M91" t="b">
        <v>0</v>
      </c>
      <c r="N91">
        <v>56</v>
      </c>
      <c r="O91" t="b">
        <v>1</v>
      </c>
      <c r="P91" t="s">
        <v>8264</v>
      </c>
      <c r="Q91" s="10" t="s">
        <v>8315</v>
      </c>
      <c r="R91" t="s">
        <v>8316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8"/>
        <v>40706.297442129631</v>
      </c>
      <c r="L92" s="13">
        <f t="shared" si="7"/>
        <v>2011</v>
      </c>
      <c r="M92" t="b">
        <v>0</v>
      </c>
      <c r="N92">
        <v>16</v>
      </c>
      <c r="O92" t="b">
        <v>1</v>
      </c>
      <c r="P92" t="s">
        <v>8264</v>
      </c>
      <c r="Q92" s="10" t="s">
        <v>8315</v>
      </c>
      <c r="R92" t="s">
        <v>8316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8"/>
        <v>40619.402361111112</v>
      </c>
      <c r="L93" s="13">
        <f t="shared" si="7"/>
        <v>2011</v>
      </c>
      <c r="M93" t="b">
        <v>0</v>
      </c>
      <c r="N93">
        <v>46</v>
      </c>
      <c r="O93" t="b">
        <v>1</v>
      </c>
      <c r="P93" t="s">
        <v>8264</v>
      </c>
      <c r="Q93" s="10" t="s">
        <v>8315</v>
      </c>
      <c r="R93" t="s">
        <v>8316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8"/>
        <v>42721.198877314819</v>
      </c>
      <c r="L94" s="13">
        <f t="shared" si="7"/>
        <v>2016</v>
      </c>
      <c r="M94" t="b">
        <v>0</v>
      </c>
      <c r="N94">
        <v>43</v>
      </c>
      <c r="O94" t="b">
        <v>1</v>
      </c>
      <c r="P94" t="s">
        <v>8264</v>
      </c>
      <c r="Q94" s="10" t="s">
        <v>8315</v>
      </c>
      <c r="R94" t="s">
        <v>8316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8"/>
        <v>41065.858067129629</v>
      </c>
      <c r="L95" s="13">
        <f t="shared" si="7"/>
        <v>2012</v>
      </c>
      <c r="M95" t="b">
        <v>0</v>
      </c>
      <c r="N95">
        <v>15</v>
      </c>
      <c r="O95" t="b">
        <v>1</v>
      </c>
      <c r="P95" t="s">
        <v>8264</v>
      </c>
      <c r="Q95" s="10" t="s">
        <v>8315</v>
      </c>
      <c r="R95" t="s">
        <v>8316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8"/>
        <v>41716.717847222222</v>
      </c>
      <c r="L96" s="13">
        <f t="shared" si="7"/>
        <v>2014</v>
      </c>
      <c r="M96" t="b">
        <v>0</v>
      </c>
      <c r="N96">
        <v>12</v>
      </c>
      <c r="O96" t="b">
        <v>1</v>
      </c>
      <c r="P96" t="s">
        <v>8264</v>
      </c>
      <c r="Q96" s="10" t="s">
        <v>8315</v>
      </c>
      <c r="R96" t="s">
        <v>8316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8"/>
        <v>40935.005104166667</v>
      </c>
      <c r="L97" s="13">
        <f t="shared" si="7"/>
        <v>2012</v>
      </c>
      <c r="M97" t="b">
        <v>0</v>
      </c>
      <c r="N97">
        <v>21</v>
      </c>
      <c r="O97" t="b">
        <v>1</v>
      </c>
      <c r="P97" t="s">
        <v>8264</v>
      </c>
      <c r="Q97" s="10" t="s">
        <v>8315</v>
      </c>
      <c r="R97" t="s">
        <v>8316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8"/>
        <v>40324.662511574075</v>
      </c>
      <c r="L98" s="13">
        <f t="shared" si="7"/>
        <v>2010</v>
      </c>
      <c r="M98" t="b">
        <v>0</v>
      </c>
      <c r="N98">
        <v>34</v>
      </c>
      <c r="O98" t="b">
        <v>1</v>
      </c>
      <c r="P98" t="s">
        <v>8264</v>
      </c>
      <c r="Q98" s="10" t="s">
        <v>8315</v>
      </c>
      <c r="R98" t="s">
        <v>8316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8"/>
        <v>40706.135208333333</v>
      </c>
      <c r="L99" s="13">
        <f t="shared" si="7"/>
        <v>2011</v>
      </c>
      <c r="M99" t="b">
        <v>0</v>
      </c>
      <c r="N99">
        <v>8</v>
      </c>
      <c r="O99" t="b">
        <v>1</v>
      </c>
      <c r="P99" t="s">
        <v>8264</v>
      </c>
      <c r="Q99" s="10" t="s">
        <v>8315</v>
      </c>
      <c r="R99" t="s">
        <v>8316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8"/>
        <v>41214.79483796296</v>
      </c>
      <c r="L100" s="13">
        <f t="shared" si="7"/>
        <v>2012</v>
      </c>
      <c r="M100" t="b">
        <v>0</v>
      </c>
      <c r="N100">
        <v>60</v>
      </c>
      <c r="O100" t="b">
        <v>1</v>
      </c>
      <c r="P100" t="s">
        <v>8264</v>
      </c>
      <c r="Q100" s="10" t="s">
        <v>8315</v>
      </c>
      <c r="R100" t="s">
        <v>8316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8"/>
        <v>41631.902766203704</v>
      </c>
      <c r="L101" s="13">
        <f t="shared" si="7"/>
        <v>2013</v>
      </c>
      <c r="M101" t="b">
        <v>0</v>
      </c>
      <c r="N101">
        <v>39</v>
      </c>
      <c r="O101" t="b">
        <v>1</v>
      </c>
      <c r="P101" t="s">
        <v>8264</v>
      </c>
      <c r="Q101" s="10" t="s">
        <v>8315</v>
      </c>
      <c r="R101" t="s">
        <v>8316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8"/>
        <v>41197.753310185188</v>
      </c>
      <c r="L102" s="13">
        <f t="shared" si="7"/>
        <v>2012</v>
      </c>
      <c r="M102" t="b">
        <v>0</v>
      </c>
      <c r="N102">
        <v>26</v>
      </c>
      <c r="O102" t="b">
        <v>1</v>
      </c>
      <c r="P102" t="s">
        <v>8264</v>
      </c>
      <c r="Q102" s="10" t="s">
        <v>8315</v>
      </c>
      <c r="R102" t="s">
        <v>8316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8"/>
        <v>41274.776736111111</v>
      </c>
      <c r="L103" s="13">
        <f t="shared" si="7"/>
        <v>2012</v>
      </c>
      <c r="M103" t="b">
        <v>0</v>
      </c>
      <c r="N103">
        <v>35</v>
      </c>
      <c r="O103" t="b">
        <v>1</v>
      </c>
      <c r="P103" t="s">
        <v>8264</v>
      </c>
      <c r="Q103" s="10" t="s">
        <v>8315</v>
      </c>
      <c r="R103" t="s">
        <v>8316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8"/>
        <v>40505.131168981483</v>
      </c>
      <c r="L104" s="13">
        <f t="shared" si="7"/>
        <v>2010</v>
      </c>
      <c r="M104" t="b">
        <v>0</v>
      </c>
      <c r="N104">
        <v>65</v>
      </c>
      <c r="O104" t="b">
        <v>1</v>
      </c>
      <c r="P104" t="s">
        <v>8264</v>
      </c>
      <c r="Q104" s="10" t="s">
        <v>8315</v>
      </c>
      <c r="R104" t="s">
        <v>8316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8"/>
        <v>41682.805902777778</v>
      </c>
      <c r="L105" s="13">
        <f t="shared" si="7"/>
        <v>2014</v>
      </c>
      <c r="M105" t="b">
        <v>0</v>
      </c>
      <c r="N105">
        <v>49</v>
      </c>
      <c r="O105" t="b">
        <v>1</v>
      </c>
      <c r="P105" t="s">
        <v>8264</v>
      </c>
      <c r="Q105" s="10" t="s">
        <v>8315</v>
      </c>
      <c r="R105" t="s">
        <v>8316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8"/>
        <v>40612.695208333331</v>
      </c>
      <c r="L106" s="13">
        <f t="shared" si="7"/>
        <v>2011</v>
      </c>
      <c r="M106" t="b">
        <v>0</v>
      </c>
      <c r="N106">
        <v>10</v>
      </c>
      <c r="O106" t="b">
        <v>1</v>
      </c>
      <c r="P106" t="s">
        <v>8264</v>
      </c>
      <c r="Q106" s="10" t="s">
        <v>8315</v>
      </c>
      <c r="R106" t="s">
        <v>8316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8"/>
        <v>42485.724768518514</v>
      </c>
      <c r="L107" s="13">
        <f t="shared" si="7"/>
        <v>2016</v>
      </c>
      <c r="M107" t="b">
        <v>0</v>
      </c>
      <c r="N107">
        <v>60</v>
      </c>
      <c r="O107" t="b">
        <v>1</v>
      </c>
      <c r="P107" t="s">
        <v>8264</v>
      </c>
      <c r="Q107" s="10" t="s">
        <v>8315</v>
      </c>
      <c r="R107" t="s">
        <v>8316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8"/>
        <v>40987.776631944449</v>
      </c>
      <c r="L108" s="13">
        <f t="shared" si="7"/>
        <v>2012</v>
      </c>
      <c r="M108" t="b">
        <v>0</v>
      </c>
      <c r="N108">
        <v>27</v>
      </c>
      <c r="O108" t="b">
        <v>1</v>
      </c>
      <c r="P108" t="s">
        <v>8264</v>
      </c>
      <c r="Q108" s="10" t="s">
        <v>8315</v>
      </c>
      <c r="R108" t="s">
        <v>8316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8"/>
        <v>40635.982488425929</v>
      </c>
      <c r="L109" s="13">
        <f t="shared" si="7"/>
        <v>2011</v>
      </c>
      <c r="M109" t="b">
        <v>0</v>
      </c>
      <c r="N109">
        <v>69</v>
      </c>
      <c r="O109" t="b">
        <v>1</v>
      </c>
      <c r="P109" t="s">
        <v>8264</v>
      </c>
      <c r="Q109" s="10" t="s">
        <v>8315</v>
      </c>
      <c r="R109" t="s">
        <v>8316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8"/>
        <v>41365.613078703704</v>
      </c>
      <c r="L110" s="13">
        <f t="shared" si="7"/>
        <v>2013</v>
      </c>
      <c r="M110" t="b">
        <v>0</v>
      </c>
      <c r="N110">
        <v>47</v>
      </c>
      <c r="O110" t="b">
        <v>1</v>
      </c>
      <c r="P110" t="s">
        <v>8264</v>
      </c>
      <c r="Q110" s="10" t="s">
        <v>8315</v>
      </c>
      <c r="R110" t="s">
        <v>8316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8"/>
        <v>40570.025810185187</v>
      </c>
      <c r="L111" s="13">
        <f t="shared" si="7"/>
        <v>2011</v>
      </c>
      <c r="M111" t="b">
        <v>0</v>
      </c>
      <c r="N111">
        <v>47</v>
      </c>
      <c r="O111" t="b">
        <v>1</v>
      </c>
      <c r="P111" t="s">
        <v>8264</v>
      </c>
      <c r="Q111" s="10" t="s">
        <v>8315</v>
      </c>
      <c r="R111" t="s">
        <v>8316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8"/>
        <v>41557.949687500004</v>
      </c>
      <c r="L112" s="13">
        <f t="shared" si="7"/>
        <v>2013</v>
      </c>
      <c r="M112" t="b">
        <v>0</v>
      </c>
      <c r="N112">
        <v>26</v>
      </c>
      <c r="O112" t="b">
        <v>1</v>
      </c>
      <c r="P112" t="s">
        <v>8264</v>
      </c>
      <c r="Q112" s="10" t="s">
        <v>8315</v>
      </c>
      <c r="R112" t="s">
        <v>8316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8"/>
        <v>42125.333182870367</v>
      </c>
      <c r="L113" s="13">
        <f t="shared" si="7"/>
        <v>2015</v>
      </c>
      <c r="M113" t="b">
        <v>0</v>
      </c>
      <c r="N113">
        <v>53</v>
      </c>
      <c r="O113" t="b">
        <v>1</v>
      </c>
      <c r="P113" t="s">
        <v>8264</v>
      </c>
      <c r="Q113" s="10" t="s">
        <v>8315</v>
      </c>
      <c r="R113" t="s">
        <v>8316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8"/>
        <v>41718.043032407404</v>
      </c>
      <c r="L114" s="13">
        <f t="shared" si="7"/>
        <v>2014</v>
      </c>
      <c r="M114" t="b">
        <v>0</v>
      </c>
      <c r="N114">
        <v>81</v>
      </c>
      <c r="O114" t="b">
        <v>1</v>
      </c>
      <c r="P114" t="s">
        <v>8264</v>
      </c>
      <c r="Q114" s="10" t="s">
        <v>8315</v>
      </c>
      <c r="R114" t="s">
        <v>8316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8"/>
        <v>40753.758425925924</v>
      </c>
      <c r="L115" s="13">
        <f t="shared" si="7"/>
        <v>2011</v>
      </c>
      <c r="M115" t="b">
        <v>0</v>
      </c>
      <c r="N115">
        <v>78</v>
      </c>
      <c r="O115" t="b">
        <v>1</v>
      </c>
      <c r="P115" t="s">
        <v>8264</v>
      </c>
      <c r="Q115" s="10" t="s">
        <v>8315</v>
      </c>
      <c r="R115" t="s">
        <v>8316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8"/>
        <v>40861.27416666667</v>
      </c>
      <c r="L116" s="13">
        <f t="shared" si="7"/>
        <v>2011</v>
      </c>
      <c r="M116" t="b">
        <v>0</v>
      </c>
      <c r="N116">
        <v>35</v>
      </c>
      <c r="O116" t="b">
        <v>1</v>
      </c>
      <c r="P116" t="s">
        <v>8264</v>
      </c>
      <c r="Q116" s="10" t="s">
        <v>8315</v>
      </c>
      <c r="R116" t="s">
        <v>8316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8"/>
        <v>40918.738935185182</v>
      </c>
      <c r="L117" s="13">
        <f t="shared" si="7"/>
        <v>2012</v>
      </c>
      <c r="M117" t="b">
        <v>0</v>
      </c>
      <c r="N117">
        <v>22</v>
      </c>
      <c r="O117" t="b">
        <v>1</v>
      </c>
      <c r="P117" t="s">
        <v>8264</v>
      </c>
      <c r="Q117" s="10" t="s">
        <v>8315</v>
      </c>
      <c r="R117" t="s">
        <v>8316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8"/>
        <v>40595.497164351851</v>
      </c>
      <c r="L118" s="13">
        <f t="shared" si="7"/>
        <v>2011</v>
      </c>
      <c r="M118" t="b">
        <v>0</v>
      </c>
      <c r="N118">
        <v>57</v>
      </c>
      <c r="O118" t="b">
        <v>1</v>
      </c>
      <c r="P118" t="s">
        <v>8264</v>
      </c>
      <c r="Q118" s="10" t="s">
        <v>8315</v>
      </c>
      <c r="R118" t="s">
        <v>8316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8"/>
        <v>40248.834999999999</v>
      </c>
      <c r="L119" s="13">
        <f t="shared" si="7"/>
        <v>2010</v>
      </c>
      <c r="M119" t="b">
        <v>0</v>
      </c>
      <c r="N119">
        <v>27</v>
      </c>
      <c r="O119" t="b">
        <v>1</v>
      </c>
      <c r="P119" t="s">
        <v>8264</v>
      </c>
      <c r="Q119" s="10" t="s">
        <v>8315</v>
      </c>
      <c r="R119" t="s">
        <v>8316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8"/>
        <v>40723.053657407407</v>
      </c>
      <c r="L120" s="13">
        <f t="shared" si="7"/>
        <v>2011</v>
      </c>
      <c r="M120" t="b">
        <v>0</v>
      </c>
      <c r="N120">
        <v>39</v>
      </c>
      <c r="O120" t="b">
        <v>1</v>
      </c>
      <c r="P120" t="s">
        <v>8264</v>
      </c>
      <c r="Q120" s="10" t="s">
        <v>8315</v>
      </c>
      <c r="R120" t="s">
        <v>8316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8"/>
        <v>40739.069282407407</v>
      </c>
      <c r="L121" s="13">
        <f t="shared" si="7"/>
        <v>2011</v>
      </c>
      <c r="M121" t="b">
        <v>0</v>
      </c>
      <c r="N121">
        <v>37</v>
      </c>
      <c r="O121" t="b">
        <v>1</v>
      </c>
      <c r="P121" t="s">
        <v>8264</v>
      </c>
      <c r="Q121" s="10" t="s">
        <v>8315</v>
      </c>
      <c r="R121" t="s">
        <v>8316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8"/>
        <v>42616.049849537041</v>
      </c>
      <c r="L122" s="13">
        <f t="shared" si="7"/>
        <v>2016</v>
      </c>
      <c r="M122" t="b">
        <v>0</v>
      </c>
      <c r="N122">
        <v>1</v>
      </c>
      <c r="O122" t="b">
        <v>0</v>
      </c>
      <c r="P122" t="s">
        <v>8265</v>
      </c>
      <c r="Q122" s="10" t="s">
        <v>8315</v>
      </c>
      <c r="R122" t="s">
        <v>8316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8"/>
        <v>42096.704976851848</v>
      </c>
      <c r="L123" s="13">
        <f t="shared" si="7"/>
        <v>2015</v>
      </c>
      <c r="M123" t="b">
        <v>0</v>
      </c>
      <c r="N123">
        <v>1</v>
      </c>
      <c r="O123" t="b">
        <v>0</v>
      </c>
      <c r="P123" t="s">
        <v>8265</v>
      </c>
      <c r="Q123" s="10" t="s">
        <v>8315</v>
      </c>
      <c r="R123" t="s">
        <v>8316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8"/>
        <v>42593.431793981479</v>
      </c>
      <c r="L124" s="13">
        <f t="shared" si="7"/>
        <v>2016</v>
      </c>
      <c r="M124" t="b">
        <v>0</v>
      </c>
      <c r="N124">
        <v>0</v>
      </c>
      <c r="O124" t="b">
        <v>0</v>
      </c>
      <c r="P124" t="s">
        <v>8265</v>
      </c>
      <c r="Q124" s="10" t="s">
        <v>8315</v>
      </c>
      <c r="R124" t="s">
        <v>8316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8"/>
        <v>41904.781990740739</v>
      </c>
      <c r="L125" s="13">
        <f t="shared" si="7"/>
        <v>2014</v>
      </c>
      <c r="M125" t="b">
        <v>0</v>
      </c>
      <c r="N125">
        <v>6</v>
      </c>
      <c r="O125" t="b">
        <v>0</v>
      </c>
      <c r="P125" t="s">
        <v>8265</v>
      </c>
      <c r="Q125" s="10" t="s">
        <v>8315</v>
      </c>
      <c r="R125" t="s">
        <v>8316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8"/>
        <v>42114.928726851853</v>
      </c>
      <c r="L126" s="13">
        <f t="shared" si="7"/>
        <v>2015</v>
      </c>
      <c r="M126" t="b">
        <v>0</v>
      </c>
      <c r="N126">
        <v>0</v>
      </c>
      <c r="O126" t="b">
        <v>0</v>
      </c>
      <c r="P126" t="s">
        <v>8265</v>
      </c>
      <c r="Q126" s="10" t="s">
        <v>8315</v>
      </c>
      <c r="R126" t="s">
        <v>8316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8"/>
        <v>42709.993981481486</v>
      </c>
      <c r="L127" s="13">
        <f t="shared" si="7"/>
        <v>2016</v>
      </c>
      <c r="M127" t="b">
        <v>0</v>
      </c>
      <c r="N127">
        <v>6</v>
      </c>
      <c r="O127" t="b">
        <v>0</v>
      </c>
      <c r="P127" t="s">
        <v>8265</v>
      </c>
      <c r="Q127" s="10" t="s">
        <v>8315</v>
      </c>
      <c r="R127" t="s">
        <v>8316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8"/>
        <v>42135.589548611111</v>
      </c>
      <c r="L128" s="13">
        <f t="shared" si="7"/>
        <v>2015</v>
      </c>
      <c r="M128" t="b">
        <v>0</v>
      </c>
      <c r="N128">
        <v>13</v>
      </c>
      <c r="O128" t="b">
        <v>0</v>
      </c>
      <c r="P128" t="s">
        <v>8265</v>
      </c>
      <c r="Q128" s="10" t="s">
        <v>8315</v>
      </c>
      <c r="R128" t="s">
        <v>8316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8"/>
        <v>42067.62431712963</v>
      </c>
      <c r="L129" s="13">
        <f t="shared" si="7"/>
        <v>2015</v>
      </c>
      <c r="M129" t="b">
        <v>0</v>
      </c>
      <c r="N129">
        <v>4</v>
      </c>
      <c r="O129" t="b">
        <v>0</v>
      </c>
      <c r="P129" t="s">
        <v>8265</v>
      </c>
      <c r="Q129" s="10" t="s">
        <v>8315</v>
      </c>
      <c r="R129" t="s">
        <v>8316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8"/>
        <v>42628.22792824074</v>
      </c>
      <c r="L130" s="13">
        <f t="shared" si="7"/>
        <v>2016</v>
      </c>
      <c r="M130" t="b">
        <v>0</v>
      </c>
      <c r="N130">
        <v>6</v>
      </c>
      <c r="O130" t="b">
        <v>0</v>
      </c>
      <c r="P130" t="s">
        <v>8265</v>
      </c>
      <c r="Q130" s="10" t="s">
        <v>8315</v>
      </c>
      <c r="R130" t="s">
        <v>8316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si="8"/>
        <v>41882.937303240738</v>
      </c>
      <c r="L131" s="13">
        <f t="shared" ref="L131:L194" si="9">YEAR(K131)</f>
        <v>2014</v>
      </c>
      <c r="M131" t="b">
        <v>0</v>
      </c>
      <c r="N131">
        <v>0</v>
      </c>
      <c r="O131" t="b">
        <v>0</v>
      </c>
      <c r="P131" t="s">
        <v>8265</v>
      </c>
      <c r="Q131" s="10" t="s">
        <v>8315</v>
      </c>
      <c r="R131" t="s">
        <v>8316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8"/>
        <v>41778.915416666663</v>
      </c>
      <c r="L132" s="13">
        <f t="shared" si="9"/>
        <v>2014</v>
      </c>
      <c r="M132" t="b">
        <v>0</v>
      </c>
      <c r="N132">
        <v>0</v>
      </c>
      <c r="O132" t="b">
        <v>0</v>
      </c>
      <c r="P132" t="s">
        <v>8265</v>
      </c>
      <c r="Q132" s="10" t="s">
        <v>8315</v>
      </c>
      <c r="R132" t="s">
        <v>8316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8"/>
        <v>42541.837511574078</v>
      </c>
      <c r="L133" s="13">
        <f t="shared" si="9"/>
        <v>2016</v>
      </c>
      <c r="M133" t="b">
        <v>0</v>
      </c>
      <c r="N133">
        <v>0</v>
      </c>
      <c r="O133" t="b">
        <v>0</v>
      </c>
      <c r="P133" t="s">
        <v>8265</v>
      </c>
      <c r="Q133" s="10" t="s">
        <v>8315</v>
      </c>
      <c r="R133" t="s">
        <v>8316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8"/>
        <v>41905.812581018516</v>
      </c>
      <c r="L134" s="13">
        <f t="shared" si="9"/>
        <v>2014</v>
      </c>
      <c r="M134" t="b">
        <v>0</v>
      </c>
      <c r="N134">
        <v>81</v>
      </c>
      <c r="O134" t="b">
        <v>0</v>
      </c>
      <c r="P134" t="s">
        <v>8265</v>
      </c>
      <c r="Q134" s="10" t="s">
        <v>8315</v>
      </c>
      <c r="R134" t="s">
        <v>8316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8"/>
        <v>42491.80768518518</v>
      </c>
      <c r="L135" s="13">
        <f t="shared" si="9"/>
        <v>2016</v>
      </c>
      <c r="M135" t="b">
        <v>0</v>
      </c>
      <c r="N135">
        <v>0</v>
      </c>
      <c r="O135" t="b">
        <v>0</v>
      </c>
      <c r="P135" t="s">
        <v>8265</v>
      </c>
      <c r="Q135" s="10" t="s">
        <v>8315</v>
      </c>
      <c r="R135" t="s">
        <v>8316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8"/>
        <v>42221.909930555557</v>
      </c>
      <c r="L136" s="13">
        <f t="shared" si="9"/>
        <v>2015</v>
      </c>
      <c r="M136" t="b">
        <v>0</v>
      </c>
      <c r="N136">
        <v>0</v>
      </c>
      <c r="O136" t="b">
        <v>0</v>
      </c>
      <c r="P136" t="s">
        <v>8265</v>
      </c>
      <c r="Q136" s="10" t="s">
        <v>8315</v>
      </c>
      <c r="R136" t="s">
        <v>8316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ref="K137:K200" si="10">(((J137/60)/60)/24)+DATE(1970,1,1)</f>
        <v>41788.381909722222</v>
      </c>
      <c r="L137" s="13">
        <f t="shared" si="9"/>
        <v>2014</v>
      </c>
      <c r="M137" t="b">
        <v>0</v>
      </c>
      <c r="N137">
        <v>5</v>
      </c>
      <c r="O137" t="b">
        <v>0</v>
      </c>
      <c r="P137" t="s">
        <v>8265</v>
      </c>
      <c r="Q137" s="10" t="s">
        <v>8315</v>
      </c>
      <c r="R137" t="s">
        <v>8316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10"/>
        <v>42096.410115740742</v>
      </c>
      <c r="L138" s="13">
        <f t="shared" si="9"/>
        <v>2015</v>
      </c>
      <c r="M138" t="b">
        <v>0</v>
      </c>
      <c r="N138">
        <v>0</v>
      </c>
      <c r="O138" t="b">
        <v>0</v>
      </c>
      <c r="P138" t="s">
        <v>8265</v>
      </c>
      <c r="Q138" s="10" t="s">
        <v>8315</v>
      </c>
      <c r="R138" t="s">
        <v>8316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10"/>
        <v>42239.573993055557</v>
      </c>
      <c r="L139" s="13">
        <f t="shared" si="9"/>
        <v>2015</v>
      </c>
      <c r="M139" t="b">
        <v>0</v>
      </c>
      <c r="N139">
        <v>0</v>
      </c>
      <c r="O139" t="b">
        <v>0</v>
      </c>
      <c r="P139" t="s">
        <v>8265</v>
      </c>
      <c r="Q139" s="10" t="s">
        <v>8315</v>
      </c>
      <c r="R139" t="s">
        <v>8316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10"/>
        <v>42186.257418981477</v>
      </c>
      <c r="L140" s="13">
        <f t="shared" si="9"/>
        <v>2015</v>
      </c>
      <c r="M140" t="b">
        <v>0</v>
      </c>
      <c r="N140">
        <v>58</v>
      </c>
      <c r="O140" t="b">
        <v>0</v>
      </c>
      <c r="P140" t="s">
        <v>8265</v>
      </c>
      <c r="Q140" s="10" t="s">
        <v>8315</v>
      </c>
      <c r="R140" t="s">
        <v>8316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10"/>
        <v>42187.920972222222</v>
      </c>
      <c r="L141" s="13">
        <f t="shared" si="9"/>
        <v>2015</v>
      </c>
      <c r="M141" t="b">
        <v>0</v>
      </c>
      <c r="N141">
        <v>1</v>
      </c>
      <c r="O141" t="b">
        <v>0</v>
      </c>
      <c r="P141" t="s">
        <v>8265</v>
      </c>
      <c r="Q141" s="10" t="s">
        <v>8315</v>
      </c>
      <c r="R141" t="s">
        <v>8316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10"/>
        <v>42053.198287037041</v>
      </c>
      <c r="L142" s="13">
        <f t="shared" si="9"/>
        <v>2015</v>
      </c>
      <c r="M142" t="b">
        <v>0</v>
      </c>
      <c r="N142">
        <v>0</v>
      </c>
      <c r="O142" t="b">
        <v>0</v>
      </c>
      <c r="P142" t="s">
        <v>8265</v>
      </c>
      <c r="Q142" s="10" t="s">
        <v>8315</v>
      </c>
      <c r="R142" t="s">
        <v>8316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10"/>
        <v>42110.153043981481</v>
      </c>
      <c r="L143" s="13">
        <f t="shared" si="9"/>
        <v>2015</v>
      </c>
      <c r="M143" t="b">
        <v>0</v>
      </c>
      <c r="N143">
        <v>28</v>
      </c>
      <c r="O143" t="b">
        <v>0</v>
      </c>
      <c r="P143" t="s">
        <v>8265</v>
      </c>
      <c r="Q143" s="10" t="s">
        <v>8315</v>
      </c>
      <c r="R143" t="s">
        <v>8316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10"/>
        <v>41938.893263888887</v>
      </c>
      <c r="L144" s="13">
        <f t="shared" si="9"/>
        <v>2014</v>
      </c>
      <c r="M144" t="b">
        <v>0</v>
      </c>
      <c r="N144">
        <v>1</v>
      </c>
      <c r="O144" t="b">
        <v>0</v>
      </c>
      <c r="P144" t="s">
        <v>8265</v>
      </c>
      <c r="Q144" s="10" t="s">
        <v>8315</v>
      </c>
      <c r="R144" t="s">
        <v>8316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10"/>
        <v>42559.064143518524</v>
      </c>
      <c r="L145" s="13">
        <f t="shared" si="9"/>
        <v>2016</v>
      </c>
      <c r="M145" t="b">
        <v>0</v>
      </c>
      <c r="N145">
        <v>0</v>
      </c>
      <c r="O145" t="b">
        <v>0</v>
      </c>
      <c r="P145" t="s">
        <v>8265</v>
      </c>
      <c r="Q145" s="10" t="s">
        <v>8315</v>
      </c>
      <c r="R145" t="s">
        <v>8316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10"/>
        <v>42047.762407407412</v>
      </c>
      <c r="L146" s="13">
        <f t="shared" si="9"/>
        <v>2015</v>
      </c>
      <c r="M146" t="b">
        <v>0</v>
      </c>
      <c r="N146">
        <v>37</v>
      </c>
      <c r="O146" t="b">
        <v>0</v>
      </c>
      <c r="P146" t="s">
        <v>8265</v>
      </c>
      <c r="Q146" s="10" t="s">
        <v>8315</v>
      </c>
      <c r="R146" t="s">
        <v>8316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10"/>
        <v>42200.542268518519</v>
      </c>
      <c r="L147" s="13">
        <f t="shared" si="9"/>
        <v>2015</v>
      </c>
      <c r="M147" t="b">
        <v>0</v>
      </c>
      <c r="N147">
        <v>9</v>
      </c>
      <c r="O147" t="b">
        <v>0</v>
      </c>
      <c r="P147" t="s">
        <v>8265</v>
      </c>
      <c r="Q147" s="10" t="s">
        <v>8315</v>
      </c>
      <c r="R147" t="s">
        <v>8316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10"/>
        <v>42693.016180555554</v>
      </c>
      <c r="L148" s="13">
        <f t="shared" si="9"/>
        <v>2016</v>
      </c>
      <c r="M148" t="b">
        <v>0</v>
      </c>
      <c r="N148">
        <v>3</v>
      </c>
      <c r="O148" t="b">
        <v>0</v>
      </c>
      <c r="P148" t="s">
        <v>8265</v>
      </c>
      <c r="Q148" s="10" t="s">
        <v>8315</v>
      </c>
      <c r="R148" t="s">
        <v>8316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10"/>
        <v>41969.767824074079</v>
      </c>
      <c r="L149" s="13">
        <f t="shared" si="9"/>
        <v>2014</v>
      </c>
      <c r="M149" t="b">
        <v>0</v>
      </c>
      <c r="N149">
        <v>0</v>
      </c>
      <c r="O149" t="b">
        <v>0</v>
      </c>
      <c r="P149" t="s">
        <v>8265</v>
      </c>
      <c r="Q149" s="10" t="s">
        <v>8315</v>
      </c>
      <c r="R149" t="s">
        <v>8316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10"/>
        <v>42397.281666666662</v>
      </c>
      <c r="L150" s="13">
        <f t="shared" si="9"/>
        <v>2016</v>
      </c>
      <c r="M150" t="b">
        <v>0</v>
      </c>
      <c r="N150">
        <v>2</v>
      </c>
      <c r="O150" t="b">
        <v>0</v>
      </c>
      <c r="P150" t="s">
        <v>8265</v>
      </c>
      <c r="Q150" s="10" t="s">
        <v>8315</v>
      </c>
      <c r="R150" t="s">
        <v>8316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10"/>
        <v>41968.172106481477</v>
      </c>
      <c r="L151" s="13">
        <f t="shared" si="9"/>
        <v>2014</v>
      </c>
      <c r="M151" t="b">
        <v>0</v>
      </c>
      <c r="N151">
        <v>6</v>
      </c>
      <c r="O151" t="b">
        <v>0</v>
      </c>
      <c r="P151" t="s">
        <v>8265</v>
      </c>
      <c r="Q151" s="10" t="s">
        <v>8315</v>
      </c>
      <c r="R151" t="s">
        <v>8316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10"/>
        <v>42090.161828703705</v>
      </c>
      <c r="L152" s="13">
        <f t="shared" si="9"/>
        <v>2015</v>
      </c>
      <c r="M152" t="b">
        <v>0</v>
      </c>
      <c r="N152">
        <v>67</v>
      </c>
      <c r="O152" t="b">
        <v>0</v>
      </c>
      <c r="P152" t="s">
        <v>8265</v>
      </c>
      <c r="Q152" s="10" t="s">
        <v>8315</v>
      </c>
      <c r="R152" t="s">
        <v>8316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10"/>
        <v>42113.550821759258</v>
      </c>
      <c r="L153" s="13">
        <f t="shared" si="9"/>
        <v>2015</v>
      </c>
      <c r="M153" t="b">
        <v>0</v>
      </c>
      <c r="N153">
        <v>5</v>
      </c>
      <c r="O153" t="b">
        <v>0</v>
      </c>
      <c r="P153" t="s">
        <v>8265</v>
      </c>
      <c r="Q153" s="10" t="s">
        <v>8315</v>
      </c>
      <c r="R153" t="s">
        <v>8316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10"/>
        <v>41875.077546296299</v>
      </c>
      <c r="L154" s="13">
        <f t="shared" si="9"/>
        <v>2014</v>
      </c>
      <c r="M154" t="b">
        <v>0</v>
      </c>
      <c r="N154">
        <v>2</v>
      </c>
      <c r="O154" t="b">
        <v>0</v>
      </c>
      <c r="P154" t="s">
        <v>8265</v>
      </c>
      <c r="Q154" s="10" t="s">
        <v>8315</v>
      </c>
      <c r="R154" t="s">
        <v>8316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10"/>
        <v>41933.586157407408</v>
      </c>
      <c r="L155" s="13">
        <f t="shared" si="9"/>
        <v>2014</v>
      </c>
      <c r="M155" t="b">
        <v>0</v>
      </c>
      <c r="N155">
        <v>10</v>
      </c>
      <c r="O155" t="b">
        <v>0</v>
      </c>
      <c r="P155" t="s">
        <v>8265</v>
      </c>
      <c r="Q155" s="10" t="s">
        <v>8315</v>
      </c>
      <c r="R155" t="s">
        <v>8316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10"/>
        <v>42115.547395833331</v>
      </c>
      <c r="L156" s="13">
        <f t="shared" si="9"/>
        <v>2015</v>
      </c>
      <c r="M156" t="b">
        <v>0</v>
      </c>
      <c r="N156">
        <v>3</v>
      </c>
      <c r="O156" t="b">
        <v>0</v>
      </c>
      <c r="P156" t="s">
        <v>8265</v>
      </c>
      <c r="Q156" s="10" t="s">
        <v>8315</v>
      </c>
      <c r="R156" t="s">
        <v>8316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10"/>
        <v>42168.559432870374</v>
      </c>
      <c r="L157" s="13">
        <f t="shared" si="9"/>
        <v>2015</v>
      </c>
      <c r="M157" t="b">
        <v>0</v>
      </c>
      <c r="N157">
        <v>4</v>
      </c>
      <c r="O157" t="b">
        <v>0</v>
      </c>
      <c r="P157" t="s">
        <v>8265</v>
      </c>
      <c r="Q157" s="10" t="s">
        <v>8315</v>
      </c>
      <c r="R157" t="s">
        <v>8316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10"/>
        <v>41794.124953703707</v>
      </c>
      <c r="L158" s="13">
        <f t="shared" si="9"/>
        <v>2014</v>
      </c>
      <c r="M158" t="b">
        <v>0</v>
      </c>
      <c r="N158">
        <v>15</v>
      </c>
      <c r="O158" t="b">
        <v>0</v>
      </c>
      <c r="P158" t="s">
        <v>8265</v>
      </c>
      <c r="Q158" s="10" t="s">
        <v>8315</v>
      </c>
      <c r="R158" t="s">
        <v>8316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10"/>
        <v>42396.911712962959</v>
      </c>
      <c r="L159" s="13">
        <f t="shared" si="9"/>
        <v>2016</v>
      </c>
      <c r="M159" t="b">
        <v>0</v>
      </c>
      <c r="N159">
        <v>2</v>
      </c>
      <c r="O159" t="b">
        <v>0</v>
      </c>
      <c r="P159" t="s">
        <v>8265</v>
      </c>
      <c r="Q159" s="10" t="s">
        <v>8315</v>
      </c>
      <c r="R159" t="s">
        <v>8316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10"/>
        <v>41904.07671296296</v>
      </c>
      <c r="L160" s="13">
        <f t="shared" si="9"/>
        <v>2014</v>
      </c>
      <c r="M160" t="b">
        <v>0</v>
      </c>
      <c r="N160">
        <v>0</v>
      </c>
      <c r="O160" t="b">
        <v>0</v>
      </c>
      <c r="P160" t="s">
        <v>8265</v>
      </c>
      <c r="Q160" s="10" t="s">
        <v>8315</v>
      </c>
      <c r="R160" t="s">
        <v>8316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10"/>
        <v>42514.434548611112</v>
      </c>
      <c r="L161" s="13">
        <f t="shared" si="9"/>
        <v>2016</v>
      </c>
      <c r="M161" t="b">
        <v>0</v>
      </c>
      <c r="N161">
        <v>1</v>
      </c>
      <c r="O161" t="b">
        <v>0</v>
      </c>
      <c r="P161" t="s">
        <v>8265</v>
      </c>
      <c r="Q161" s="10" t="s">
        <v>8315</v>
      </c>
      <c r="R161" t="s">
        <v>8316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10"/>
        <v>42171.913090277783</v>
      </c>
      <c r="L162" s="13">
        <f t="shared" si="9"/>
        <v>2015</v>
      </c>
      <c r="M162" t="b">
        <v>0</v>
      </c>
      <c r="N162">
        <v>0</v>
      </c>
      <c r="O162" t="b">
        <v>0</v>
      </c>
      <c r="P162" t="s">
        <v>8266</v>
      </c>
      <c r="Q162" s="10" t="s">
        <v>8315</v>
      </c>
      <c r="R162" t="s">
        <v>8316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10"/>
        <v>41792.687442129631</v>
      </c>
      <c r="L163" s="13">
        <f t="shared" si="9"/>
        <v>2014</v>
      </c>
      <c r="M163" t="b">
        <v>0</v>
      </c>
      <c r="N163">
        <v>1</v>
      </c>
      <c r="O163" t="b">
        <v>0</v>
      </c>
      <c r="P163" t="s">
        <v>8266</v>
      </c>
      <c r="Q163" s="10" t="s">
        <v>8315</v>
      </c>
      <c r="R163" t="s">
        <v>8316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10"/>
        <v>41835.126805555556</v>
      </c>
      <c r="L164" s="13">
        <f t="shared" si="9"/>
        <v>2014</v>
      </c>
      <c r="M164" t="b">
        <v>0</v>
      </c>
      <c r="N164">
        <v>10</v>
      </c>
      <c r="O164" t="b">
        <v>0</v>
      </c>
      <c r="P164" t="s">
        <v>8266</v>
      </c>
      <c r="Q164" s="10" t="s">
        <v>8315</v>
      </c>
      <c r="R164" t="s">
        <v>8316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10"/>
        <v>42243.961273148147</v>
      </c>
      <c r="L165" s="13">
        <f t="shared" si="9"/>
        <v>2015</v>
      </c>
      <c r="M165" t="b">
        <v>0</v>
      </c>
      <c r="N165">
        <v>0</v>
      </c>
      <c r="O165" t="b">
        <v>0</v>
      </c>
      <c r="P165" t="s">
        <v>8266</v>
      </c>
      <c r="Q165" s="10" t="s">
        <v>8315</v>
      </c>
      <c r="R165" t="s">
        <v>8316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10"/>
        <v>41841.762743055559</v>
      </c>
      <c r="L166" s="13">
        <f t="shared" si="9"/>
        <v>2014</v>
      </c>
      <c r="M166" t="b">
        <v>0</v>
      </c>
      <c r="N166">
        <v>7</v>
      </c>
      <c r="O166" t="b">
        <v>0</v>
      </c>
      <c r="P166" t="s">
        <v>8266</v>
      </c>
      <c r="Q166" s="10" t="s">
        <v>8315</v>
      </c>
      <c r="R166" t="s">
        <v>8316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10"/>
        <v>42351.658842592587</v>
      </c>
      <c r="L167" s="13">
        <f t="shared" si="9"/>
        <v>2015</v>
      </c>
      <c r="M167" t="b">
        <v>0</v>
      </c>
      <c r="N167">
        <v>0</v>
      </c>
      <c r="O167" t="b">
        <v>0</v>
      </c>
      <c r="P167" t="s">
        <v>8266</v>
      </c>
      <c r="Q167" s="10" t="s">
        <v>8315</v>
      </c>
      <c r="R167" t="s">
        <v>8316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10"/>
        <v>42721.075949074075</v>
      </c>
      <c r="L168" s="13">
        <f t="shared" si="9"/>
        <v>2016</v>
      </c>
      <c r="M168" t="b">
        <v>0</v>
      </c>
      <c r="N168">
        <v>1</v>
      </c>
      <c r="O168" t="b">
        <v>0</v>
      </c>
      <c r="P168" t="s">
        <v>8266</v>
      </c>
      <c r="Q168" s="10" t="s">
        <v>8315</v>
      </c>
      <c r="R168" t="s">
        <v>8316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10"/>
        <v>42160.927488425921</v>
      </c>
      <c r="L169" s="13">
        <f t="shared" si="9"/>
        <v>2015</v>
      </c>
      <c r="M169" t="b">
        <v>0</v>
      </c>
      <c r="N169">
        <v>2</v>
      </c>
      <c r="O169" t="b">
        <v>0</v>
      </c>
      <c r="P169" t="s">
        <v>8266</v>
      </c>
      <c r="Q169" s="10" t="s">
        <v>8315</v>
      </c>
      <c r="R169" t="s">
        <v>8316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10"/>
        <v>42052.83530092593</v>
      </c>
      <c r="L170" s="13">
        <f t="shared" si="9"/>
        <v>2015</v>
      </c>
      <c r="M170" t="b">
        <v>0</v>
      </c>
      <c r="N170">
        <v>3</v>
      </c>
      <c r="O170" t="b">
        <v>0</v>
      </c>
      <c r="P170" t="s">
        <v>8266</v>
      </c>
      <c r="Q170" s="10" t="s">
        <v>8315</v>
      </c>
      <c r="R170" t="s">
        <v>8316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10"/>
        <v>41900.505312499998</v>
      </c>
      <c r="L171" s="13">
        <f t="shared" si="9"/>
        <v>2014</v>
      </c>
      <c r="M171" t="b">
        <v>0</v>
      </c>
      <c r="N171">
        <v>10</v>
      </c>
      <c r="O171" t="b">
        <v>0</v>
      </c>
      <c r="P171" t="s">
        <v>8266</v>
      </c>
      <c r="Q171" s="10" t="s">
        <v>8315</v>
      </c>
      <c r="R171" t="s">
        <v>8316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10"/>
        <v>42216.977812500001</v>
      </c>
      <c r="L172" s="13">
        <f t="shared" si="9"/>
        <v>2015</v>
      </c>
      <c r="M172" t="b">
        <v>0</v>
      </c>
      <c r="N172">
        <v>10</v>
      </c>
      <c r="O172" t="b">
        <v>0</v>
      </c>
      <c r="P172" t="s">
        <v>8266</v>
      </c>
      <c r="Q172" s="10" t="s">
        <v>8315</v>
      </c>
      <c r="R172" t="s">
        <v>8316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10"/>
        <v>42534.180717592593</v>
      </c>
      <c r="L173" s="13">
        <f t="shared" si="9"/>
        <v>2016</v>
      </c>
      <c r="M173" t="b">
        <v>0</v>
      </c>
      <c r="N173">
        <v>1</v>
      </c>
      <c r="O173" t="b">
        <v>0</v>
      </c>
      <c r="P173" t="s">
        <v>8266</v>
      </c>
      <c r="Q173" s="10" t="s">
        <v>8315</v>
      </c>
      <c r="R173" t="s">
        <v>8316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10"/>
        <v>42047.394942129627</v>
      </c>
      <c r="L174" s="13">
        <f t="shared" si="9"/>
        <v>2015</v>
      </c>
      <c r="M174" t="b">
        <v>0</v>
      </c>
      <c r="N174">
        <v>0</v>
      </c>
      <c r="O174" t="b">
        <v>0</v>
      </c>
      <c r="P174" t="s">
        <v>8266</v>
      </c>
      <c r="Q174" s="10" t="s">
        <v>8315</v>
      </c>
      <c r="R174" t="s">
        <v>8316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10"/>
        <v>42033.573009259257</v>
      </c>
      <c r="L175" s="13">
        <f t="shared" si="9"/>
        <v>2015</v>
      </c>
      <c r="M175" t="b">
        <v>0</v>
      </c>
      <c r="N175">
        <v>0</v>
      </c>
      <c r="O175" t="b">
        <v>0</v>
      </c>
      <c r="P175" t="s">
        <v>8266</v>
      </c>
      <c r="Q175" s="10" t="s">
        <v>8315</v>
      </c>
      <c r="R175" t="s">
        <v>8316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10"/>
        <v>42072.758981481486</v>
      </c>
      <c r="L176" s="13">
        <f t="shared" si="9"/>
        <v>2015</v>
      </c>
      <c r="M176" t="b">
        <v>0</v>
      </c>
      <c r="N176">
        <v>0</v>
      </c>
      <c r="O176" t="b">
        <v>0</v>
      </c>
      <c r="P176" t="s">
        <v>8266</v>
      </c>
      <c r="Q176" s="10" t="s">
        <v>8315</v>
      </c>
      <c r="R176" t="s">
        <v>8316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10"/>
        <v>41855.777905092589</v>
      </c>
      <c r="L177" s="13">
        <f t="shared" si="9"/>
        <v>2014</v>
      </c>
      <c r="M177" t="b">
        <v>0</v>
      </c>
      <c r="N177">
        <v>26</v>
      </c>
      <c r="O177" t="b">
        <v>0</v>
      </c>
      <c r="P177" t="s">
        <v>8266</v>
      </c>
      <c r="Q177" s="10" t="s">
        <v>8315</v>
      </c>
      <c r="R177" t="s">
        <v>8316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10"/>
        <v>42191.824062500003</v>
      </c>
      <c r="L178" s="13">
        <f t="shared" si="9"/>
        <v>2015</v>
      </c>
      <c r="M178" t="b">
        <v>0</v>
      </c>
      <c r="N178">
        <v>0</v>
      </c>
      <c r="O178" t="b">
        <v>0</v>
      </c>
      <c r="P178" t="s">
        <v>8266</v>
      </c>
      <c r="Q178" s="10" t="s">
        <v>8315</v>
      </c>
      <c r="R178" t="s">
        <v>8316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10"/>
        <v>42070.047754629632</v>
      </c>
      <c r="L179" s="13">
        <f t="shared" si="9"/>
        <v>2015</v>
      </c>
      <c r="M179" t="b">
        <v>0</v>
      </c>
      <c r="N179">
        <v>7</v>
      </c>
      <c r="O179" t="b">
        <v>0</v>
      </c>
      <c r="P179" t="s">
        <v>8266</v>
      </c>
      <c r="Q179" s="10" t="s">
        <v>8315</v>
      </c>
      <c r="R179" t="s">
        <v>8316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10"/>
        <v>42304.955381944441</v>
      </c>
      <c r="L180" s="13">
        <f t="shared" si="9"/>
        <v>2015</v>
      </c>
      <c r="M180" t="b">
        <v>0</v>
      </c>
      <c r="N180">
        <v>0</v>
      </c>
      <c r="O180" t="b">
        <v>0</v>
      </c>
      <c r="P180" t="s">
        <v>8266</v>
      </c>
      <c r="Q180" s="10" t="s">
        <v>8315</v>
      </c>
      <c r="R180" t="s">
        <v>8316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10"/>
        <v>42403.080497685187</v>
      </c>
      <c r="L181" s="13">
        <f t="shared" si="9"/>
        <v>2016</v>
      </c>
      <c r="M181" t="b">
        <v>0</v>
      </c>
      <c r="N181">
        <v>2</v>
      </c>
      <c r="O181" t="b">
        <v>0</v>
      </c>
      <c r="P181" t="s">
        <v>8266</v>
      </c>
      <c r="Q181" s="10" t="s">
        <v>8315</v>
      </c>
      <c r="R181" t="s">
        <v>8316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10"/>
        <v>42067.991238425922</v>
      </c>
      <c r="L182" s="13">
        <f t="shared" si="9"/>
        <v>2015</v>
      </c>
      <c r="M182" t="b">
        <v>0</v>
      </c>
      <c r="N182">
        <v>13</v>
      </c>
      <c r="O182" t="b">
        <v>0</v>
      </c>
      <c r="P182" t="s">
        <v>8266</v>
      </c>
      <c r="Q182" s="10" t="s">
        <v>8315</v>
      </c>
      <c r="R182" t="s">
        <v>8316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10"/>
        <v>42147.741840277777</v>
      </c>
      <c r="L183" s="13">
        <f t="shared" si="9"/>
        <v>2015</v>
      </c>
      <c r="M183" t="b">
        <v>0</v>
      </c>
      <c r="N183">
        <v>4</v>
      </c>
      <c r="O183" t="b">
        <v>0</v>
      </c>
      <c r="P183" t="s">
        <v>8266</v>
      </c>
      <c r="Q183" s="10" t="s">
        <v>8315</v>
      </c>
      <c r="R183" t="s">
        <v>8316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10"/>
        <v>42712.011944444443</v>
      </c>
      <c r="L184" s="13">
        <f t="shared" si="9"/>
        <v>2016</v>
      </c>
      <c r="M184" t="b">
        <v>0</v>
      </c>
      <c r="N184">
        <v>0</v>
      </c>
      <c r="O184" t="b">
        <v>0</v>
      </c>
      <c r="P184" t="s">
        <v>8266</v>
      </c>
      <c r="Q184" s="10" t="s">
        <v>8315</v>
      </c>
      <c r="R184" t="s">
        <v>8316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10"/>
        <v>41939.810300925928</v>
      </c>
      <c r="L185" s="13">
        <f t="shared" si="9"/>
        <v>2014</v>
      </c>
      <c r="M185" t="b">
        <v>0</v>
      </c>
      <c r="N185">
        <v>12</v>
      </c>
      <c r="O185" t="b">
        <v>0</v>
      </c>
      <c r="P185" t="s">
        <v>8266</v>
      </c>
      <c r="Q185" s="10" t="s">
        <v>8315</v>
      </c>
      <c r="R185" t="s">
        <v>8316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10"/>
        <v>41825.791226851856</v>
      </c>
      <c r="L186" s="13">
        <f t="shared" si="9"/>
        <v>2014</v>
      </c>
      <c r="M186" t="b">
        <v>0</v>
      </c>
      <c r="N186">
        <v>2</v>
      </c>
      <c r="O186" t="b">
        <v>0</v>
      </c>
      <c r="P186" t="s">
        <v>8266</v>
      </c>
      <c r="Q186" s="10" t="s">
        <v>8315</v>
      </c>
      <c r="R186" t="s">
        <v>8316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10"/>
        <v>42570.91133101852</v>
      </c>
      <c r="L187" s="13">
        <f t="shared" si="9"/>
        <v>2016</v>
      </c>
      <c r="M187" t="b">
        <v>0</v>
      </c>
      <c r="N187">
        <v>10</v>
      </c>
      <c r="O187" t="b">
        <v>0</v>
      </c>
      <c r="P187" t="s">
        <v>8266</v>
      </c>
      <c r="Q187" s="10" t="s">
        <v>8315</v>
      </c>
      <c r="R187" t="s">
        <v>8316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10"/>
        <v>42767.812893518523</v>
      </c>
      <c r="L188" s="13">
        <f t="shared" si="9"/>
        <v>2017</v>
      </c>
      <c r="M188" t="b">
        <v>0</v>
      </c>
      <c r="N188">
        <v>0</v>
      </c>
      <c r="O188" t="b">
        <v>0</v>
      </c>
      <c r="P188" t="s">
        <v>8266</v>
      </c>
      <c r="Q188" s="10" t="s">
        <v>8315</v>
      </c>
      <c r="R188" t="s">
        <v>8316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10"/>
        <v>42182.234456018516</v>
      </c>
      <c r="L189" s="13">
        <f t="shared" si="9"/>
        <v>2015</v>
      </c>
      <c r="M189" t="b">
        <v>0</v>
      </c>
      <c r="N189">
        <v>5</v>
      </c>
      <c r="O189" t="b">
        <v>0</v>
      </c>
      <c r="P189" t="s">
        <v>8266</v>
      </c>
      <c r="Q189" s="10" t="s">
        <v>8315</v>
      </c>
      <c r="R189" t="s">
        <v>8316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10"/>
        <v>41857.18304398148</v>
      </c>
      <c r="L190" s="13">
        <f t="shared" si="9"/>
        <v>2014</v>
      </c>
      <c r="M190" t="b">
        <v>0</v>
      </c>
      <c r="N190">
        <v>0</v>
      </c>
      <c r="O190" t="b">
        <v>0</v>
      </c>
      <c r="P190" t="s">
        <v>8266</v>
      </c>
      <c r="Q190" s="10" t="s">
        <v>8315</v>
      </c>
      <c r="R190" t="s">
        <v>8316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10"/>
        <v>42556.690706018519</v>
      </c>
      <c r="L191" s="13">
        <f t="shared" si="9"/>
        <v>2016</v>
      </c>
      <c r="M191" t="b">
        <v>0</v>
      </c>
      <c r="N191">
        <v>5</v>
      </c>
      <c r="O191" t="b">
        <v>0</v>
      </c>
      <c r="P191" t="s">
        <v>8266</v>
      </c>
      <c r="Q191" s="10" t="s">
        <v>8315</v>
      </c>
      <c r="R191" t="s">
        <v>8316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10"/>
        <v>42527.650995370372</v>
      </c>
      <c r="L192" s="13">
        <f t="shared" si="9"/>
        <v>2016</v>
      </c>
      <c r="M192" t="b">
        <v>0</v>
      </c>
      <c r="N192">
        <v>1</v>
      </c>
      <c r="O192" t="b">
        <v>0</v>
      </c>
      <c r="P192" t="s">
        <v>8266</v>
      </c>
      <c r="Q192" s="10" t="s">
        <v>8315</v>
      </c>
      <c r="R192" t="s">
        <v>8316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10"/>
        <v>42239.441412037035</v>
      </c>
      <c r="L193" s="13">
        <f t="shared" si="9"/>
        <v>2015</v>
      </c>
      <c r="M193" t="b">
        <v>0</v>
      </c>
      <c r="N193">
        <v>3</v>
      </c>
      <c r="O193" t="b">
        <v>0</v>
      </c>
      <c r="P193" t="s">
        <v>8266</v>
      </c>
      <c r="Q193" s="10" t="s">
        <v>8315</v>
      </c>
      <c r="R193" t="s">
        <v>8316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10"/>
        <v>41899.792037037041</v>
      </c>
      <c r="L194" s="13">
        <f t="shared" si="9"/>
        <v>2014</v>
      </c>
      <c r="M194" t="b">
        <v>0</v>
      </c>
      <c r="N194">
        <v>3</v>
      </c>
      <c r="O194" t="b">
        <v>0</v>
      </c>
      <c r="P194" t="s">
        <v>8266</v>
      </c>
      <c r="Q194" s="10" t="s">
        <v>8315</v>
      </c>
      <c r="R194" t="s">
        <v>8316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si="10"/>
        <v>41911.934791666667</v>
      </c>
      <c r="L195" s="13">
        <f t="shared" ref="L195:L258" si="11">YEAR(K195)</f>
        <v>2014</v>
      </c>
      <c r="M195" t="b">
        <v>0</v>
      </c>
      <c r="N195">
        <v>0</v>
      </c>
      <c r="O195" t="b">
        <v>0</v>
      </c>
      <c r="P195" t="s">
        <v>8266</v>
      </c>
      <c r="Q195" s="10" t="s">
        <v>8315</v>
      </c>
      <c r="R195" t="s">
        <v>8316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0"/>
        <v>42375.996886574074</v>
      </c>
      <c r="L196" s="13">
        <f t="shared" si="11"/>
        <v>2016</v>
      </c>
      <c r="M196" t="b">
        <v>0</v>
      </c>
      <c r="N196">
        <v>3</v>
      </c>
      <c r="O196" t="b">
        <v>0</v>
      </c>
      <c r="P196" t="s">
        <v>8266</v>
      </c>
      <c r="Q196" s="10" t="s">
        <v>8315</v>
      </c>
      <c r="R196" t="s">
        <v>8316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0"/>
        <v>42135.67050925926</v>
      </c>
      <c r="L197" s="13">
        <f t="shared" si="11"/>
        <v>2015</v>
      </c>
      <c r="M197" t="b">
        <v>0</v>
      </c>
      <c r="N197">
        <v>0</v>
      </c>
      <c r="O197" t="b">
        <v>0</v>
      </c>
      <c r="P197" t="s">
        <v>8266</v>
      </c>
      <c r="Q197" s="10" t="s">
        <v>8315</v>
      </c>
      <c r="R197" t="s">
        <v>8316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0"/>
        <v>42259.542800925927</v>
      </c>
      <c r="L198" s="13">
        <f t="shared" si="11"/>
        <v>2015</v>
      </c>
      <c r="M198" t="b">
        <v>0</v>
      </c>
      <c r="N198">
        <v>19</v>
      </c>
      <c r="O198" t="b">
        <v>0</v>
      </c>
      <c r="P198" t="s">
        <v>8266</v>
      </c>
      <c r="Q198" s="10" t="s">
        <v>8315</v>
      </c>
      <c r="R198" t="s">
        <v>8316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0"/>
        <v>42741.848379629635</v>
      </c>
      <c r="L199" s="13">
        <f t="shared" si="11"/>
        <v>2017</v>
      </c>
      <c r="M199" t="b">
        <v>0</v>
      </c>
      <c r="N199">
        <v>8</v>
      </c>
      <c r="O199" t="b">
        <v>0</v>
      </c>
      <c r="P199" t="s">
        <v>8266</v>
      </c>
      <c r="Q199" s="10" t="s">
        <v>8315</v>
      </c>
      <c r="R199" t="s">
        <v>8316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0"/>
        <v>41887.383356481485</v>
      </c>
      <c r="L200" s="13">
        <f t="shared" si="11"/>
        <v>2014</v>
      </c>
      <c r="M200" t="b">
        <v>0</v>
      </c>
      <c r="N200">
        <v>6</v>
      </c>
      <c r="O200" t="b">
        <v>0</v>
      </c>
      <c r="P200" t="s">
        <v>8266</v>
      </c>
      <c r="Q200" s="10" t="s">
        <v>8315</v>
      </c>
      <c r="R200" t="s">
        <v>8316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ref="K201:K264" si="12">(((J201/60)/60)/24)+DATE(1970,1,1)</f>
        <v>42584.123865740738</v>
      </c>
      <c r="L201" s="13">
        <f t="shared" si="11"/>
        <v>2016</v>
      </c>
      <c r="M201" t="b">
        <v>0</v>
      </c>
      <c r="N201">
        <v>0</v>
      </c>
      <c r="O201" t="b">
        <v>0</v>
      </c>
      <c r="P201" t="s">
        <v>8266</v>
      </c>
      <c r="Q201" s="10" t="s">
        <v>8315</v>
      </c>
      <c r="R201" t="s">
        <v>8316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2"/>
        <v>41867.083368055559</v>
      </c>
      <c r="L202" s="13">
        <f t="shared" si="11"/>
        <v>2014</v>
      </c>
      <c r="M202" t="b">
        <v>0</v>
      </c>
      <c r="N202">
        <v>18</v>
      </c>
      <c r="O202" t="b">
        <v>0</v>
      </c>
      <c r="P202" t="s">
        <v>8266</v>
      </c>
      <c r="Q202" s="10" t="s">
        <v>8315</v>
      </c>
      <c r="R202" t="s">
        <v>8316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2"/>
        <v>42023.818622685183</v>
      </c>
      <c r="L203" s="13">
        <f t="shared" si="11"/>
        <v>2015</v>
      </c>
      <c r="M203" t="b">
        <v>0</v>
      </c>
      <c r="N203">
        <v>7</v>
      </c>
      <c r="O203" t="b">
        <v>0</v>
      </c>
      <c r="P203" t="s">
        <v>8266</v>
      </c>
      <c r="Q203" s="10" t="s">
        <v>8315</v>
      </c>
      <c r="R203" t="s">
        <v>8316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2"/>
        <v>42255.927824074075</v>
      </c>
      <c r="L204" s="13">
        <f t="shared" si="11"/>
        <v>2015</v>
      </c>
      <c r="M204" t="b">
        <v>0</v>
      </c>
      <c r="N204">
        <v>0</v>
      </c>
      <c r="O204" t="b">
        <v>0</v>
      </c>
      <c r="P204" t="s">
        <v>8266</v>
      </c>
      <c r="Q204" s="10" t="s">
        <v>8315</v>
      </c>
      <c r="R204" t="s">
        <v>8316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2"/>
        <v>41973.847962962958</v>
      </c>
      <c r="L205" s="13">
        <f t="shared" si="11"/>
        <v>2014</v>
      </c>
      <c r="M205" t="b">
        <v>0</v>
      </c>
      <c r="N205">
        <v>8</v>
      </c>
      <c r="O205" t="b">
        <v>0</v>
      </c>
      <c r="P205" t="s">
        <v>8266</v>
      </c>
      <c r="Q205" s="10" t="s">
        <v>8315</v>
      </c>
      <c r="R205" t="s">
        <v>8316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2"/>
        <v>42556.583368055552</v>
      </c>
      <c r="L206" s="13">
        <f t="shared" si="11"/>
        <v>2016</v>
      </c>
      <c r="M206" t="b">
        <v>0</v>
      </c>
      <c r="N206">
        <v>1293</v>
      </c>
      <c r="O206" t="b">
        <v>0</v>
      </c>
      <c r="P206" t="s">
        <v>8266</v>
      </c>
      <c r="Q206" s="10" t="s">
        <v>8315</v>
      </c>
      <c r="R206" t="s">
        <v>8316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2"/>
        <v>42248.632199074069</v>
      </c>
      <c r="L207" s="13">
        <f t="shared" si="11"/>
        <v>2015</v>
      </c>
      <c r="M207" t="b">
        <v>0</v>
      </c>
      <c r="N207">
        <v>17</v>
      </c>
      <c r="O207" t="b">
        <v>0</v>
      </c>
      <c r="P207" t="s">
        <v>8266</v>
      </c>
      <c r="Q207" s="10" t="s">
        <v>8315</v>
      </c>
      <c r="R207" t="s">
        <v>8316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2"/>
        <v>42567.004432870366</v>
      </c>
      <c r="L208" s="13">
        <f t="shared" si="11"/>
        <v>2016</v>
      </c>
      <c r="M208" t="b">
        <v>0</v>
      </c>
      <c r="N208">
        <v>0</v>
      </c>
      <c r="O208" t="b">
        <v>0</v>
      </c>
      <c r="P208" t="s">
        <v>8266</v>
      </c>
      <c r="Q208" s="10" t="s">
        <v>8315</v>
      </c>
      <c r="R208" t="s">
        <v>8316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2"/>
        <v>41978.197199074071</v>
      </c>
      <c r="L209" s="13">
        <f t="shared" si="11"/>
        <v>2014</v>
      </c>
      <c r="M209" t="b">
        <v>0</v>
      </c>
      <c r="N209">
        <v>13</v>
      </c>
      <c r="O209" t="b">
        <v>0</v>
      </c>
      <c r="P209" t="s">
        <v>8266</v>
      </c>
      <c r="Q209" s="10" t="s">
        <v>8315</v>
      </c>
      <c r="R209" t="s">
        <v>8316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2"/>
        <v>41959.369988425926</v>
      </c>
      <c r="L210" s="13">
        <f t="shared" si="11"/>
        <v>2014</v>
      </c>
      <c r="M210" t="b">
        <v>0</v>
      </c>
      <c r="N210">
        <v>0</v>
      </c>
      <c r="O210" t="b">
        <v>0</v>
      </c>
      <c r="P210" t="s">
        <v>8266</v>
      </c>
      <c r="Q210" s="10" t="s">
        <v>8315</v>
      </c>
      <c r="R210" t="s">
        <v>8316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2"/>
        <v>42165.922858796301</v>
      </c>
      <c r="L211" s="13">
        <f t="shared" si="11"/>
        <v>2015</v>
      </c>
      <c r="M211" t="b">
        <v>0</v>
      </c>
      <c r="N211">
        <v>0</v>
      </c>
      <c r="O211" t="b">
        <v>0</v>
      </c>
      <c r="P211" t="s">
        <v>8266</v>
      </c>
      <c r="Q211" s="10" t="s">
        <v>8315</v>
      </c>
      <c r="R211" t="s">
        <v>8316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2"/>
        <v>42249.064722222218</v>
      </c>
      <c r="L212" s="13">
        <f t="shared" si="11"/>
        <v>2015</v>
      </c>
      <c r="M212" t="b">
        <v>0</v>
      </c>
      <c r="N212">
        <v>33</v>
      </c>
      <c r="O212" t="b">
        <v>0</v>
      </c>
      <c r="P212" t="s">
        <v>8266</v>
      </c>
      <c r="Q212" s="10" t="s">
        <v>8315</v>
      </c>
      <c r="R212" t="s">
        <v>8316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2"/>
        <v>42236.159918981488</v>
      </c>
      <c r="L213" s="13">
        <f t="shared" si="11"/>
        <v>2015</v>
      </c>
      <c r="M213" t="b">
        <v>0</v>
      </c>
      <c r="N213">
        <v>12</v>
      </c>
      <c r="O213" t="b">
        <v>0</v>
      </c>
      <c r="P213" t="s">
        <v>8266</v>
      </c>
      <c r="Q213" s="10" t="s">
        <v>8315</v>
      </c>
      <c r="R213" t="s">
        <v>8316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2"/>
        <v>42416.881018518514</v>
      </c>
      <c r="L214" s="13">
        <f t="shared" si="11"/>
        <v>2016</v>
      </c>
      <c r="M214" t="b">
        <v>0</v>
      </c>
      <c r="N214">
        <v>1</v>
      </c>
      <c r="O214" t="b">
        <v>0</v>
      </c>
      <c r="P214" t="s">
        <v>8266</v>
      </c>
      <c r="Q214" s="10" t="s">
        <v>8315</v>
      </c>
      <c r="R214" t="s">
        <v>8316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2"/>
        <v>42202.594293981485</v>
      </c>
      <c r="L215" s="13">
        <f t="shared" si="11"/>
        <v>2015</v>
      </c>
      <c r="M215" t="b">
        <v>0</v>
      </c>
      <c r="N215">
        <v>1</v>
      </c>
      <c r="O215" t="b">
        <v>0</v>
      </c>
      <c r="P215" t="s">
        <v>8266</v>
      </c>
      <c r="Q215" s="10" t="s">
        <v>8315</v>
      </c>
      <c r="R215" t="s">
        <v>8316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2"/>
        <v>42009.64061342593</v>
      </c>
      <c r="L216" s="13">
        <f t="shared" si="11"/>
        <v>2015</v>
      </c>
      <c r="M216" t="b">
        <v>0</v>
      </c>
      <c r="N216">
        <v>1</v>
      </c>
      <c r="O216" t="b">
        <v>0</v>
      </c>
      <c r="P216" t="s">
        <v>8266</v>
      </c>
      <c r="Q216" s="10" t="s">
        <v>8315</v>
      </c>
      <c r="R216" t="s">
        <v>8316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2"/>
        <v>42375.230115740742</v>
      </c>
      <c r="L217" s="13">
        <f t="shared" si="11"/>
        <v>2016</v>
      </c>
      <c r="M217" t="b">
        <v>0</v>
      </c>
      <c r="N217">
        <v>1</v>
      </c>
      <c r="O217" t="b">
        <v>0</v>
      </c>
      <c r="P217" t="s">
        <v>8266</v>
      </c>
      <c r="Q217" s="10" t="s">
        <v>8315</v>
      </c>
      <c r="R217" t="s">
        <v>8316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2"/>
        <v>42066.958761574075</v>
      </c>
      <c r="L218" s="13">
        <f t="shared" si="11"/>
        <v>2015</v>
      </c>
      <c r="M218" t="b">
        <v>0</v>
      </c>
      <c r="N218">
        <v>84</v>
      </c>
      <c r="O218" t="b">
        <v>0</v>
      </c>
      <c r="P218" t="s">
        <v>8266</v>
      </c>
      <c r="Q218" s="10" t="s">
        <v>8315</v>
      </c>
      <c r="R218" t="s">
        <v>8316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2"/>
        <v>41970.64061342593</v>
      </c>
      <c r="L219" s="13">
        <f t="shared" si="11"/>
        <v>2014</v>
      </c>
      <c r="M219" t="b">
        <v>0</v>
      </c>
      <c r="N219">
        <v>38</v>
      </c>
      <c r="O219" t="b">
        <v>0</v>
      </c>
      <c r="P219" t="s">
        <v>8266</v>
      </c>
      <c r="Q219" s="10" t="s">
        <v>8315</v>
      </c>
      <c r="R219" t="s">
        <v>8316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2"/>
        <v>42079.628344907411</v>
      </c>
      <c r="L220" s="13">
        <f t="shared" si="11"/>
        <v>2015</v>
      </c>
      <c r="M220" t="b">
        <v>0</v>
      </c>
      <c r="N220">
        <v>1</v>
      </c>
      <c r="O220" t="b">
        <v>0</v>
      </c>
      <c r="P220" t="s">
        <v>8266</v>
      </c>
      <c r="Q220" s="10" t="s">
        <v>8315</v>
      </c>
      <c r="R220" t="s">
        <v>8316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2"/>
        <v>42429.326678240745</v>
      </c>
      <c r="L221" s="13">
        <f t="shared" si="11"/>
        <v>2016</v>
      </c>
      <c r="M221" t="b">
        <v>0</v>
      </c>
      <c r="N221">
        <v>76</v>
      </c>
      <c r="O221" t="b">
        <v>0</v>
      </c>
      <c r="P221" t="s">
        <v>8266</v>
      </c>
      <c r="Q221" s="10" t="s">
        <v>8315</v>
      </c>
      <c r="R221" t="s">
        <v>8316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2"/>
        <v>42195.643865740742</v>
      </c>
      <c r="L222" s="13">
        <f t="shared" si="11"/>
        <v>2015</v>
      </c>
      <c r="M222" t="b">
        <v>0</v>
      </c>
      <c r="N222">
        <v>3</v>
      </c>
      <c r="O222" t="b">
        <v>0</v>
      </c>
      <c r="P222" t="s">
        <v>8266</v>
      </c>
      <c r="Q222" s="10" t="s">
        <v>8315</v>
      </c>
      <c r="R222" t="s">
        <v>8316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2"/>
        <v>42031.837546296301</v>
      </c>
      <c r="L223" s="13">
        <f t="shared" si="11"/>
        <v>2015</v>
      </c>
      <c r="M223" t="b">
        <v>0</v>
      </c>
      <c r="N223">
        <v>0</v>
      </c>
      <c r="O223" t="b">
        <v>0</v>
      </c>
      <c r="P223" t="s">
        <v>8266</v>
      </c>
      <c r="Q223" s="10" t="s">
        <v>8315</v>
      </c>
      <c r="R223" t="s">
        <v>8316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2"/>
        <v>42031.769884259258</v>
      </c>
      <c r="L224" s="13">
        <f t="shared" si="11"/>
        <v>2015</v>
      </c>
      <c r="M224" t="b">
        <v>0</v>
      </c>
      <c r="N224">
        <v>2</v>
      </c>
      <c r="O224" t="b">
        <v>0</v>
      </c>
      <c r="P224" t="s">
        <v>8266</v>
      </c>
      <c r="Q224" s="10" t="s">
        <v>8315</v>
      </c>
      <c r="R224" t="s">
        <v>8316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2"/>
        <v>42482.048032407409</v>
      </c>
      <c r="L225" s="13">
        <f t="shared" si="11"/>
        <v>2016</v>
      </c>
      <c r="M225" t="b">
        <v>0</v>
      </c>
      <c r="N225">
        <v>0</v>
      </c>
      <c r="O225" t="b">
        <v>0</v>
      </c>
      <c r="P225" t="s">
        <v>8266</v>
      </c>
      <c r="Q225" s="10" t="s">
        <v>8315</v>
      </c>
      <c r="R225" t="s">
        <v>8316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2"/>
        <v>42135.235254629632</v>
      </c>
      <c r="L226" s="13">
        <f t="shared" si="11"/>
        <v>2015</v>
      </c>
      <c r="M226" t="b">
        <v>0</v>
      </c>
      <c r="N226">
        <v>0</v>
      </c>
      <c r="O226" t="b">
        <v>0</v>
      </c>
      <c r="P226" t="s">
        <v>8266</v>
      </c>
      <c r="Q226" s="10" t="s">
        <v>8315</v>
      </c>
      <c r="R226" t="s">
        <v>8316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2"/>
        <v>42438.961273148147</v>
      </c>
      <c r="L227" s="13">
        <f t="shared" si="11"/>
        <v>2016</v>
      </c>
      <c r="M227" t="b">
        <v>0</v>
      </c>
      <c r="N227">
        <v>0</v>
      </c>
      <c r="O227" t="b">
        <v>0</v>
      </c>
      <c r="P227" t="s">
        <v>8266</v>
      </c>
      <c r="Q227" s="10" t="s">
        <v>8315</v>
      </c>
      <c r="R227" t="s">
        <v>8316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2"/>
        <v>42106.666018518517</v>
      </c>
      <c r="L228" s="13">
        <f t="shared" si="11"/>
        <v>2015</v>
      </c>
      <c r="M228" t="b">
        <v>0</v>
      </c>
      <c r="N228">
        <v>2</v>
      </c>
      <c r="O228" t="b">
        <v>0</v>
      </c>
      <c r="P228" t="s">
        <v>8266</v>
      </c>
      <c r="Q228" s="10" t="s">
        <v>8315</v>
      </c>
      <c r="R228" t="s">
        <v>8316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2"/>
        <v>42164.893993055557</v>
      </c>
      <c r="L229" s="13">
        <f t="shared" si="11"/>
        <v>2015</v>
      </c>
      <c r="M229" t="b">
        <v>0</v>
      </c>
      <c r="N229">
        <v>0</v>
      </c>
      <c r="O229" t="b">
        <v>0</v>
      </c>
      <c r="P229" t="s">
        <v>8266</v>
      </c>
      <c r="Q229" s="10" t="s">
        <v>8315</v>
      </c>
      <c r="R229" t="s">
        <v>8316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2"/>
        <v>42096.686400462961</v>
      </c>
      <c r="L230" s="13">
        <f t="shared" si="11"/>
        <v>2015</v>
      </c>
      <c r="M230" t="b">
        <v>0</v>
      </c>
      <c r="N230">
        <v>0</v>
      </c>
      <c r="O230" t="b">
        <v>0</v>
      </c>
      <c r="P230" t="s">
        <v>8266</v>
      </c>
      <c r="Q230" s="10" t="s">
        <v>8315</v>
      </c>
      <c r="R230" t="s">
        <v>8316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2"/>
        <v>42383.933993055558</v>
      </c>
      <c r="L231" s="13">
        <f t="shared" si="11"/>
        <v>2016</v>
      </c>
      <c r="M231" t="b">
        <v>0</v>
      </c>
      <c r="N231">
        <v>0</v>
      </c>
      <c r="O231" t="b">
        <v>0</v>
      </c>
      <c r="P231" t="s">
        <v>8266</v>
      </c>
      <c r="Q231" s="10" t="s">
        <v>8315</v>
      </c>
      <c r="R231" t="s">
        <v>8316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2"/>
        <v>42129.777210648142</v>
      </c>
      <c r="L232" s="13">
        <f t="shared" si="11"/>
        <v>2015</v>
      </c>
      <c r="M232" t="b">
        <v>0</v>
      </c>
      <c r="N232">
        <v>2</v>
      </c>
      <c r="O232" t="b">
        <v>0</v>
      </c>
      <c r="P232" t="s">
        <v>8266</v>
      </c>
      <c r="Q232" s="10" t="s">
        <v>8315</v>
      </c>
      <c r="R232" t="s">
        <v>8316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2"/>
        <v>42341.958923611113</v>
      </c>
      <c r="L233" s="13">
        <f t="shared" si="11"/>
        <v>2015</v>
      </c>
      <c r="M233" t="b">
        <v>0</v>
      </c>
      <c r="N233">
        <v>0</v>
      </c>
      <c r="O233" t="b">
        <v>0</v>
      </c>
      <c r="P233" t="s">
        <v>8266</v>
      </c>
      <c r="Q233" s="10" t="s">
        <v>8315</v>
      </c>
      <c r="R233" t="s">
        <v>8316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2"/>
        <v>42032.82576388889</v>
      </c>
      <c r="L234" s="13">
        <f t="shared" si="11"/>
        <v>2015</v>
      </c>
      <c r="M234" t="b">
        <v>0</v>
      </c>
      <c r="N234">
        <v>7</v>
      </c>
      <c r="O234" t="b">
        <v>0</v>
      </c>
      <c r="P234" t="s">
        <v>8266</v>
      </c>
      <c r="Q234" s="10" t="s">
        <v>8315</v>
      </c>
      <c r="R234" t="s">
        <v>8316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2"/>
        <v>42612.911712962959</v>
      </c>
      <c r="L235" s="13">
        <f t="shared" si="11"/>
        <v>2016</v>
      </c>
      <c r="M235" t="b">
        <v>0</v>
      </c>
      <c r="N235">
        <v>0</v>
      </c>
      <c r="O235" t="b">
        <v>0</v>
      </c>
      <c r="P235" t="s">
        <v>8266</v>
      </c>
      <c r="Q235" s="10" t="s">
        <v>8315</v>
      </c>
      <c r="R235" t="s">
        <v>8316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2"/>
        <v>42136.035405092596</v>
      </c>
      <c r="L236" s="13">
        <f t="shared" si="11"/>
        <v>2015</v>
      </c>
      <c r="M236" t="b">
        <v>0</v>
      </c>
      <c r="N236">
        <v>5</v>
      </c>
      <c r="O236" t="b">
        <v>0</v>
      </c>
      <c r="P236" t="s">
        <v>8266</v>
      </c>
      <c r="Q236" s="10" t="s">
        <v>8315</v>
      </c>
      <c r="R236" t="s">
        <v>8316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2"/>
        <v>42164.908530092594</v>
      </c>
      <c r="L237" s="13">
        <f t="shared" si="11"/>
        <v>2015</v>
      </c>
      <c r="M237" t="b">
        <v>0</v>
      </c>
      <c r="N237">
        <v>0</v>
      </c>
      <c r="O237" t="b">
        <v>0</v>
      </c>
      <c r="P237" t="s">
        <v>8266</v>
      </c>
      <c r="Q237" s="10" t="s">
        <v>8315</v>
      </c>
      <c r="R237" t="s">
        <v>8316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2"/>
        <v>42321.08447916666</v>
      </c>
      <c r="L238" s="13">
        <f t="shared" si="11"/>
        <v>2015</v>
      </c>
      <c r="M238" t="b">
        <v>0</v>
      </c>
      <c r="N238">
        <v>0</v>
      </c>
      <c r="O238" t="b">
        <v>0</v>
      </c>
      <c r="P238" t="s">
        <v>8266</v>
      </c>
      <c r="Q238" s="10" t="s">
        <v>8315</v>
      </c>
      <c r="R238" t="s">
        <v>8316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2"/>
        <v>42377.577187499999</v>
      </c>
      <c r="L239" s="13">
        <f t="shared" si="11"/>
        <v>2016</v>
      </c>
      <c r="M239" t="b">
        <v>0</v>
      </c>
      <c r="N239">
        <v>1</v>
      </c>
      <c r="O239" t="b">
        <v>0</v>
      </c>
      <c r="P239" t="s">
        <v>8266</v>
      </c>
      <c r="Q239" s="10" t="s">
        <v>8315</v>
      </c>
      <c r="R239" t="s">
        <v>8316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2"/>
        <v>42713.962499999994</v>
      </c>
      <c r="L240" s="13">
        <f t="shared" si="11"/>
        <v>2016</v>
      </c>
      <c r="M240" t="b">
        <v>0</v>
      </c>
      <c r="N240">
        <v>0</v>
      </c>
      <c r="O240" t="b">
        <v>0</v>
      </c>
      <c r="P240" t="s">
        <v>8266</v>
      </c>
      <c r="Q240" s="10" t="s">
        <v>8315</v>
      </c>
      <c r="R240" t="s">
        <v>8316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2"/>
        <v>42297.110300925924</v>
      </c>
      <c r="L241" s="13">
        <f t="shared" si="11"/>
        <v>2015</v>
      </c>
      <c r="M241" t="b">
        <v>0</v>
      </c>
      <c r="N241">
        <v>5</v>
      </c>
      <c r="O241" t="b">
        <v>0</v>
      </c>
      <c r="P241" t="s">
        <v>8266</v>
      </c>
      <c r="Q241" s="10" t="s">
        <v>8315</v>
      </c>
      <c r="R241" t="s">
        <v>8316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2"/>
        <v>41354.708460648151</v>
      </c>
      <c r="L242" s="13">
        <f t="shared" si="11"/>
        <v>2013</v>
      </c>
      <c r="M242" t="b">
        <v>1</v>
      </c>
      <c r="N242">
        <v>137</v>
      </c>
      <c r="O242" t="b">
        <v>1</v>
      </c>
      <c r="P242" t="s">
        <v>8267</v>
      </c>
      <c r="Q242" s="10" t="s">
        <v>8315</v>
      </c>
      <c r="R242" t="s">
        <v>8316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2"/>
        <v>41949.697962962964</v>
      </c>
      <c r="L243" s="13">
        <f t="shared" si="11"/>
        <v>2014</v>
      </c>
      <c r="M243" t="b">
        <v>1</v>
      </c>
      <c r="N243">
        <v>376</v>
      </c>
      <c r="O243" t="b">
        <v>1</v>
      </c>
      <c r="P243" t="s">
        <v>8267</v>
      </c>
      <c r="Q243" s="10" t="s">
        <v>8315</v>
      </c>
      <c r="R243" t="s">
        <v>8316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2"/>
        <v>40862.492939814816</v>
      </c>
      <c r="L244" s="13">
        <f t="shared" si="11"/>
        <v>2011</v>
      </c>
      <c r="M244" t="b">
        <v>1</v>
      </c>
      <c r="N244">
        <v>202</v>
      </c>
      <c r="O244" t="b">
        <v>1</v>
      </c>
      <c r="P244" t="s">
        <v>8267</v>
      </c>
      <c r="Q244" s="10" t="s">
        <v>8315</v>
      </c>
      <c r="R244" t="s">
        <v>8316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2"/>
        <v>41662.047500000001</v>
      </c>
      <c r="L245" s="13">
        <f t="shared" si="11"/>
        <v>2014</v>
      </c>
      <c r="M245" t="b">
        <v>1</v>
      </c>
      <c r="N245">
        <v>328</v>
      </c>
      <c r="O245" t="b">
        <v>1</v>
      </c>
      <c r="P245" t="s">
        <v>8267</v>
      </c>
      <c r="Q245" s="10" t="s">
        <v>8315</v>
      </c>
      <c r="R245" t="s">
        <v>8316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2"/>
        <v>40213.323599537034</v>
      </c>
      <c r="L246" s="13">
        <f t="shared" si="11"/>
        <v>2010</v>
      </c>
      <c r="M246" t="b">
        <v>1</v>
      </c>
      <c r="N246">
        <v>84</v>
      </c>
      <c r="O246" t="b">
        <v>1</v>
      </c>
      <c r="P246" t="s">
        <v>8267</v>
      </c>
      <c r="Q246" s="10" t="s">
        <v>8315</v>
      </c>
      <c r="R246" t="s">
        <v>8316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2"/>
        <v>41107.053067129629</v>
      </c>
      <c r="L247" s="13">
        <f t="shared" si="11"/>
        <v>2012</v>
      </c>
      <c r="M247" t="b">
        <v>1</v>
      </c>
      <c r="N247">
        <v>96</v>
      </c>
      <c r="O247" t="b">
        <v>1</v>
      </c>
      <c r="P247" t="s">
        <v>8267</v>
      </c>
      <c r="Q247" s="10" t="s">
        <v>8315</v>
      </c>
      <c r="R247" t="s">
        <v>8316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2"/>
        <v>40480.363483796296</v>
      </c>
      <c r="L248" s="13">
        <f t="shared" si="11"/>
        <v>2010</v>
      </c>
      <c r="M248" t="b">
        <v>1</v>
      </c>
      <c r="N248">
        <v>223</v>
      </c>
      <c r="O248" t="b">
        <v>1</v>
      </c>
      <c r="P248" t="s">
        <v>8267</v>
      </c>
      <c r="Q248" s="10" t="s">
        <v>8315</v>
      </c>
      <c r="R248" t="s">
        <v>8316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2"/>
        <v>40430.604328703703</v>
      </c>
      <c r="L249" s="13">
        <f t="shared" si="11"/>
        <v>2010</v>
      </c>
      <c r="M249" t="b">
        <v>1</v>
      </c>
      <c r="N249">
        <v>62</v>
      </c>
      <c r="O249" t="b">
        <v>1</v>
      </c>
      <c r="P249" t="s">
        <v>8267</v>
      </c>
      <c r="Q249" s="10" t="s">
        <v>8315</v>
      </c>
      <c r="R249" t="s">
        <v>8316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2"/>
        <v>40870.774409722224</v>
      </c>
      <c r="L250" s="13">
        <f t="shared" si="11"/>
        <v>2011</v>
      </c>
      <c r="M250" t="b">
        <v>1</v>
      </c>
      <c r="N250">
        <v>146</v>
      </c>
      <c r="O250" t="b">
        <v>1</v>
      </c>
      <c r="P250" t="s">
        <v>8267</v>
      </c>
      <c r="Q250" s="10" t="s">
        <v>8315</v>
      </c>
      <c r="R250" t="s">
        <v>8316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2"/>
        <v>40332.923842592594</v>
      </c>
      <c r="L251" s="13">
        <f t="shared" si="11"/>
        <v>2010</v>
      </c>
      <c r="M251" t="b">
        <v>1</v>
      </c>
      <c r="N251">
        <v>235</v>
      </c>
      <c r="O251" t="b">
        <v>1</v>
      </c>
      <c r="P251" t="s">
        <v>8267</v>
      </c>
      <c r="Q251" s="10" t="s">
        <v>8315</v>
      </c>
      <c r="R251" t="s">
        <v>8316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2"/>
        <v>41401.565868055557</v>
      </c>
      <c r="L252" s="13">
        <f t="shared" si="11"/>
        <v>2013</v>
      </c>
      <c r="M252" t="b">
        <v>1</v>
      </c>
      <c r="N252">
        <v>437</v>
      </c>
      <c r="O252" t="b">
        <v>1</v>
      </c>
      <c r="P252" t="s">
        <v>8267</v>
      </c>
      <c r="Q252" s="10" t="s">
        <v>8315</v>
      </c>
      <c r="R252" t="s">
        <v>8316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2"/>
        <v>41013.787569444445</v>
      </c>
      <c r="L253" s="13">
        <f t="shared" si="11"/>
        <v>2012</v>
      </c>
      <c r="M253" t="b">
        <v>1</v>
      </c>
      <c r="N253">
        <v>77</v>
      </c>
      <c r="O253" t="b">
        <v>1</v>
      </c>
      <c r="P253" t="s">
        <v>8267</v>
      </c>
      <c r="Q253" s="10" t="s">
        <v>8315</v>
      </c>
      <c r="R253" t="s">
        <v>8316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2"/>
        <v>40266.662708333337</v>
      </c>
      <c r="L254" s="13">
        <f t="shared" si="11"/>
        <v>2010</v>
      </c>
      <c r="M254" t="b">
        <v>1</v>
      </c>
      <c r="N254">
        <v>108</v>
      </c>
      <c r="O254" t="b">
        <v>1</v>
      </c>
      <c r="P254" t="s">
        <v>8267</v>
      </c>
      <c r="Q254" s="10" t="s">
        <v>8315</v>
      </c>
      <c r="R254" t="s">
        <v>8316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2"/>
        <v>40924.650868055556</v>
      </c>
      <c r="L255" s="13">
        <f t="shared" si="11"/>
        <v>2012</v>
      </c>
      <c r="M255" t="b">
        <v>1</v>
      </c>
      <c r="N255">
        <v>7</v>
      </c>
      <c r="O255" t="b">
        <v>1</v>
      </c>
      <c r="P255" t="s">
        <v>8267</v>
      </c>
      <c r="Q255" s="10" t="s">
        <v>8315</v>
      </c>
      <c r="R255" t="s">
        <v>8316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2"/>
        <v>42263.952662037031</v>
      </c>
      <c r="L256" s="13">
        <f t="shared" si="11"/>
        <v>2015</v>
      </c>
      <c r="M256" t="b">
        <v>1</v>
      </c>
      <c r="N256">
        <v>314</v>
      </c>
      <c r="O256" t="b">
        <v>1</v>
      </c>
      <c r="P256" t="s">
        <v>8267</v>
      </c>
      <c r="Q256" s="10" t="s">
        <v>8315</v>
      </c>
      <c r="R256" t="s">
        <v>8316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2"/>
        <v>40588.526412037041</v>
      </c>
      <c r="L257" s="13">
        <f t="shared" si="11"/>
        <v>2011</v>
      </c>
      <c r="M257" t="b">
        <v>1</v>
      </c>
      <c r="N257">
        <v>188</v>
      </c>
      <c r="O257" t="b">
        <v>1</v>
      </c>
      <c r="P257" t="s">
        <v>8267</v>
      </c>
      <c r="Q257" s="10" t="s">
        <v>8315</v>
      </c>
      <c r="R257" t="s">
        <v>8316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2"/>
        <v>41319.769293981481</v>
      </c>
      <c r="L258" s="13">
        <f t="shared" si="11"/>
        <v>2013</v>
      </c>
      <c r="M258" t="b">
        <v>1</v>
      </c>
      <c r="N258">
        <v>275</v>
      </c>
      <c r="O258" t="b">
        <v>1</v>
      </c>
      <c r="P258" t="s">
        <v>8267</v>
      </c>
      <c r="Q258" s="10" t="s">
        <v>8315</v>
      </c>
      <c r="R258" t="s">
        <v>8316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si="12"/>
        <v>42479.626875000002</v>
      </c>
      <c r="L259" s="13">
        <f t="shared" ref="L259:L322" si="13">YEAR(K259)</f>
        <v>2016</v>
      </c>
      <c r="M259" t="b">
        <v>1</v>
      </c>
      <c r="N259">
        <v>560</v>
      </c>
      <c r="O259" t="b">
        <v>1</v>
      </c>
      <c r="P259" t="s">
        <v>8267</v>
      </c>
      <c r="Q259" s="10" t="s">
        <v>8315</v>
      </c>
      <c r="R259" t="s">
        <v>8316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12"/>
        <v>40682.051689814813</v>
      </c>
      <c r="L260" s="13">
        <f t="shared" si="13"/>
        <v>2011</v>
      </c>
      <c r="M260" t="b">
        <v>1</v>
      </c>
      <c r="N260">
        <v>688</v>
      </c>
      <c r="O260" t="b">
        <v>1</v>
      </c>
      <c r="P260" t="s">
        <v>8267</v>
      </c>
      <c r="Q260" s="10" t="s">
        <v>8315</v>
      </c>
      <c r="R260" t="s">
        <v>8316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12"/>
        <v>42072.738067129627</v>
      </c>
      <c r="L261" s="13">
        <f t="shared" si="13"/>
        <v>2015</v>
      </c>
      <c r="M261" t="b">
        <v>1</v>
      </c>
      <c r="N261">
        <v>942</v>
      </c>
      <c r="O261" t="b">
        <v>1</v>
      </c>
      <c r="P261" t="s">
        <v>8267</v>
      </c>
      <c r="Q261" s="10" t="s">
        <v>8315</v>
      </c>
      <c r="R261" t="s">
        <v>8316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12"/>
        <v>40330.755543981482</v>
      </c>
      <c r="L262" s="13">
        <f t="shared" si="13"/>
        <v>2010</v>
      </c>
      <c r="M262" t="b">
        <v>1</v>
      </c>
      <c r="N262">
        <v>88</v>
      </c>
      <c r="O262" t="b">
        <v>1</v>
      </c>
      <c r="P262" t="s">
        <v>8267</v>
      </c>
      <c r="Q262" s="10" t="s">
        <v>8315</v>
      </c>
      <c r="R262" t="s">
        <v>8316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12"/>
        <v>41017.885462962964</v>
      </c>
      <c r="L263" s="13">
        <f t="shared" si="13"/>
        <v>2012</v>
      </c>
      <c r="M263" t="b">
        <v>1</v>
      </c>
      <c r="N263">
        <v>220</v>
      </c>
      <c r="O263" t="b">
        <v>1</v>
      </c>
      <c r="P263" t="s">
        <v>8267</v>
      </c>
      <c r="Q263" s="10" t="s">
        <v>8315</v>
      </c>
      <c r="R263" t="s">
        <v>8316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12"/>
        <v>40555.24800925926</v>
      </c>
      <c r="L264" s="13">
        <f t="shared" si="13"/>
        <v>2011</v>
      </c>
      <c r="M264" t="b">
        <v>1</v>
      </c>
      <c r="N264">
        <v>145</v>
      </c>
      <c r="O264" t="b">
        <v>1</v>
      </c>
      <c r="P264" t="s">
        <v>8267</v>
      </c>
      <c r="Q264" s="10" t="s">
        <v>8315</v>
      </c>
      <c r="R264" t="s">
        <v>8316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ref="K265:K328" si="14">(((J265/60)/60)/24)+DATE(1970,1,1)</f>
        <v>41149.954791666663</v>
      </c>
      <c r="L265" s="13">
        <f t="shared" si="13"/>
        <v>2012</v>
      </c>
      <c r="M265" t="b">
        <v>1</v>
      </c>
      <c r="N265">
        <v>963</v>
      </c>
      <c r="O265" t="b">
        <v>1</v>
      </c>
      <c r="P265" t="s">
        <v>8267</v>
      </c>
      <c r="Q265" s="10" t="s">
        <v>8315</v>
      </c>
      <c r="R265" t="s">
        <v>8316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14"/>
        <v>41010.620312500003</v>
      </c>
      <c r="L266" s="13">
        <f t="shared" si="13"/>
        <v>2012</v>
      </c>
      <c r="M266" t="b">
        <v>1</v>
      </c>
      <c r="N266">
        <v>91</v>
      </c>
      <c r="O266" t="b">
        <v>1</v>
      </c>
      <c r="P266" t="s">
        <v>8267</v>
      </c>
      <c r="Q266" s="10" t="s">
        <v>8315</v>
      </c>
      <c r="R266" t="s">
        <v>8316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14"/>
        <v>40267.245717592588</v>
      </c>
      <c r="L267" s="13">
        <f t="shared" si="13"/>
        <v>2010</v>
      </c>
      <c r="M267" t="b">
        <v>1</v>
      </c>
      <c r="N267">
        <v>58</v>
      </c>
      <c r="O267" t="b">
        <v>1</v>
      </c>
      <c r="P267" t="s">
        <v>8267</v>
      </c>
      <c r="Q267" s="10" t="s">
        <v>8315</v>
      </c>
      <c r="R267" t="s">
        <v>8316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14"/>
        <v>40205.174849537041</v>
      </c>
      <c r="L268" s="13">
        <f t="shared" si="13"/>
        <v>2010</v>
      </c>
      <c r="M268" t="b">
        <v>1</v>
      </c>
      <c r="N268">
        <v>36</v>
      </c>
      <c r="O268" t="b">
        <v>1</v>
      </c>
      <c r="P268" t="s">
        <v>8267</v>
      </c>
      <c r="Q268" s="10" t="s">
        <v>8315</v>
      </c>
      <c r="R268" t="s">
        <v>8316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14"/>
        <v>41785.452534722222</v>
      </c>
      <c r="L269" s="13">
        <f t="shared" si="13"/>
        <v>2014</v>
      </c>
      <c r="M269" t="b">
        <v>1</v>
      </c>
      <c r="N269">
        <v>165</v>
      </c>
      <c r="O269" t="b">
        <v>1</v>
      </c>
      <c r="P269" t="s">
        <v>8267</v>
      </c>
      <c r="Q269" s="10" t="s">
        <v>8315</v>
      </c>
      <c r="R269" t="s">
        <v>8316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14"/>
        <v>40809.15252314815</v>
      </c>
      <c r="L270" s="13">
        <f t="shared" si="13"/>
        <v>2011</v>
      </c>
      <c r="M270" t="b">
        <v>1</v>
      </c>
      <c r="N270">
        <v>111</v>
      </c>
      <c r="O270" t="b">
        <v>1</v>
      </c>
      <c r="P270" t="s">
        <v>8267</v>
      </c>
      <c r="Q270" s="10" t="s">
        <v>8315</v>
      </c>
      <c r="R270" t="s">
        <v>8316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14"/>
        <v>42758.197013888886</v>
      </c>
      <c r="L271" s="13">
        <f t="shared" si="13"/>
        <v>2017</v>
      </c>
      <c r="M271" t="b">
        <v>1</v>
      </c>
      <c r="N271">
        <v>1596</v>
      </c>
      <c r="O271" t="b">
        <v>1</v>
      </c>
      <c r="P271" t="s">
        <v>8267</v>
      </c>
      <c r="Q271" s="10" t="s">
        <v>8315</v>
      </c>
      <c r="R271" t="s">
        <v>8316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14"/>
        <v>40637.866550925923</v>
      </c>
      <c r="L272" s="13">
        <f t="shared" si="13"/>
        <v>2011</v>
      </c>
      <c r="M272" t="b">
        <v>1</v>
      </c>
      <c r="N272">
        <v>61</v>
      </c>
      <c r="O272" t="b">
        <v>1</v>
      </c>
      <c r="P272" t="s">
        <v>8267</v>
      </c>
      <c r="Q272" s="10" t="s">
        <v>8315</v>
      </c>
      <c r="R272" t="s">
        <v>8316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14"/>
        <v>41612.10024305556</v>
      </c>
      <c r="L273" s="13">
        <f t="shared" si="13"/>
        <v>2013</v>
      </c>
      <c r="M273" t="b">
        <v>1</v>
      </c>
      <c r="N273">
        <v>287</v>
      </c>
      <c r="O273" t="b">
        <v>1</v>
      </c>
      <c r="P273" t="s">
        <v>8267</v>
      </c>
      <c r="Q273" s="10" t="s">
        <v>8315</v>
      </c>
      <c r="R273" t="s">
        <v>8316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14"/>
        <v>40235.900358796294</v>
      </c>
      <c r="L274" s="13">
        <f t="shared" si="13"/>
        <v>2010</v>
      </c>
      <c r="M274" t="b">
        <v>1</v>
      </c>
      <c r="N274">
        <v>65</v>
      </c>
      <c r="O274" t="b">
        <v>1</v>
      </c>
      <c r="P274" t="s">
        <v>8267</v>
      </c>
      <c r="Q274" s="10" t="s">
        <v>8315</v>
      </c>
      <c r="R274" t="s">
        <v>8316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14"/>
        <v>40697.498449074075</v>
      </c>
      <c r="L275" s="13">
        <f t="shared" si="13"/>
        <v>2011</v>
      </c>
      <c r="M275" t="b">
        <v>1</v>
      </c>
      <c r="N275">
        <v>118</v>
      </c>
      <c r="O275" t="b">
        <v>1</v>
      </c>
      <c r="P275" t="s">
        <v>8267</v>
      </c>
      <c r="Q275" s="10" t="s">
        <v>8315</v>
      </c>
      <c r="R275" t="s">
        <v>8316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14"/>
        <v>40969.912372685183</v>
      </c>
      <c r="L276" s="13">
        <f t="shared" si="13"/>
        <v>2012</v>
      </c>
      <c r="M276" t="b">
        <v>1</v>
      </c>
      <c r="N276">
        <v>113</v>
      </c>
      <c r="O276" t="b">
        <v>1</v>
      </c>
      <c r="P276" t="s">
        <v>8267</v>
      </c>
      <c r="Q276" s="10" t="s">
        <v>8315</v>
      </c>
      <c r="R276" t="s">
        <v>8316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14"/>
        <v>41193.032013888893</v>
      </c>
      <c r="L277" s="13">
        <f t="shared" si="13"/>
        <v>2012</v>
      </c>
      <c r="M277" t="b">
        <v>1</v>
      </c>
      <c r="N277">
        <v>332</v>
      </c>
      <c r="O277" t="b">
        <v>1</v>
      </c>
      <c r="P277" t="s">
        <v>8267</v>
      </c>
      <c r="Q277" s="10" t="s">
        <v>8315</v>
      </c>
      <c r="R277" t="s">
        <v>8316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14"/>
        <v>40967.081874999996</v>
      </c>
      <c r="L278" s="13">
        <f t="shared" si="13"/>
        <v>2012</v>
      </c>
      <c r="M278" t="b">
        <v>1</v>
      </c>
      <c r="N278">
        <v>62</v>
      </c>
      <c r="O278" t="b">
        <v>1</v>
      </c>
      <c r="P278" t="s">
        <v>8267</v>
      </c>
      <c r="Q278" s="10" t="s">
        <v>8315</v>
      </c>
      <c r="R278" t="s">
        <v>8316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14"/>
        <v>42117.891423611116</v>
      </c>
      <c r="L279" s="13">
        <f t="shared" si="13"/>
        <v>2015</v>
      </c>
      <c r="M279" t="b">
        <v>1</v>
      </c>
      <c r="N279">
        <v>951</v>
      </c>
      <c r="O279" t="b">
        <v>1</v>
      </c>
      <c r="P279" t="s">
        <v>8267</v>
      </c>
      <c r="Q279" s="10" t="s">
        <v>8315</v>
      </c>
      <c r="R279" t="s">
        <v>8316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14"/>
        <v>41164.040960648148</v>
      </c>
      <c r="L280" s="13">
        <f t="shared" si="13"/>
        <v>2012</v>
      </c>
      <c r="M280" t="b">
        <v>1</v>
      </c>
      <c r="N280">
        <v>415</v>
      </c>
      <c r="O280" t="b">
        <v>1</v>
      </c>
      <c r="P280" t="s">
        <v>8267</v>
      </c>
      <c r="Q280" s="10" t="s">
        <v>8315</v>
      </c>
      <c r="R280" t="s">
        <v>8316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14"/>
        <v>42759.244166666671</v>
      </c>
      <c r="L281" s="13">
        <f t="shared" si="13"/>
        <v>2017</v>
      </c>
      <c r="M281" t="b">
        <v>1</v>
      </c>
      <c r="N281">
        <v>305</v>
      </c>
      <c r="O281" t="b">
        <v>1</v>
      </c>
      <c r="P281" t="s">
        <v>8267</v>
      </c>
      <c r="Q281" s="10" t="s">
        <v>8315</v>
      </c>
      <c r="R281" t="s">
        <v>8316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14"/>
        <v>41744.590682870366</v>
      </c>
      <c r="L282" s="13">
        <f t="shared" si="13"/>
        <v>2014</v>
      </c>
      <c r="M282" t="b">
        <v>1</v>
      </c>
      <c r="N282">
        <v>2139</v>
      </c>
      <c r="O282" t="b">
        <v>1</v>
      </c>
      <c r="P282" t="s">
        <v>8267</v>
      </c>
      <c r="Q282" s="10" t="s">
        <v>8315</v>
      </c>
      <c r="R282" t="s">
        <v>8316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14"/>
        <v>39950.163344907407</v>
      </c>
      <c r="L283" s="13">
        <f t="shared" si="13"/>
        <v>2009</v>
      </c>
      <c r="M283" t="b">
        <v>1</v>
      </c>
      <c r="N283">
        <v>79</v>
      </c>
      <c r="O283" t="b">
        <v>1</v>
      </c>
      <c r="P283" t="s">
        <v>8267</v>
      </c>
      <c r="Q283" s="10" t="s">
        <v>8315</v>
      </c>
      <c r="R283" t="s">
        <v>8316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14"/>
        <v>40194.920046296298</v>
      </c>
      <c r="L284" s="13">
        <f t="shared" si="13"/>
        <v>2010</v>
      </c>
      <c r="M284" t="b">
        <v>1</v>
      </c>
      <c r="N284">
        <v>179</v>
      </c>
      <c r="O284" t="b">
        <v>1</v>
      </c>
      <c r="P284" t="s">
        <v>8267</v>
      </c>
      <c r="Q284" s="10" t="s">
        <v>8315</v>
      </c>
      <c r="R284" t="s">
        <v>8316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14"/>
        <v>40675.71</v>
      </c>
      <c r="L285" s="13">
        <f t="shared" si="13"/>
        <v>2011</v>
      </c>
      <c r="M285" t="b">
        <v>1</v>
      </c>
      <c r="N285">
        <v>202</v>
      </c>
      <c r="O285" t="b">
        <v>1</v>
      </c>
      <c r="P285" t="s">
        <v>8267</v>
      </c>
      <c r="Q285" s="10" t="s">
        <v>8315</v>
      </c>
      <c r="R285" t="s">
        <v>8316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14"/>
        <v>40904.738194444442</v>
      </c>
      <c r="L286" s="13">
        <f t="shared" si="13"/>
        <v>2011</v>
      </c>
      <c r="M286" t="b">
        <v>1</v>
      </c>
      <c r="N286">
        <v>760</v>
      </c>
      <c r="O286" t="b">
        <v>1</v>
      </c>
      <c r="P286" t="s">
        <v>8267</v>
      </c>
      <c r="Q286" s="10" t="s">
        <v>8315</v>
      </c>
      <c r="R286" t="s">
        <v>8316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14"/>
        <v>41506.756111111114</v>
      </c>
      <c r="L287" s="13">
        <f t="shared" si="13"/>
        <v>2013</v>
      </c>
      <c r="M287" t="b">
        <v>1</v>
      </c>
      <c r="N287">
        <v>563</v>
      </c>
      <c r="O287" t="b">
        <v>1</v>
      </c>
      <c r="P287" t="s">
        <v>8267</v>
      </c>
      <c r="Q287" s="10" t="s">
        <v>8315</v>
      </c>
      <c r="R287" t="s">
        <v>8316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14"/>
        <v>41313.816249999996</v>
      </c>
      <c r="L288" s="13">
        <f t="shared" si="13"/>
        <v>2013</v>
      </c>
      <c r="M288" t="b">
        <v>1</v>
      </c>
      <c r="N288">
        <v>135</v>
      </c>
      <c r="O288" t="b">
        <v>1</v>
      </c>
      <c r="P288" t="s">
        <v>8267</v>
      </c>
      <c r="Q288" s="10" t="s">
        <v>8315</v>
      </c>
      <c r="R288" t="s">
        <v>8316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14"/>
        <v>41184.277986111112</v>
      </c>
      <c r="L289" s="13">
        <f t="shared" si="13"/>
        <v>2012</v>
      </c>
      <c r="M289" t="b">
        <v>1</v>
      </c>
      <c r="N289">
        <v>290</v>
      </c>
      <c r="O289" t="b">
        <v>1</v>
      </c>
      <c r="P289" t="s">
        <v>8267</v>
      </c>
      <c r="Q289" s="10" t="s">
        <v>8315</v>
      </c>
      <c r="R289" t="s">
        <v>8316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14"/>
        <v>41051.168900462959</v>
      </c>
      <c r="L290" s="13">
        <f t="shared" si="13"/>
        <v>2012</v>
      </c>
      <c r="M290" t="b">
        <v>1</v>
      </c>
      <c r="N290">
        <v>447</v>
      </c>
      <c r="O290" t="b">
        <v>1</v>
      </c>
      <c r="P290" t="s">
        <v>8267</v>
      </c>
      <c r="Q290" s="10" t="s">
        <v>8315</v>
      </c>
      <c r="R290" t="s">
        <v>8316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14"/>
        <v>41550.456412037034</v>
      </c>
      <c r="L291" s="13">
        <f t="shared" si="13"/>
        <v>2013</v>
      </c>
      <c r="M291" t="b">
        <v>1</v>
      </c>
      <c r="N291">
        <v>232</v>
      </c>
      <c r="O291" t="b">
        <v>1</v>
      </c>
      <c r="P291" t="s">
        <v>8267</v>
      </c>
      <c r="Q291" s="10" t="s">
        <v>8315</v>
      </c>
      <c r="R291" t="s">
        <v>8316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14"/>
        <v>40526.36917824074</v>
      </c>
      <c r="L292" s="13">
        <f t="shared" si="13"/>
        <v>2010</v>
      </c>
      <c r="M292" t="b">
        <v>1</v>
      </c>
      <c r="N292">
        <v>168</v>
      </c>
      <c r="O292" t="b">
        <v>1</v>
      </c>
      <c r="P292" t="s">
        <v>8267</v>
      </c>
      <c r="Q292" s="10" t="s">
        <v>8315</v>
      </c>
      <c r="R292" t="s">
        <v>8316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14"/>
        <v>41376.769050925926</v>
      </c>
      <c r="L293" s="13">
        <f t="shared" si="13"/>
        <v>2013</v>
      </c>
      <c r="M293" t="b">
        <v>1</v>
      </c>
      <c r="N293">
        <v>128</v>
      </c>
      <c r="O293" t="b">
        <v>1</v>
      </c>
      <c r="P293" t="s">
        <v>8267</v>
      </c>
      <c r="Q293" s="10" t="s">
        <v>8315</v>
      </c>
      <c r="R293" t="s">
        <v>8316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14"/>
        <v>40812.803229166668</v>
      </c>
      <c r="L294" s="13">
        <f t="shared" si="13"/>
        <v>2011</v>
      </c>
      <c r="M294" t="b">
        <v>1</v>
      </c>
      <c r="N294">
        <v>493</v>
      </c>
      <c r="O294" t="b">
        <v>1</v>
      </c>
      <c r="P294" t="s">
        <v>8267</v>
      </c>
      <c r="Q294" s="10" t="s">
        <v>8315</v>
      </c>
      <c r="R294" t="s">
        <v>8316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14"/>
        <v>41719.667986111112</v>
      </c>
      <c r="L295" s="13">
        <f t="shared" si="13"/>
        <v>2014</v>
      </c>
      <c r="M295" t="b">
        <v>1</v>
      </c>
      <c r="N295">
        <v>131</v>
      </c>
      <c r="O295" t="b">
        <v>1</v>
      </c>
      <c r="P295" t="s">
        <v>8267</v>
      </c>
      <c r="Q295" s="10" t="s">
        <v>8315</v>
      </c>
      <c r="R295" t="s">
        <v>8316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14"/>
        <v>40343.084421296298</v>
      </c>
      <c r="L296" s="13">
        <f t="shared" si="13"/>
        <v>2010</v>
      </c>
      <c r="M296" t="b">
        <v>1</v>
      </c>
      <c r="N296">
        <v>50</v>
      </c>
      <c r="O296" t="b">
        <v>1</v>
      </c>
      <c r="P296" t="s">
        <v>8267</v>
      </c>
      <c r="Q296" s="10" t="s">
        <v>8315</v>
      </c>
      <c r="R296" t="s">
        <v>8316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14"/>
        <v>41519.004733796297</v>
      </c>
      <c r="L297" s="13">
        <f t="shared" si="13"/>
        <v>2013</v>
      </c>
      <c r="M297" t="b">
        <v>1</v>
      </c>
      <c r="N297">
        <v>665</v>
      </c>
      <c r="O297" t="b">
        <v>1</v>
      </c>
      <c r="P297" t="s">
        <v>8267</v>
      </c>
      <c r="Q297" s="10" t="s">
        <v>8315</v>
      </c>
      <c r="R297" t="s">
        <v>8316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14"/>
        <v>41134.475497685184</v>
      </c>
      <c r="L298" s="13">
        <f t="shared" si="13"/>
        <v>2012</v>
      </c>
      <c r="M298" t="b">
        <v>1</v>
      </c>
      <c r="N298">
        <v>129</v>
      </c>
      <c r="O298" t="b">
        <v>1</v>
      </c>
      <c r="P298" t="s">
        <v>8267</v>
      </c>
      <c r="Q298" s="10" t="s">
        <v>8315</v>
      </c>
      <c r="R298" t="s">
        <v>8316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14"/>
        <v>42089.72802083334</v>
      </c>
      <c r="L299" s="13">
        <f t="shared" si="13"/>
        <v>2015</v>
      </c>
      <c r="M299" t="b">
        <v>1</v>
      </c>
      <c r="N299">
        <v>142</v>
      </c>
      <c r="O299" t="b">
        <v>1</v>
      </c>
      <c r="P299" t="s">
        <v>8267</v>
      </c>
      <c r="Q299" s="10" t="s">
        <v>8315</v>
      </c>
      <c r="R299" t="s">
        <v>8316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14"/>
        <v>41709.463518518518</v>
      </c>
      <c r="L300" s="13">
        <f t="shared" si="13"/>
        <v>2014</v>
      </c>
      <c r="M300" t="b">
        <v>1</v>
      </c>
      <c r="N300">
        <v>2436</v>
      </c>
      <c r="O300" t="b">
        <v>1</v>
      </c>
      <c r="P300" t="s">
        <v>8267</v>
      </c>
      <c r="Q300" s="10" t="s">
        <v>8315</v>
      </c>
      <c r="R300" t="s">
        <v>8316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14"/>
        <v>40469.225231481483</v>
      </c>
      <c r="L301" s="13">
        <f t="shared" si="13"/>
        <v>2010</v>
      </c>
      <c r="M301" t="b">
        <v>1</v>
      </c>
      <c r="N301">
        <v>244</v>
      </c>
      <c r="O301" t="b">
        <v>1</v>
      </c>
      <c r="P301" t="s">
        <v>8267</v>
      </c>
      <c r="Q301" s="10" t="s">
        <v>8315</v>
      </c>
      <c r="R301" t="s">
        <v>8316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14"/>
        <v>40626.959930555553</v>
      </c>
      <c r="L302" s="13">
        <f t="shared" si="13"/>
        <v>2011</v>
      </c>
      <c r="M302" t="b">
        <v>1</v>
      </c>
      <c r="N302">
        <v>298</v>
      </c>
      <c r="O302" t="b">
        <v>1</v>
      </c>
      <c r="P302" t="s">
        <v>8267</v>
      </c>
      <c r="Q302" s="10" t="s">
        <v>8315</v>
      </c>
      <c r="R302" t="s">
        <v>8316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14"/>
        <v>41312.737673611111</v>
      </c>
      <c r="L303" s="13">
        <f t="shared" si="13"/>
        <v>2013</v>
      </c>
      <c r="M303" t="b">
        <v>1</v>
      </c>
      <c r="N303">
        <v>251</v>
      </c>
      <c r="O303" t="b">
        <v>1</v>
      </c>
      <c r="P303" t="s">
        <v>8267</v>
      </c>
      <c r="Q303" s="10" t="s">
        <v>8315</v>
      </c>
      <c r="R303" t="s">
        <v>8316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14"/>
        <v>40933.856921296298</v>
      </c>
      <c r="L304" s="13">
        <f t="shared" si="13"/>
        <v>2012</v>
      </c>
      <c r="M304" t="b">
        <v>1</v>
      </c>
      <c r="N304">
        <v>108</v>
      </c>
      <c r="O304" t="b">
        <v>1</v>
      </c>
      <c r="P304" t="s">
        <v>8267</v>
      </c>
      <c r="Q304" s="10" t="s">
        <v>8315</v>
      </c>
      <c r="R304" t="s">
        <v>8316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14"/>
        <v>41032.071134259262</v>
      </c>
      <c r="L305" s="13">
        <f t="shared" si="13"/>
        <v>2012</v>
      </c>
      <c r="M305" t="b">
        <v>1</v>
      </c>
      <c r="N305">
        <v>82</v>
      </c>
      <c r="O305" t="b">
        <v>1</v>
      </c>
      <c r="P305" t="s">
        <v>8267</v>
      </c>
      <c r="Q305" s="10" t="s">
        <v>8315</v>
      </c>
      <c r="R305" t="s">
        <v>8316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14"/>
        <v>41114.094872685186</v>
      </c>
      <c r="L306" s="13">
        <f t="shared" si="13"/>
        <v>2012</v>
      </c>
      <c r="M306" t="b">
        <v>1</v>
      </c>
      <c r="N306">
        <v>74</v>
      </c>
      <c r="O306" t="b">
        <v>1</v>
      </c>
      <c r="P306" t="s">
        <v>8267</v>
      </c>
      <c r="Q306" s="10" t="s">
        <v>8315</v>
      </c>
      <c r="R306" t="s">
        <v>8316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14"/>
        <v>40948.630196759259</v>
      </c>
      <c r="L307" s="13">
        <f t="shared" si="13"/>
        <v>2012</v>
      </c>
      <c r="M307" t="b">
        <v>1</v>
      </c>
      <c r="N307">
        <v>189</v>
      </c>
      <c r="O307" t="b">
        <v>1</v>
      </c>
      <c r="P307" t="s">
        <v>8267</v>
      </c>
      <c r="Q307" s="10" t="s">
        <v>8315</v>
      </c>
      <c r="R307" t="s">
        <v>8316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14"/>
        <v>41333.837187500001</v>
      </c>
      <c r="L308" s="13">
        <f t="shared" si="13"/>
        <v>2013</v>
      </c>
      <c r="M308" t="b">
        <v>1</v>
      </c>
      <c r="N308">
        <v>80</v>
      </c>
      <c r="O308" t="b">
        <v>1</v>
      </c>
      <c r="P308" t="s">
        <v>8267</v>
      </c>
      <c r="Q308" s="10" t="s">
        <v>8315</v>
      </c>
      <c r="R308" t="s">
        <v>8316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14"/>
        <v>41282.944456018515</v>
      </c>
      <c r="L309" s="13">
        <f t="shared" si="13"/>
        <v>2013</v>
      </c>
      <c r="M309" t="b">
        <v>1</v>
      </c>
      <c r="N309">
        <v>576</v>
      </c>
      <c r="O309" t="b">
        <v>1</v>
      </c>
      <c r="P309" t="s">
        <v>8267</v>
      </c>
      <c r="Q309" s="10" t="s">
        <v>8315</v>
      </c>
      <c r="R309" t="s">
        <v>8316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14"/>
        <v>40567.694560185184</v>
      </c>
      <c r="L310" s="13">
        <f t="shared" si="13"/>
        <v>2011</v>
      </c>
      <c r="M310" t="b">
        <v>1</v>
      </c>
      <c r="N310">
        <v>202</v>
      </c>
      <c r="O310" t="b">
        <v>1</v>
      </c>
      <c r="P310" t="s">
        <v>8267</v>
      </c>
      <c r="Q310" s="10" t="s">
        <v>8315</v>
      </c>
      <c r="R310" t="s">
        <v>8316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14"/>
        <v>41134.751550925925</v>
      </c>
      <c r="L311" s="13">
        <f t="shared" si="13"/>
        <v>2012</v>
      </c>
      <c r="M311" t="b">
        <v>1</v>
      </c>
      <c r="N311">
        <v>238</v>
      </c>
      <c r="O311" t="b">
        <v>1</v>
      </c>
      <c r="P311" t="s">
        <v>8267</v>
      </c>
      <c r="Q311" s="10" t="s">
        <v>8315</v>
      </c>
      <c r="R311" t="s">
        <v>8316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14"/>
        <v>40821.183136574073</v>
      </c>
      <c r="L312" s="13">
        <f t="shared" si="13"/>
        <v>2011</v>
      </c>
      <c r="M312" t="b">
        <v>1</v>
      </c>
      <c r="N312">
        <v>36</v>
      </c>
      <c r="O312" t="b">
        <v>1</v>
      </c>
      <c r="P312" t="s">
        <v>8267</v>
      </c>
      <c r="Q312" s="10" t="s">
        <v>8315</v>
      </c>
      <c r="R312" t="s">
        <v>8316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14"/>
        <v>40868.219814814816</v>
      </c>
      <c r="L313" s="13">
        <f t="shared" si="13"/>
        <v>2011</v>
      </c>
      <c r="M313" t="b">
        <v>1</v>
      </c>
      <c r="N313">
        <v>150</v>
      </c>
      <c r="O313" t="b">
        <v>1</v>
      </c>
      <c r="P313" t="s">
        <v>8267</v>
      </c>
      <c r="Q313" s="10" t="s">
        <v>8315</v>
      </c>
      <c r="R313" t="s">
        <v>8316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14"/>
        <v>41348.877685185187</v>
      </c>
      <c r="L314" s="13">
        <f t="shared" si="13"/>
        <v>2013</v>
      </c>
      <c r="M314" t="b">
        <v>1</v>
      </c>
      <c r="N314">
        <v>146</v>
      </c>
      <c r="O314" t="b">
        <v>1</v>
      </c>
      <c r="P314" t="s">
        <v>8267</v>
      </c>
      <c r="Q314" s="10" t="s">
        <v>8315</v>
      </c>
      <c r="R314" t="s">
        <v>8316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14"/>
        <v>40357.227939814817</v>
      </c>
      <c r="L315" s="13">
        <f t="shared" si="13"/>
        <v>2010</v>
      </c>
      <c r="M315" t="b">
        <v>1</v>
      </c>
      <c r="N315">
        <v>222</v>
      </c>
      <c r="O315" t="b">
        <v>1</v>
      </c>
      <c r="P315" t="s">
        <v>8267</v>
      </c>
      <c r="Q315" s="10" t="s">
        <v>8315</v>
      </c>
      <c r="R315" t="s">
        <v>8316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14"/>
        <v>41304.833194444444</v>
      </c>
      <c r="L316" s="13">
        <f t="shared" si="13"/>
        <v>2013</v>
      </c>
      <c r="M316" t="b">
        <v>1</v>
      </c>
      <c r="N316">
        <v>120</v>
      </c>
      <c r="O316" t="b">
        <v>1</v>
      </c>
      <c r="P316" t="s">
        <v>8267</v>
      </c>
      <c r="Q316" s="10" t="s">
        <v>8315</v>
      </c>
      <c r="R316" t="s">
        <v>8316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14"/>
        <v>41113.77238425926</v>
      </c>
      <c r="L317" s="13">
        <f t="shared" si="13"/>
        <v>2012</v>
      </c>
      <c r="M317" t="b">
        <v>1</v>
      </c>
      <c r="N317">
        <v>126</v>
      </c>
      <c r="O317" t="b">
        <v>1</v>
      </c>
      <c r="P317" t="s">
        <v>8267</v>
      </c>
      <c r="Q317" s="10" t="s">
        <v>8315</v>
      </c>
      <c r="R317" t="s">
        <v>8316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14"/>
        <v>41950.923576388886</v>
      </c>
      <c r="L318" s="13">
        <f t="shared" si="13"/>
        <v>2014</v>
      </c>
      <c r="M318" t="b">
        <v>1</v>
      </c>
      <c r="N318">
        <v>158</v>
      </c>
      <c r="O318" t="b">
        <v>1</v>
      </c>
      <c r="P318" t="s">
        <v>8267</v>
      </c>
      <c r="Q318" s="10" t="s">
        <v>8315</v>
      </c>
      <c r="R318" t="s">
        <v>8316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14"/>
        <v>41589.676886574074</v>
      </c>
      <c r="L319" s="13">
        <f t="shared" si="13"/>
        <v>2013</v>
      </c>
      <c r="M319" t="b">
        <v>1</v>
      </c>
      <c r="N319">
        <v>316</v>
      </c>
      <c r="O319" t="b">
        <v>1</v>
      </c>
      <c r="P319" t="s">
        <v>8267</v>
      </c>
      <c r="Q319" s="10" t="s">
        <v>8315</v>
      </c>
      <c r="R319" t="s">
        <v>8316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14"/>
        <v>41330.038784722223</v>
      </c>
      <c r="L320" s="13">
        <f t="shared" si="13"/>
        <v>2013</v>
      </c>
      <c r="M320" t="b">
        <v>1</v>
      </c>
      <c r="N320">
        <v>284</v>
      </c>
      <c r="O320" t="b">
        <v>1</v>
      </c>
      <c r="P320" t="s">
        <v>8267</v>
      </c>
      <c r="Q320" s="10" t="s">
        <v>8315</v>
      </c>
      <c r="R320" t="s">
        <v>8316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14"/>
        <v>40123.83829861111</v>
      </c>
      <c r="L321" s="13">
        <f t="shared" si="13"/>
        <v>2009</v>
      </c>
      <c r="M321" t="b">
        <v>1</v>
      </c>
      <c r="N321">
        <v>51</v>
      </c>
      <c r="O321" t="b">
        <v>1</v>
      </c>
      <c r="P321" t="s">
        <v>8267</v>
      </c>
      <c r="Q321" s="10" t="s">
        <v>8315</v>
      </c>
      <c r="R321" t="s">
        <v>8316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14"/>
        <v>42331.551307870366</v>
      </c>
      <c r="L322" s="13">
        <f t="shared" si="13"/>
        <v>2015</v>
      </c>
      <c r="M322" t="b">
        <v>1</v>
      </c>
      <c r="N322">
        <v>158</v>
      </c>
      <c r="O322" t="b">
        <v>1</v>
      </c>
      <c r="P322" t="s">
        <v>8267</v>
      </c>
      <c r="Q322" s="10" t="s">
        <v>8315</v>
      </c>
      <c r="R322" t="s">
        <v>8316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si="14"/>
        <v>42647.446597222224</v>
      </c>
      <c r="L323" s="13">
        <f t="shared" ref="L323:L386" si="15">YEAR(K323)</f>
        <v>2016</v>
      </c>
      <c r="M323" t="b">
        <v>1</v>
      </c>
      <c r="N323">
        <v>337</v>
      </c>
      <c r="O323" t="b">
        <v>1</v>
      </c>
      <c r="P323" t="s">
        <v>8267</v>
      </c>
      <c r="Q323" s="10" t="s">
        <v>8315</v>
      </c>
      <c r="R323" t="s">
        <v>8316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14"/>
        <v>42473.57</v>
      </c>
      <c r="L324" s="13">
        <f t="shared" si="15"/>
        <v>2016</v>
      </c>
      <c r="M324" t="b">
        <v>1</v>
      </c>
      <c r="N324">
        <v>186</v>
      </c>
      <c r="O324" t="b">
        <v>1</v>
      </c>
      <c r="P324" t="s">
        <v>8267</v>
      </c>
      <c r="Q324" s="10" t="s">
        <v>8315</v>
      </c>
      <c r="R324" t="s">
        <v>8316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14"/>
        <v>42697.32136574074</v>
      </c>
      <c r="L325" s="13">
        <f t="shared" si="15"/>
        <v>2016</v>
      </c>
      <c r="M325" t="b">
        <v>1</v>
      </c>
      <c r="N325">
        <v>58</v>
      </c>
      <c r="O325" t="b">
        <v>1</v>
      </c>
      <c r="P325" t="s">
        <v>8267</v>
      </c>
      <c r="Q325" s="10" t="s">
        <v>8315</v>
      </c>
      <c r="R325" t="s">
        <v>8316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14"/>
        <v>42184.626250000001</v>
      </c>
      <c r="L326" s="13">
        <f t="shared" si="15"/>
        <v>2015</v>
      </c>
      <c r="M326" t="b">
        <v>1</v>
      </c>
      <c r="N326">
        <v>82</v>
      </c>
      <c r="O326" t="b">
        <v>1</v>
      </c>
      <c r="P326" t="s">
        <v>8267</v>
      </c>
      <c r="Q326" s="10" t="s">
        <v>8315</v>
      </c>
      <c r="R326" t="s">
        <v>8316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14"/>
        <v>42689.187881944439</v>
      </c>
      <c r="L327" s="13">
        <f t="shared" si="15"/>
        <v>2016</v>
      </c>
      <c r="M327" t="b">
        <v>1</v>
      </c>
      <c r="N327">
        <v>736</v>
      </c>
      <c r="O327" t="b">
        <v>1</v>
      </c>
      <c r="P327" t="s">
        <v>8267</v>
      </c>
      <c r="Q327" s="10" t="s">
        <v>8315</v>
      </c>
      <c r="R327" t="s">
        <v>8316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14"/>
        <v>42775.314884259264</v>
      </c>
      <c r="L328" s="13">
        <f t="shared" si="15"/>
        <v>2017</v>
      </c>
      <c r="M328" t="b">
        <v>1</v>
      </c>
      <c r="N328">
        <v>1151</v>
      </c>
      <c r="O328" t="b">
        <v>1</v>
      </c>
      <c r="P328" t="s">
        <v>8267</v>
      </c>
      <c r="Q328" s="10" t="s">
        <v>8315</v>
      </c>
      <c r="R328" t="s">
        <v>8316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ref="K329:K392" si="16">(((J329/60)/60)/24)+DATE(1970,1,1)</f>
        <v>42058.235289351855</v>
      </c>
      <c r="L329" s="13">
        <f t="shared" si="15"/>
        <v>2015</v>
      </c>
      <c r="M329" t="b">
        <v>1</v>
      </c>
      <c r="N329">
        <v>34</v>
      </c>
      <c r="O329" t="b">
        <v>1</v>
      </c>
      <c r="P329" t="s">
        <v>8267</v>
      </c>
      <c r="Q329" s="10" t="s">
        <v>8315</v>
      </c>
      <c r="R329" t="s">
        <v>8316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16"/>
        <v>42278.946620370371</v>
      </c>
      <c r="L330" s="13">
        <f t="shared" si="15"/>
        <v>2015</v>
      </c>
      <c r="M330" t="b">
        <v>1</v>
      </c>
      <c r="N330">
        <v>498</v>
      </c>
      <c r="O330" t="b">
        <v>1</v>
      </c>
      <c r="P330" t="s">
        <v>8267</v>
      </c>
      <c r="Q330" s="10" t="s">
        <v>8315</v>
      </c>
      <c r="R330" t="s">
        <v>8316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16"/>
        <v>42291.46674768519</v>
      </c>
      <c r="L331" s="13">
        <f t="shared" si="15"/>
        <v>2015</v>
      </c>
      <c r="M331" t="b">
        <v>1</v>
      </c>
      <c r="N331">
        <v>167</v>
      </c>
      <c r="O331" t="b">
        <v>1</v>
      </c>
      <c r="P331" t="s">
        <v>8267</v>
      </c>
      <c r="Q331" s="10" t="s">
        <v>8315</v>
      </c>
      <c r="R331" t="s">
        <v>8316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16"/>
        <v>41379.515775462962</v>
      </c>
      <c r="L332" s="13">
        <f t="shared" si="15"/>
        <v>2013</v>
      </c>
      <c r="M332" t="b">
        <v>1</v>
      </c>
      <c r="N332">
        <v>340</v>
      </c>
      <c r="O332" t="b">
        <v>1</v>
      </c>
      <c r="P332" t="s">
        <v>8267</v>
      </c>
      <c r="Q332" s="10" t="s">
        <v>8315</v>
      </c>
      <c r="R332" t="s">
        <v>8316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16"/>
        <v>42507.581412037034</v>
      </c>
      <c r="L333" s="13">
        <f t="shared" si="15"/>
        <v>2016</v>
      </c>
      <c r="M333" t="b">
        <v>1</v>
      </c>
      <c r="N333">
        <v>438</v>
      </c>
      <c r="O333" t="b">
        <v>1</v>
      </c>
      <c r="P333" t="s">
        <v>8267</v>
      </c>
      <c r="Q333" s="10" t="s">
        <v>8315</v>
      </c>
      <c r="R333" t="s">
        <v>8316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16"/>
        <v>42263.680289351847</v>
      </c>
      <c r="L334" s="13">
        <f t="shared" si="15"/>
        <v>2015</v>
      </c>
      <c r="M334" t="b">
        <v>1</v>
      </c>
      <c r="N334">
        <v>555</v>
      </c>
      <c r="O334" t="b">
        <v>1</v>
      </c>
      <c r="P334" t="s">
        <v>8267</v>
      </c>
      <c r="Q334" s="10" t="s">
        <v>8315</v>
      </c>
      <c r="R334" t="s">
        <v>8316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16"/>
        <v>42437.636469907404</v>
      </c>
      <c r="L335" s="13">
        <f t="shared" si="15"/>
        <v>2016</v>
      </c>
      <c r="M335" t="b">
        <v>1</v>
      </c>
      <c r="N335">
        <v>266</v>
      </c>
      <c r="O335" t="b">
        <v>1</v>
      </c>
      <c r="P335" t="s">
        <v>8267</v>
      </c>
      <c r="Q335" s="10" t="s">
        <v>8315</v>
      </c>
      <c r="R335" t="s">
        <v>8316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16"/>
        <v>42101.682372685187</v>
      </c>
      <c r="L336" s="13">
        <f t="shared" si="15"/>
        <v>2015</v>
      </c>
      <c r="M336" t="b">
        <v>1</v>
      </c>
      <c r="N336">
        <v>69</v>
      </c>
      <c r="O336" t="b">
        <v>1</v>
      </c>
      <c r="P336" t="s">
        <v>8267</v>
      </c>
      <c r="Q336" s="10" t="s">
        <v>8315</v>
      </c>
      <c r="R336" t="s">
        <v>8316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16"/>
        <v>42101.737442129626</v>
      </c>
      <c r="L337" s="13">
        <f t="shared" si="15"/>
        <v>2015</v>
      </c>
      <c r="M337" t="b">
        <v>1</v>
      </c>
      <c r="N337">
        <v>80</v>
      </c>
      <c r="O337" t="b">
        <v>1</v>
      </c>
      <c r="P337" t="s">
        <v>8267</v>
      </c>
      <c r="Q337" s="10" t="s">
        <v>8315</v>
      </c>
      <c r="R337" t="s">
        <v>8316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16"/>
        <v>42291.596273148149</v>
      </c>
      <c r="L338" s="13">
        <f t="shared" si="15"/>
        <v>2015</v>
      </c>
      <c r="M338" t="b">
        <v>1</v>
      </c>
      <c r="N338">
        <v>493</v>
      </c>
      <c r="O338" t="b">
        <v>1</v>
      </c>
      <c r="P338" t="s">
        <v>8267</v>
      </c>
      <c r="Q338" s="10" t="s">
        <v>8315</v>
      </c>
      <c r="R338" t="s">
        <v>8316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16"/>
        <v>42047.128564814819</v>
      </c>
      <c r="L339" s="13">
        <f t="shared" si="15"/>
        <v>2015</v>
      </c>
      <c r="M339" t="b">
        <v>1</v>
      </c>
      <c r="N339">
        <v>31</v>
      </c>
      <c r="O339" t="b">
        <v>1</v>
      </c>
      <c r="P339" t="s">
        <v>8267</v>
      </c>
      <c r="Q339" s="10" t="s">
        <v>8315</v>
      </c>
      <c r="R339" t="s">
        <v>8316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16"/>
        <v>42559.755671296298</v>
      </c>
      <c r="L340" s="13">
        <f t="shared" si="15"/>
        <v>2016</v>
      </c>
      <c r="M340" t="b">
        <v>1</v>
      </c>
      <c r="N340">
        <v>236</v>
      </c>
      <c r="O340" t="b">
        <v>1</v>
      </c>
      <c r="P340" t="s">
        <v>8267</v>
      </c>
      <c r="Q340" s="10" t="s">
        <v>8315</v>
      </c>
      <c r="R340" t="s">
        <v>8316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16"/>
        <v>42093.760046296295</v>
      </c>
      <c r="L341" s="13">
        <f t="shared" si="15"/>
        <v>2015</v>
      </c>
      <c r="M341" t="b">
        <v>1</v>
      </c>
      <c r="N341">
        <v>89</v>
      </c>
      <c r="O341" t="b">
        <v>1</v>
      </c>
      <c r="P341" t="s">
        <v>8267</v>
      </c>
      <c r="Q341" s="10" t="s">
        <v>8315</v>
      </c>
      <c r="R341" t="s">
        <v>8316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16"/>
        <v>42772.669062500005</v>
      </c>
      <c r="L342" s="13">
        <f t="shared" si="15"/>
        <v>2017</v>
      </c>
      <c r="M342" t="b">
        <v>1</v>
      </c>
      <c r="N342">
        <v>299</v>
      </c>
      <c r="O342" t="b">
        <v>1</v>
      </c>
      <c r="P342" t="s">
        <v>8267</v>
      </c>
      <c r="Q342" s="10" t="s">
        <v>8315</v>
      </c>
      <c r="R342" t="s">
        <v>8316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16"/>
        <v>41894.879606481481</v>
      </c>
      <c r="L343" s="13">
        <f t="shared" si="15"/>
        <v>2014</v>
      </c>
      <c r="M343" t="b">
        <v>1</v>
      </c>
      <c r="N343">
        <v>55</v>
      </c>
      <c r="O343" t="b">
        <v>1</v>
      </c>
      <c r="P343" t="s">
        <v>8267</v>
      </c>
      <c r="Q343" s="10" t="s">
        <v>8315</v>
      </c>
      <c r="R343" t="s">
        <v>8316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16"/>
        <v>42459.780844907407</v>
      </c>
      <c r="L344" s="13">
        <f t="shared" si="15"/>
        <v>2016</v>
      </c>
      <c r="M344" t="b">
        <v>1</v>
      </c>
      <c r="N344">
        <v>325</v>
      </c>
      <c r="O344" t="b">
        <v>1</v>
      </c>
      <c r="P344" t="s">
        <v>8267</v>
      </c>
      <c r="Q344" s="10" t="s">
        <v>8315</v>
      </c>
      <c r="R344" t="s">
        <v>8316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16"/>
        <v>41926.73778935185</v>
      </c>
      <c r="L345" s="13">
        <f t="shared" si="15"/>
        <v>2014</v>
      </c>
      <c r="M345" t="b">
        <v>1</v>
      </c>
      <c r="N345">
        <v>524</v>
      </c>
      <c r="O345" t="b">
        <v>1</v>
      </c>
      <c r="P345" t="s">
        <v>8267</v>
      </c>
      <c r="Q345" s="10" t="s">
        <v>8315</v>
      </c>
      <c r="R345" t="s">
        <v>8316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16"/>
        <v>42111.970995370371</v>
      </c>
      <c r="L346" s="13">
        <f t="shared" si="15"/>
        <v>2015</v>
      </c>
      <c r="M346" t="b">
        <v>1</v>
      </c>
      <c r="N346">
        <v>285</v>
      </c>
      <c r="O346" t="b">
        <v>1</v>
      </c>
      <c r="P346" t="s">
        <v>8267</v>
      </c>
      <c r="Q346" s="10" t="s">
        <v>8315</v>
      </c>
      <c r="R346" t="s">
        <v>8316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16"/>
        <v>42114.944328703699</v>
      </c>
      <c r="L347" s="13">
        <f t="shared" si="15"/>
        <v>2015</v>
      </c>
      <c r="M347" t="b">
        <v>1</v>
      </c>
      <c r="N347">
        <v>179</v>
      </c>
      <c r="O347" t="b">
        <v>1</v>
      </c>
      <c r="P347" t="s">
        <v>8267</v>
      </c>
      <c r="Q347" s="10" t="s">
        <v>8315</v>
      </c>
      <c r="R347" t="s">
        <v>8316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16"/>
        <v>42261.500243055561</v>
      </c>
      <c r="L348" s="13">
        <f t="shared" si="15"/>
        <v>2015</v>
      </c>
      <c r="M348" t="b">
        <v>1</v>
      </c>
      <c r="N348">
        <v>188</v>
      </c>
      <c r="O348" t="b">
        <v>1</v>
      </c>
      <c r="P348" t="s">
        <v>8267</v>
      </c>
      <c r="Q348" s="10" t="s">
        <v>8315</v>
      </c>
      <c r="R348" t="s">
        <v>8316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16"/>
        <v>42292.495474537034</v>
      </c>
      <c r="L349" s="13">
        <f t="shared" si="15"/>
        <v>2015</v>
      </c>
      <c r="M349" t="b">
        <v>1</v>
      </c>
      <c r="N349">
        <v>379</v>
      </c>
      <c r="O349" t="b">
        <v>1</v>
      </c>
      <c r="P349" t="s">
        <v>8267</v>
      </c>
      <c r="Q349" s="10" t="s">
        <v>8315</v>
      </c>
      <c r="R349" t="s">
        <v>8316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16"/>
        <v>42207.58699074074</v>
      </c>
      <c r="L350" s="13">
        <f t="shared" si="15"/>
        <v>2015</v>
      </c>
      <c r="M350" t="b">
        <v>1</v>
      </c>
      <c r="N350">
        <v>119</v>
      </c>
      <c r="O350" t="b">
        <v>1</v>
      </c>
      <c r="P350" t="s">
        <v>8267</v>
      </c>
      <c r="Q350" s="10" t="s">
        <v>8315</v>
      </c>
      <c r="R350" t="s">
        <v>8316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16"/>
        <v>42760.498935185184</v>
      </c>
      <c r="L351" s="13">
        <f t="shared" si="15"/>
        <v>2017</v>
      </c>
      <c r="M351" t="b">
        <v>1</v>
      </c>
      <c r="N351">
        <v>167</v>
      </c>
      <c r="O351" t="b">
        <v>1</v>
      </c>
      <c r="P351" t="s">
        <v>8267</v>
      </c>
      <c r="Q351" s="10" t="s">
        <v>8315</v>
      </c>
      <c r="R351" t="s">
        <v>8316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16"/>
        <v>42586.066076388888</v>
      </c>
      <c r="L352" s="13">
        <f t="shared" si="15"/>
        <v>2016</v>
      </c>
      <c r="M352" t="b">
        <v>1</v>
      </c>
      <c r="N352">
        <v>221</v>
      </c>
      <c r="O352" t="b">
        <v>1</v>
      </c>
      <c r="P352" t="s">
        <v>8267</v>
      </c>
      <c r="Q352" s="10" t="s">
        <v>8315</v>
      </c>
      <c r="R352" t="s">
        <v>8316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16"/>
        <v>42427.964745370366</v>
      </c>
      <c r="L353" s="13">
        <f t="shared" si="15"/>
        <v>2016</v>
      </c>
      <c r="M353" t="b">
        <v>1</v>
      </c>
      <c r="N353">
        <v>964</v>
      </c>
      <c r="O353" t="b">
        <v>1</v>
      </c>
      <c r="P353" t="s">
        <v>8267</v>
      </c>
      <c r="Q353" s="10" t="s">
        <v>8315</v>
      </c>
      <c r="R353" t="s">
        <v>8316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16"/>
        <v>41890.167453703703</v>
      </c>
      <c r="L354" s="13">
        <f t="shared" si="15"/>
        <v>2014</v>
      </c>
      <c r="M354" t="b">
        <v>1</v>
      </c>
      <c r="N354">
        <v>286</v>
      </c>
      <c r="O354" t="b">
        <v>1</v>
      </c>
      <c r="P354" t="s">
        <v>8267</v>
      </c>
      <c r="Q354" s="10" t="s">
        <v>8315</v>
      </c>
      <c r="R354" t="s">
        <v>8316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16"/>
        <v>42297.791886574079</v>
      </c>
      <c r="L355" s="13">
        <f t="shared" si="15"/>
        <v>2015</v>
      </c>
      <c r="M355" t="b">
        <v>1</v>
      </c>
      <c r="N355">
        <v>613</v>
      </c>
      <c r="O355" t="b">
        <v>1</v>
      </c>
      <c r="P355" t="s">
        <v>8267</v>
      </c>
      <c r="Q355" s="10" t="s">
        <v>8315</v>
      </c>
      <c r="R355" t="s">
        <v>8316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16"/>
        <v>42438.827789351853</v>
      </c>
      <c r="L356" s="13">
        <f t="shared" si="15"/>
        <v>2016</v>
      </c>
      <c r="M356" t="b">
        <v>1</v>
      </c>
      <c r="N356">
        <v>29</v>
      </c>
      <c r="O356" t="b">
        <v>1</v>
      </c>
      <c r="P356" t="s">
        <v>8267</v>
      </c>
      <c r="Q356" s="10" t="s">
        <v>8315</v>
      </c>
      <c r="R356" t="s">
        <v>8316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16"/>
        <v>41943.293912037036</v>
      </c>
      <c r="L357" s="13">
        <f t="shared" si="15"/>
        <v>2014</v>
      </c>
      <c r="M357" t="b">
        <v>1</v>
      </c>
      <c r="N357">
        <v>165</v>
      </c>
      <c r="O357" t="b">
        <v>1</v>
      </c>
      <c r="P357" t="s">
        <v>8267</v>
      </c>
      <c r="Q357" s="10" t="s">
        <v>8315</v>
      </c>
      <c r="R357" t="s">
        <v>8316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16"/>
        <v>42415.803159722222</v>
      </c>
      <c r="L358" s="13">
        <f t="shared" si="15"/>
        <v>2016</v>
      </c>
      <c r="M358" t="b">
        <v>1</v>
      </c>
      <c r="N358">
        <v>97</v>
      </c>
      <c r="O358" t="b">
        <v>1</v>
      </c>
      <c r="P358" t="s">
        <v>8267</v>
      </c>
      <c r="Q358" s="10" t="s">
        <v>8315</v>
      </c>
      <c r="R358" t="s">
        <v>8316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16"/>
        <v>42078.222187499996</v>
      </c>
      <c r="L359" s="13">
        <f t="shared" si="15"/>
        <v>2015</v>
      </c>
      <c r="M359" t="b">
        <v>1</v>
      </c>
      <c r="N359">
        <v>303</v>
      </c>
      <c r="O359" t="b">
        <v>1</v>
      </c>
      <c r="P359" t="s">
        <v>8267</v>
      </c>
      <c r="Q359" s="10" t="s">
        <v>8315</v>
      </c>
      <c r="R359" t="s">
        <v>8316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16"/>
        <v>42507.860196759255</v>
      </c>
      <c r="L360" s="13">
        <f t="shared" si="15"/>
        <v>2016</v>
      </c>
      <c r="M360" t="b">
        <v>1</v>
      </c>
      <c r="N360">
        <v>267</v>
      </c>
      <c r="O360" t="b">
        <v>1</v>
      </c>
      <c r="P360" t="s">
        <v>8267</v>
      </c>
      <c r="Q360" s="10" t="s">
        <v>8315</v>
      </c>
      <c r="R360" t="s">
        <v>8316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16"/>
        <v>41935.070486111108</v>
      </c>
      <c r="L361" s="13">
        <f t="shared" si="15"/>
        <v>2014</v>
      </c>
      <c r="M361" t="b">
        <v>1</v>
      </c>
      <c r="N361">
        <v>302</v>
      </c>
      <c r="O361" t="b">
        <v>1</v>
      </c>
      <c r="P361" t="s">
        <v>8267</v>
      </c>
      <c r="Q361" s="10" t="s">
        <v>8315</v>
      </c>
      <c r="R361" t="s">
        <v>8316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16"/>
        <v>42163.897916666669</v>
      </c>
      <c r="L362" s="13">
        <f t="shared" si="15"/>
        <v>2015</v>
      </c>
      <c r="M362" t="b">
        <v>0</v>
      </c>
      <c r="N362">
        <v>87</v>
      </c>
      <c r="O362" t="b">
        <v>1</v>
      </c>
      <c r="P362" t="s">
        <v>8267</v>
      </c>
      <c r="Q362" s="10" t="s">
        <v>8315</v>
      </c>
      <c r="R362" t="s">
        <v>8316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16"/>
        <v>41936.001226851848</v>
      </c>
      <c r="L363" s="13">
        <f t="shared" si="15"/>
        <v>2014</v>
      </c>
      <c r="M363" t="b">
        <v>0</v>
      </c>
      <c r="N363">
        <v>354</v>
      </c>
      <c r="O363" t="b">
        <v>1</v>
      </c>
      <c r="P363" t="s">
        <v>8267</v>
      </c>
      <c r="Q363" s="10" t="s">
        <v>8315</v>
      </c>
      <c r="R363" t="s">
        <v>8316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16"/>
        <v>41837.210543981484</v>
      </c>
      <c r="L364" s="13">
        <f t="shared" si="15"/>
        <v>2014</v>
      </c>
      <c r="M364" t="b">
        <v>0</v>
      </c>
      <c r="N364">
        <v>86</v>
      </c>
      <c r="O364" t="b">
        <v>1</v>
      </c>
      <c r="P364" t="s">
        <v>8267</v>
      </c>
      <c r="Q364" s="10" t="s">
        <v>8315</v>
      </c>
      <c r="R364" t="s">
        <v>8316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16"/>
        <v>40255.744629629626</v>
      </c>
      <c r="L365" s="13">
        <f t="shared" si="15"/>
        <v>2010</v>
      </c>
      <c r="M365" t="b">
        <v>0</v>
      </c>
      <c r="N365">
        <v>26</v>
      </c>
      <c r="O365" t="b">
        <v>1</v>
      </c>
      <c r="P365" t="s">
        <v>8267</v>
      </c>
      <c r="Q365" s="10" t="s">
        <v>8315</v>
      </c>
      <c r="R365" t="s">
        <v>8316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16"/>
        <v>41780.859629629631</v>
      </c>
      <c r="L366" s="13">
        <f t="shared" si="15"/>
        <v>2014</v>
      </c>
      <c r="M366" t="b">
        <v>0</v>
      </c>
      <c r="N366">
        <v>113</v>
      </c>
      <c r="O366" t="b">
        <v>1</v>
      </c>
      <c r="P366" t="s">
        <v>8267</v>
      </c>
      <c r="Q366" s="10" t="s">
        <v>8315</v>
      </c>
      <c r="R366" t="s">
        <v>8316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16"/>
        <v>41668.606469907405</v>
      </c>
      <c r="L367" s="13">
        <f t="shared" si="15"/>
        <v>2014</v>
      </c>
      <c r="M367" t="b">
        <v>0</v>
      </c>
      <c r="N367">
        <v>65</v>
      </c>
      <c r="O367" t="b">
        <v>1</v>
      </c>
      <c r="P367" t="s">
        <v>8267</v>
      </c>
      <c r="Q367" s="10" t="s">
        <v>8315</v>
      </c>
      <c r="R367" t="s">
        <v>8316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16"/>
        <v>41019.793032407404</v>
      </c>
      <c r="L368" s="13">
        <f t="shared" si="15"/>
        <v>2012</v>
      </c>
      <c r="M368" t="b">
        <v>0</v>
      </c>
      <c r="N368">
        <v>134</v>
      </c>
      <c r="O368" t="b">
        <v>1</v>
      </c>
      <c r="P368" t="s">
        <v>8267</v>
      </c>
      <c r="Q368" s="10" t="s">
        <v>8315</v>
      </c>
      <c r="R368" t="s">
        <v>8316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16"/>
        <v>41355.577291666668</v>
      </c>
      <c r="L369" s="13">
        <f t="shared" si="15"/>
        <v>2013</v>
      </c>
      <c r="M369" t="b">
        <v>0</v>
      </c>
      <c r="N369">
        <v>119</v>
      </c>
      <c r="O369" t="b">
        <v>1</v>
      </c>
      <c r="P369" t="s">
        <v>8267</v>
      </c>
      <c r="Q369" s="10" t="s">
        <v>8315</v>
      </c>
      <c r="R369" t="s">
        <v>8316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16"/>
        <v>42043.605578703704</v>
      </c>
      <c r="L370" s="13">
        <f t="shared" si="15"/>
        <v>2015</v>
      </c>
      <c r="M370" t="b">
        <v>0</v>
      </c>
      <c r="N370">
        <v>159</v>
      </c>
      <c r="O370" t="b">
        <v>1</v>
      </c>
      <c r="P370" t="s">
        <v>8267</v>
      </c>
      <c r="Q370" s="10" t="s">
        <v>8315</v>
      </c>
      <c r="R370" t="s">
        <v>8316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16"/>
        <v>40893.551724537036</v>
      </c>
      <c r="L371" s="13">
        <f t="shared" si="15"/>
        <v>2011</v>
      </c>
      <c r="M371" t="b">
        <v>0</v>
      </c>
      <c r="N371">
        <v>167</v>
      </c>
      <c r="O371" t="b">
        <v>1</v>
      </c>
      <c r="P371" t="s">
        <v>8267</v>
      </c>
      <c r="Q371" s="10" t="s">
        <v>8315</v>
      </c>
      <c r="R371" t="s">
        <v>8316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16"/>
        <v>42711.795138888891</v>
      </c>
      <c r="L372" s="13">
        <f t="shared" si="15"/>
        <v>2016</v>
      </c>
      <c r="M372" t="b">
        <v>0</v>
      </c>
      <c r="N372">
        <v>43</v>
      </c>
      <c r="O372" t="b">
        <v>1</v>
      </c>
      <c r="P372" t="s">
        <v>8267</v>
      </c>
      <c r="Q372" s="10" t="s">
        <v>8315</v>
      </c>
      <c r="R372" t="s">
        <v>8316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16"/>
        <v>41261.767812500002</v>
      </c>
      <c r="L373" s="13">
        <f t="shared" si="15"/>
        <v>2012</v>
      </c>
      <c r="M373" t="b">
        <v>0</v>
      </c>
      <c r="N373">
        <v>1062</v>
      </c>
      <c r="O373" t="b">
        <v>1</v>
      </c>
      <c r="P373" t="s">
        <v>8267</v>
      </c>
      <c r="Q373" s="10" t="s">
        <v>8315</v>
      </c>
      <c r="R373" t="s">
        <v>8316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16"/>
        <v>42425.576898148152</v>
      </c>
      <c r="L374" s="13">
        <f t="shared" si="15"/>
        <v>2016</v>
      </c>
      <c r="M374" t="b">
        <v>0</v>
      </c>
      <c r="N374">
        <v>9</v>
      </c>
      <c r="O374" t="b">
        <v>1</v>
      </c>
      <c r="P374" t="s">
        <v>8267</v>
      </c>
      <c r="Q374" s="10" t="s">
        <v>8315</v>
      </c>
      <c r="R374" t="s">
        <v>8316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16"/>
        <v>41078.91201388889</v>
      </c>
      <c r="L375" s="13">
        <f t="shared" si="15"/>
        <v>2012</v>
      </c>
      <c r="M375" t="b">
        <v>0</v>
      </c>
      <c r="N375">
        <v>89</v>
      </c>
      <c r="O375" t="b">
        <v>1</v>
      </c>
      <c r="P375" t="s">
        <v>8267</v>
      </c>
      <c r="Q375" s="10" t="s">
        <v>8315</v>
      </c>
      <c r="R375" t="s">
        <v>8316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16"/>
        <v>40757.889247685183</v>
      </c>
      <c r="L376" s="13">
        <f t="shared" si="15"/>
        <v>2011</v>
      </c>
      <c r="M376" t="b">
        <v>0</v>
      </c>
      <c r="N376">
        <v>174</v>
      </c>
      <c r="O376" t="b">
        <v>1</v>
      </c>
      <c r="P376" t="s">
        <v>8267</v>
      </c>
      <c r="Q376" s="10" t="s">
        <v>8315</v>
      </c>
      <c r="R376" t="s">
        <v>8316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16"/>
        <v>41657.985081018516</v>
      </c>
      <c r="L377" s="13">
        <f t="shared" si="15"/>
        <v>2014</v>
      </c>
      <c r="M377" t="b">
        <v>0</v>
      </c>
      <c r="N377">
        <v>14</v>
      </c>
      <c r="O377" t="b">
        <v>1</v>
      </c>
      <c r="P377" t="s">
        <v>8267</v>
      </c>
      <c r="Q377" s="10" t="s">
        <v>8315</v>
      </c>
      <c r="R377" t="s">
        <v>8316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16"/>
        <v>42576.452731481477</v>
      </c>
      <c r="L378" s="13">
        <f t="shared" si="15"/>
        <v>2016</v>
      </c>
      <c r="M378" t="b">
        <v>0</v>
      </c>
      <c r="N378">
        <v>48</v>
      </c>
      <c r="O378" t="b">
        <v>1</v>
      </c>
      <c r="P378" t="s">
        <v>8267</v>
      </c>
      <c r="Q378" s="10" t="s">
        <v>8315</v>
      </c>
      <c r="R378" t="s">
        <v>8316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16"/>
        <v>42292.250787037032</v>
      </c>
      <c r="L379" s="13">
        <f t="shared" si="15"/>
        <v>2015</v>
      </c>
      <c r="M379" t="b">
        <v>0</v>
      </c>
      <c r="N379">
        <v>133</v>
      </c>
      <c r="O379" t="b">
        <v>1</v>
      </c>
      <c r="P379" t="s">
        <v>8267</v>
      </c>
      <c r="Q379" s="10" t="s">
        <v>8315</v>
      </c>
      <c r="R379" t="s">
        <v>8316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16"/>
        <v>42370.571851851855</v>
      </c>
      <c r="L380" s="13">
        <f t="shared" si="15"/>
        <v>2016</v>
      </c>
      <c r="M380" t="b">
        <v>0</v>
      </c>
      <c r="N380">
        <v>83</v>
      </c>
      <c r="O380" t="b">
        <v>1</v>
      </c>
      <c r="P380" t="s">
        <v>8267</v>
      </c>
      <c r="Q380" s="10" t="s">
        <v>8315</v>
      </c>
      <c r="R380" t="s">
        <v>8316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16"/>
        <v>40987.688333333332</v>
      </c>
      <c r="L381" s="13">
        <f t="shared" si="15"/>
        <v>2012</v>
      </c>
      <c r="M381" t="b">
        <v>0</v>
      </c>
      <c r="N381">
        <v>149</v>
      </c>
      <c r="O381" t="b">
        <v>1</v>
      </c>
      <c r="P381" t="s">
        <v>8267</v>
      </c>
      <c r="Q381" s="10" t="s">
        <v>8315</v>
      </c>
      <c r="R381" t="s">
        <v>8316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16"/>
        <v>42367.719814814816</v>
      </c>
      <c r="L382" s="13">
        <f t="shared" si="15"/>
        <v>2015</v>
      </c>
      <c r="M382" t="b">
        <v>0</v>
      </c>
      <c r="N382">
        <v>49</v>
      </c>
      <c r="O382" t="b">
        <v>1</v>
      </c>
      <c r="P382" t="s">
        <v>8267</v>
      </c>
      <c r="Q382" s="10" t="s">
        <v>8315</v>
      </c>
      <c r="R382" t="s">
        <v>8316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16"/>
        <v>41085.698113425926</v>
      </c>
      <c r="L383" s="13">
        <f t="shared" si="15"/>
        <v>2012</v>
      </c>
      <c r="M383" t="b">
        <v>0</v>
      </c>
      <c r="N383">
        <v>251</v>
      </c>
      <c r="O383" t="b">
        <v>1</v>
      </c>
      <c r="P383" t="s">
        <v>8267</v>
      </c>
      <c r="Q383" s="10" t="s">
        <v>8315</v>
      </c>
      <c r="R383" t="s">
        <v>8316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16"/>
        <v>41144.709490740745</v>
      </c>
      <c r="L384" s="13">
        <f t="shared" si="15"/>
        <v>2012</v>
      </c>
      <c r="M384" t="b">
        <v>0</v>
      </c>
      <c r="N384">
        <v>22</v>
      </c>
      <c r="O384" t="b">
        <v>1</v>
      </c>
      <c r="P384" t="s">
        <v>8267</v>
      </c>
      <c r="Q384" s="10" t="s">
        <v>8315</v>
      </c>
      <c r="R384" t="s">
        <v>8316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16"/>
        <v>41755.117581018516</v>
      </c>
      <c r="L385" s="13">
        <f t="shared" si="15"/>
        <v>2014</v>
      </c>
      <c r="M385" t="b">
        <v>0</v>
      </c>
      <c r="N385">
        <v>48</v>
      </c>
      <c r="O385" t="b">
        <v>1</v>
      </c>
      <c r="P385" t="s">
        <v>8267</v>
      </c>
      <c r="Q385" s="10" t="s">
        <v>8315</v>
      </c>
      <c r="R385" t="s">
        <v>8316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16"/>
        <v>41980.781793981485</v>
      </c>
      <c r="L386" s="13">
        <f t="shared" si="15"/>
        <v>2014</v>
      </c>
      <c r="M386" t="b">
        <v>0</v>
      </c>
      <c r="N386">
        <v>383</v>
      </c>
      <c r="O386" t="b">
        <v>1</v>
      </c>
      <c r="P386" t="s">
        <v>8267</v>
      </c>
      <c r="Q386" s="10" t="s">
        <v>8315</v>
      </c>
      <c r="R386" t="s">
        <v>8316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si="16"/>
        <v>41934.584502314814</v>
      </c>
      <c r="L387" s="13">
        <f t="shared" ref="L387:L450" si="17">YEAR(K387)</f>
        <v>2014</v>
      </c>
      <c r="M387" t="b">
        <v>0</v>
      </c>
      <c r="N387">
        <v>237</v>
      </c>
      <c r="O387" t="b">
        <v>1</v>
      </c>
      <c r="P387" t="s">
        <v>8267</v>
      </c>
      <c r="Q387" s="10" t="s">
        <v>8315</v>
      </c>
      <c r="R387" t="s">
        <v>8316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16"/>
        <v>42211.951284722221</v>
      </c>
      <c r="L388" s="13">
        <f t="shared" si="17"/>
        <v>2015</v>
      </c>
      <c r="M388" t="b">
        <v>0</v>
      </c>
      <c r="N388">
        <v>13</v>
      </c>
      <c r="O388" t="b">
        <v>1</v>
      </c>
      <c r="P388" t="s">
        <v>8267</v>
      </c>
      <c r="Q388" s="10" t="s">
        <v>8315</v>
      </c>
      <c r="R388" t="s">
        <v>8316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16"/>
        <v>42200.67659722222</v>
      </c>
      <c r="L389" s="13">
        <f t="shared" si="17"/>
        <v>2015</v>
      </c>
      <c r="M389" t="b">
        <v>0</v>
      </c>
      <c r="N389">
        <v>562</v>
      </c>
      <c r="O389" t="b">
        <v>1</v>
      </c>
      <c r="P389" t="s">
        <v>8267</v>
      </c>
      <c r="Q389" s="10" t="s">
        <v>8315</v>
      </c>
      <c r="R389" t="s">
        <v>8316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16"/>
        <v>42549.076157407413</v>
      </c>
      <c r="L390" s="13">
        <f t="shared" si="17"/>
        <v>2016</v>
      </c>
      <c r="M390" t="b">
        <v>0</v>
      </c>
      <c r="N390">
        <v>71</v>
      </c>
      <c r="O390" t="b">
        <v>1</v>
      </c>
      <c r="P390" t="s">
        <v>8267</v>
      </c>
      <c r="Q390" s="10" t="s">
        <v>8315</v>
      </c>
      <c r="R390" t="s">
        <v>8316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16"/>
        <v>41674.063078703701</v>
      </c>
      <c r="L391" s="13">
        <f t="shared" si="17"/>
        <v>2014</v>
      </c>
      <c r="M391" t="b">
        <v>0</v>
      </c>
      <c r="N391">
        <v>1510</v>
      </c>
      <c r="O391" t="b">
        <v>1</v>
      </c>
      <c r="P391" t="s">
        <v>8267</v>
      </c>
      <c r="Q391" s="10" t="s">
        <v>8315</v>
      </c>
      <c r="R391" t="s">
        <v>8316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16"/>
        <v>42112.036712962959</v>
      </c>
      <c r="L392" s="13">
        <f t="shared" si="17"/>
        <v>2015</v>
      </c>
      <c r="M392" t="b">
        <v>0</v>
      </c>
      <c r="N392">
        <v>14</v>
      </c>
      <c r="O392" t="b">
        <v>1</v>
      </c>
      <c r="P392" t="s">
        <v>8267</v>
      </c>
      <c r="Q392" s="10" t="s">
        <v>8315</v>
      </c>
      <c r="R392" t="s">
        <v>8316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ref="K393:K456" si="18">(((J393/60)/60)/24)+DATE(1970,1,1)</f>
        <v>40865.042256944449</v>
      </c>
      <c r="L393" s="13">
        <f t="shared" si="17"/>
        <v>2011</v>
      </c>
      <c r="M393" t="b">
        <v>0</v>
      </c>
      <c r="N393">
        <v>193</v>
      </c>
      <c r="O393" t="b">
        <v>1</v>
      </c>
      <c r="P393" t="s">
        <v>8267</v>
      </c>
      <c r="Q393" s="10" t="s">
        <v>8315</v>
      </c>
      <c r="R393" t="s">
        <v>8316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18"/>
        <v>40763.717256944445</v>
      </c>
      <c r="L394" s="13">
        <f t="shared" si="17"/>
        <v>2011</v>
      </c>
      <c r="M394" t="b">
        <v>0</v>
      </c>
      <c r="N394">
        <v>206</v>
      </c>
      <c r="O394" t="b">
        <v>1</v>
      </c>
      <c r="P394" t="s">
        <v>8267</v>
      </c>
      <c r="Q394" s="10" t="s">
        <v>8315</v>
      </c>
      <c r="R394" t="s">
        <v>8316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18"/>
        <v>41526.708935185183</v>
      </c>
      <c r="L395" s="13">
        <f t="shared" si="17"/>
        <v>2013</v>
      </c>
      <c r="M395" t="b">
        <v>0</v>
      </c>
      <c r="N395">
        <v>351</v>
      </c>
      <c r="O395" t="b">
        <v>1</v>
      </c>
      <c r="P395" t="s">
        <v>8267</v>
      </c>
      <c r="Q395" s="10" t="s">
        <v>8315</v>
      </c>
      <c r="R395" t="s">
        <v>8316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18"/>
        <v>42417.818078703705</v>
      </c>
      <c r="L396" s="13">
        <f t="shared" si="17"/>
        <v>2016</v>
      </c>
      <c r="M396" t="b">
        <v>0</v>
      </c>
      <c r="N396">
        <v>50</v>
      </c>
      <c r="O396" t="b">
        <v>1</v>
      </c>
      <c r="P396" t="s">
        <v>8267</v>
      </c>
      <c r="Q396" s="10" t="s">
        <v>8315</v>
      </c>
      <c r="R396" t="s">
        <v>8316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18"/>
        <v>40990.909259259257</v>
      </c>
      <c r="L397" s="13">
        <f t="shared" si="17"/>
        <v>2012</v>
      </c>
      <c r="M397" t="b">
        <v>0</v>
      </c>
      <c r="N397">
        <v>184</v>
      </c>
      <c r="O397" t="b">
        <v>1</v>
      </c>
      <c r="P397" t="s">
        <v>8267</v>
      </c>
      <c r="Q397" s="10" t="s">
        <v>8315</v>
      </c>
      <c r="R397" t="s">
        <v>8316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18"/>
        <v>41082.564884259256</v>
      </c>
      <c r="L398" s="13">
        <f t="shared" si="17"/>
        <v>2012</v>
      </c>
      <c r="M398" t="b">
        <v>0</v>
      </c>
      <c r="N398">
        <v>196</v>
      </c>
      <c r="O398" t="b">
        <v>1</v>
      </c>
      <c r="P398" t="s">
        <v>8267</v>
      </c>
      <c r="Q398" s="10" t="s">
        <v>8315</v>
      </c>
      <c r="R398" t="s">
        <v>8316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18"/>
        <v>40379.776435185187</v>
      </c>
      <c r="L399" s="13">
        <f t="shared" si="17"/>
        <v>2010</v>
      </c>
      <c r="M399" t="b">
        <v>0</v>
      </c>
      <c r="N399">
        <v>229</v>
      </c>
      <c r="O399" t="b">
        <v>1</v>
      </c>
      <c r="P399" t="s">
        <v>8267</v>
      </c>
      <c r="Q399" s="10" t="s">
        <v>8315</v>
      </c>
      <c r="R399" t="s">
        <v>8316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18"/>
        <v>42078.793124999997</v>
      </c>
      <c r="L400" s="13">
        <f t="shared" si="17"/>
        <v>2015</v>
      </c>
      <c r="M400" t="b">
        <v>0</v>
      </c>
      <c r="N400">
        <v>67</v>
      </c>
      <c r="O400" t="b">
        <v>1</v>
      </c>
      <c r="P400" t="s">
        <v>8267</v>
      </c>
      <c r="Q400" s="10" t="s">
        <v>8315</v>
      </c>
      <c r="R400" t="s">
        <v>8316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18"/>
        <v>42687.875775462962</v>
      </c>
      <c r="L401" s="13">
        <f t="shared" si="17"/>
        <v>2016</v>
      </c>
      <c r="M401" t="b">
        <v>0</v>
      </c>
      <c r="N401">
        <v>95</v>
      </c>
      <c r="O401" t="b">
        <v>1</v>
      </c>
      <c r="P401" t="s">
        <v>8267</v>
      </c>
      <c r="Q401" s="10" t="s">
        <v>8315</v>
      </c>
      <c r="R401" t="s">
        <v>8316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18"/>
        <v>41745.635960648149</v>
      </c>
      <c r="L402" s="13">
        <f t="shared" si="17"/>
        <v>2014</v>
      </c>
      <c r="M402" t="b">
        <v>0</v>
      </c>
      <c r="N402">
        <v>62</v>
      </c>
      <c r="O402" t="b">
        <v>1</v>
      </c>
      <c r="P402" t="s">
        <v>8267</v>
      </c>
      <c r="Q402" s="10" t="s">
        <v>8315</v>
      </c>
      <c r="R402" t="s">
        <v>8316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18"/>
        <v>40732.842245370368</v>
      </c>
      <c r="L403" s="13">
        <f t="shared" si="17"/>
        <v>2011</v>
      </c>
      <c r="M403" t="b">
        <v>0</v>
      </c>
      <c r="N403">
        <v>73</v>
      </c>
      <c r="O403" t="b">
        <v>1</v>
      </c>
      <c r="P403" t="s">
        <v>8267</v>
      </c>
      <c r="Q403" s="10" t="s">
        <v>8315</v>
      </c>
      <c r="R403" t="s">
        <v>8316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18"/>
        <v>42292.539548611108</v>
      </c>
      <c r="L404" s="13">
        <f t="shared" si="17"/>
        <v>2015</v>
      </c>
      <c r="M404" t="b">
        <v>0</v>
      </c>
      <c r="N404">
        <v>43</v>
      </c>
      <c r="O404" t="b">
        <v>1</v>
      </c>
      <c r="P404" t="s">
        <v>8267</v>
      </c>
      <c r="Q404" s="10" t="s">
        <v>8315</v>
      </c>
      <c r="R404" t="s">
        <v>8316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18"/>
        <v>40718.310659722221</v>
      </c>
      <c r="L405" s="13">
        <f t="shared" si="17"/>
        <v>2011</v>
      </c>
      <c r="M405" t="b">
        <v>0</v>
      </c>
      <c r="N405">
        <v>70</v>
      </c>
      <c r="O405" t="b">
        <v>1</v>
      </c>
      <c r="P405" t="s">
        <v>8267</v>
      </c>
      <c r="Q405" s="10" t="s">
        <v>8315</v>
      </c>
      <c r="R405" t="s">
        <v>8316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18"/>
        <v>41646.628032407411</v>
      </c>
      <c r="L406" s="13">
        <f t="shared" si="17"/>
        <v>2014</v>
      </c>
      <c r="M406" t="b">
        <v>0</v>
      </c>
      <c r="N406">
        <v>271</v>
      </c>
      <c r="O406" t="b">
        <v>1</v>
      </c>
      <c r="P406" t="s">
        <v>8267</v>
      </c>
      <c r="Q406" s="10" t="s">
        <v>8315</v>
      </c>
      <c r="R406" t="s">
        <v>8316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18"/>
        <v>41674.08494212963</v>
      </c>
      <c r="L407" s="13">
        <f t="shared" si="17"/>
        <v>2014</v>
      </c>
      <c r="M407" t="b">
        <v>0</v>
      </c>
      <c r="N407">
        <v>55</v>
      </c>
      <c r="O407" t="b">
        <v>1</v>
      </c>
      <c r="P407" t="s">
        <v>8267</v>
      </c>
      <c r="Q407" s="10" t="s">
        <v>8315</v>
      </c>
      <c r="R407" t="s">
        <v>8316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18"/>
        <v>40638.162465277775</v>
      </c>
      <c r="L408" s="13">
        <f t="shared" si="17"/>
        <v>2011</v>
      </c>
      <c r="M408" t="b">
        <v>0</v>
      </c>
      <c r="N408">
        <v>35</v>
      </c>
      <c r="O408" t="b">
        <v>1</v>
      </c>
      <c r="P408" t="s">
        <v>8267</v>
      </c>
      <c r="Q408" s="10" t="s">
        <v>8315</v>
      </c>
      <c r="R408" t="s">
        <v>8316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18"/>
        <v>40806.870949074073</v>
      </c>
      <c r="L409" s="13">
        <f t="shared" si="17"/>
        <v>2011</v>
      </c>
      <c r="M409" t="b">
        <v>0</v>
      </c>
      <c r="N409">
        <v>22</v>
      </c>
      <c r="O409" t="b">
        <v>1</v>
      </c>
      <c r="P409" t="s">
        <v>8267</v>
      </c>
      <c r="Q409" s="10" t="s">
        <v>8315</v>
      </c>
      <c r="R409" t="s">
        <v>8316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18"/>
        <v>41543.735995370371</v>
      </c>
      <c r="L410" s="13">
        <f t="shared" si="17"/>
        <v>2013</v>
      </c>
      <c r="M410" t="b">
        <v>0</v>
      </c>
      <c r="N410">
        <v>38</v>
      </c>
      <c r="O410" t="b">
        <v>1</v>
      </c>
      <c r="P410" t="s">
        <v>8267</v>
      </c>
      <c r="Q410" s="10" t="s">
        <v>8315</v>
      </c>
      <c r="R410" t="s">
        <v>8316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18"/>
        <v>42543.862777777773</v>
      </c>
      <c r="L411" s="13">
        <f t="shared" si="17"/>
        <v>2016</v>
      </c>
      <c r="M411" t="b">
        <v>0</v>
      </c>
      <c r="N411">
        <v>15</v>
      </c>
      <c r="O411" t="b">
        <v>1</v>
      </c>
      <c r="P411" t="s">
        <v>8267</v>
      </c>
      <c r="Q411" s="10" t="s">
        <v>8315</v>
      </c>
      <c r="R411" t="s">
        <v>8316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18"/>
        <v>42113.981446759266</v>
      </c>
      <c r="L412" s="13">
        <f t="shared" si="17"/>
        <v>2015</v>
      </c>
      <c r="M412" t="b">
        <v>0</v>
      </c>
      <c r="N412">
        <v>7</v>
      </c>
      <c r="O412" t="b">
        <v>1</v>
      </c>
      <c r="P412" t="s">
        <v>8267</v>
      </c>
      <c r="Q412" s="10" t="s">
        <v>8315</v>
      </c>
      <c r="R412" t="s">
        <v>8316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18"/>
        <v>41598.17597222222</v>
      </c>
      <c r="L413" s="13">
        <f t="shared" si="17"/>
        <v>2013</v>
      </c>
      <c r="M413" t="b">
        <v>0</v>
      </c>
      <c r="N413">
        <v>241</v>
      </c>
      <c r="O413" t="b">
        <v>1</v>
      </c>
      <c r="P413" t="s">
        <v>8267</v>
      </c>
      <c r="Q413" s="10" t="s">
        <v>8315</v>
      </c>
      <c r="R413" t="s">
        <v>8316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18"/>
        <v>41099.742800925924</v>
      </c>
      <c r="L414" s="13">
        <f t="shared" si="17"/>
        <v>2012</v>
      </c>
      <c r="M414" t="b">
        <v>0</v>
      </c>
      <c r="N414">
        <v>55</v>
      </c>
      <c r="O414" t="b">
        <v>1</v>
      </c>
      <c r="P414" t="s">
        <v>8267</v>
      </c>
      <c r="Q414" s="10" t="s">
        <v>8315</v>
      </c>
      <c r="R414" t="s">
        <v>8316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18"/>
        <v>41079.877442129626</v>
      </c>
      <c r="L415" s="13">
        <f t="shared" si="17"/>
        <v>2012</v>
      </c>
      <c r="M415" t="b">
        <v>0</v>
      </c>
      <c r="N415">
        <v>171</v>
      </c>
      <c r="O415" t="b">
        <v>1</v>
      </c>
      <c r="P415" t="s">
        <v>8267</v>
      </c>
      <c r="Q415" s="10" t="s">
        <v>8315</v>
      </c>
      <c r="R415" t="s">
        <v>8316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18"/>
        <v>41529.063252314816</v>
      </c>
      <c r="L416" s="13">
        <f t="shared" si="17"/>
        <v>2013</v>
      </c>
      <c r="M416" t="b">
        <v>0</v>
      </c>
      <c r="N416">
        <v>208</v>
      </c>
      <c r="O416" t="b">
        <v>1</v>
      </c>
      <c r="P416" t="s">
        <v>8267</v>
      </c>
      <c r="Q416" s="10" t="s">
        <v>8315</v>
      </c>
      <c r="R416" t="s">
        <v>8316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18"/>
        <v>41904.851875</v>
      </c>
      <c r="L417" s="13">
        <f t="shared" si="17"/>
        <v>2014</v>
      </c>
      <c r="M417" t="b">
        <v>0</v>
      </c>
      <c r="N417">
        <v>21</v>
      </c>
      <c r="O417" t="b">
        <v>1</v>
      </c>
      <c r="P417" t="s">
        <v>8267</v>
      </c>
      <c r="Q417" s="10" t="s">
        <v>8315</v>
      </c>
      <c r="R417" t="s">
        <v>8316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18"/>
        <v>41648.396192129629</v>
      </c>
      <c r="L418" s="13">
        <f t="shared" si="17"/>
        <v>2014</v>
      </c>
      <c r="M418" t="b">
        <v>0</v>
      </c>
      <c r="N418">
        <v>25</v>
      </c>
      <c r="O418" t="b">
        <v>1</v>
      </c>
      <c r="P418" t="s">
        <v>8267</v>
      </c>
      <c r="Q418" s="10" t="s">
        <v>8315</v>
      </c>
      <c r="R418" t="s">
        <v>8316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18"/>
        <v>41360.970601851855</v>
      </c>
      <c r="L419" s="13">
        <f t="shared" si="17"/>
        <v>2013</v>
      </c>
      <c r="M419" t="b">
        <v>0</v>
      </c>
      <c r="N419">
        <v>52</v>
      </c>
      <c r="O419" t="b">
        <v>1</v>
      </c>
      <c r="P419" t="s">
        <v>8267</v>
      </c>
      <c r="Q419" s="10" t="s">
        <v>8315</v>
      </c>
      <c r="R419" t="s">
        <v>8316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18"/>
        <v>42178.282372685186</v>
      </c>
      <c r="L420" s="13">
        <f t="shared" si="17"/>
        <v>2015</v>
      </c>
      <c r="M420" t="b">
        <v>0</v>
      </c>
      <c r="N420">
        <v>104</v>
      </c>
      <c r="O420" t="b">
        <v>1</v>
      </c>
      <c r="P420" t="s">
        <v>8267</v>
      </c>
      <c r="Q420" s="10" t="s">
        <v>8315</v>
      </c>
      <c r="R420" t="s">
        <v>8316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18"/>
        <v>41394.842442129629</v>
      </c>
      <c r="L421" s="13">
        <f t="shared" si="17"/>
        <v>2013</v>
      </c>
      <c r="M421" t="b">
        <v>0</v>
      </c>
      <c r="N421">
        <v>73</v>
      </c>
      <c r="O421" t="b">
        <v>1</v>
      </c>
      <c r="P421" t="s">
        <v>8267</v>
      </c>
      <c r="Q421" s="10" t="s">
        <v>8315</v>
      </c>
      <c r="R421" t="s">
        <v>8316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18"/>
        <v>41682.23646990741</v>
      </c>
      <c r="L422" s="13">
        <f t="shared" si="17"/>
        <v>2014</v>
      </c>
      <c r="M422" t="b">
        <v>0</v>
      </c>
      <c r="N422">
        <v>3</v>
      </c>
      <c r="O422" t="b">
        <v>0</v>
      </c>
      <c r="P422" t="s">
        <v>8268</v>
      </c>
      <c r="Q422" s="10" t="s">
        <v>8315</v>
      </c>
      <c r="R422" t="s">
        <v>8316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18"/>
        <v>42177.491388888884</v>
      </c>
      <c r="L423" s="13">
        <f t="shared" si="17"/>
        <v>2015</v>
      </c>
      <c r="M423" t="b">
        <v>0</v>
      </c>
      <c r="N423">
        <v>6</v>
      </c>
      <c r="O423" t="b">
        <v>0</v>
      </c>
      <c r="P423" t="s">
        <v>8268</v>
      </c>
      <c r="Q423" s="10" t="s">
        <v>8315</v>
      </c>
      <c r="R423" t="s">
        <v>8316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18"/>
        <v>41863.260381944441</v>
      </c>
      <c r="L424" s="13">
        <f t="shared" si="17"/>
        <v>2014</v>
      </c>
      <c r="M424" t="b">
        <v>0</v>
      </c>
      <c r="N424">
        <v>12</v>
      </c>
      <c r="O424" t="b">
        <v>0</v>
      </c>
      <c r="P424" t="s">
        <v>8268</v>
      </c>
      <c r="Q424" s="10" t="s">
        <v>8315</v>
      </c>
      <c r="R424" t="s">
        <v>8316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18"/>
        <v>41400.92627314815</v>
      </c>
      <c r="L425" s="13">
        <f t="shared" si="17"/>
        <v>2013</v>
      </c>
      <c r="M425" t="b">
        <v>0</v>
      </c>
      <c r="N425">
        <v>13</v>
      </c>
      <c r="O425" t="b">
        <v>0</v>
      </c>
      <c r="P425" t="s">
        <v>8268</v>
      </c>
      <c r="Q425" s="10" t="s">
        <v>8315</v>
      </c>
      <c r="R425" t="s">
        <v>8316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18"/>
        <v>40934.376145833332</v>
      </c>
      <c r="L426" s="13">
        <f t="shared" si="17"/>
        <v>2012</v>
      </c>
      <c r="M426" t="b">
        <v>0</v>
      </c>
      <c r="N426">
        <v>5</v>
      </c>
      <c r="O426" t="b">
        <v>0</v>
      </c>
      <c r="P426" t="s">
        <v>8268</v>
      </c>
      <c r="Q426" s="10" t="s">
        <v>8315</v>
      </c>
      <c r="R426" t="s">
        <v>8316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18"/>
        <v>42275.861157407402</v>
      </c>
      <c r="L427" s="13">
        <f t="shared" si="17"/>
        <v>2015</v>
      </c>
      <c r="M427" t="b">
        <v>0</v>
      </c>
      <c r="N427">
        <v>2</v>
      </c>
      <c r="O427" t="b">
        <v>0</v>
      </c>
      <c r="P427" t="s">
        <v>8268</v>
      </c>
      <c r="Q427" s="10" t="s">
        <v>8315</v>
      </c>
      <c r="R427" t="s">
        <v>8316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18"/>
        <v>42400.711967592593</v>
      </c>
      <c r="L428" s="13">
        <f t="shared" si="17"/>
        <v>2016</v>
      </c>
      <c r="M428" t="b">
        <v>0</v>
      </c>
      <c r="N428">
        <v>8</v>
      </c>
      <c r="O428" t="b">
        <v>0</v>
      </c>
      <c r="P428" t="s">
        <v>8268</v>
      </c>
      <c r="Q428" s="10" t="s">
        <v>8315</v>
      </c>
      <c r="R428" t="s">
        <v>8316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18"/>
        <v>42285.909027777772</v>
      </c>
      <c r="L429" s="13">
        <f t="shared" si="17"/>
        <v>2015</v>
      </c>
      <c r="M429" t="b">
        <v>0</v>
      </c>
      <c r="N429">
        <v>0</v>
      </c>
      <c r="O429" t="b">
        <v>0</v>
      </c>
      <c r="P429" t="s">
        <v>8268</v>
      </c>
      <c r="Q429" s="10" t="s">
        <v>8315</v>
      </c>
      <c r="R429" t="s">
        <v>8316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18"/>
        <v>41778.766724537039</v>
      </c>
      <c r="L430" s="13">
        <f t="shared" si="17"/>
        <v>2014</v>
      </c>
      <c r="M430" t="b">
        <v>0</v>
      </c>
      <c r="N430">
        <v>13</v>
      </c>
      <c r="O430" t="b">
        <v>0</v>
      </c>
      <c r="P430" t="s">
        <v>8268</v>
      </c>
      <c r="Q430" s="10" t="s">
        <v>8315</v>
      </c>
      <c r="R430" t="s">
        <v>8316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18"/>
        <v>40070.901412037041</v>
      </c>
      <c r="L431" s="13">
        <f t="shared" si="17"/>
        <v>2009</v>
      </c>
      <c r="M431" t="b">
        <v>0</v>
      </c>
      <c r="N431">
        <v>0</v>
      </c>
      <c r="O431" t="b">
        <v>0</v>
      </c>
      <c r="P431" t="s">
        <v>8268</v>
      </c>
      <c r="Q431" s="10" t="s">
        <v>8315</v>
      </c>
      <c r="R431" t="s">
        <v>8316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18"/>
        <v>41513.107256944444</v>
      </c>
      <c r="L432" s="13">
        <f t="shared" si="17"/>
        <v>2013</v>
      </c>
      <c r="M432" t="b">
        <v>0</v>
      </c>
      <c r="N432">
        <v>5</v>
      </c>
      <c r="O432" t="b">
        <v>0</v>
      </c>
      <c r="P432" t="s">
        <v>8268</v>
      </c>
      <c r="Q432" s="10" t="s">
        <v>8315</v>
      </c>
      <c r="R432" t="s">
        <v>8316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18"/>
        <v>42526.871331018512</v>
      </c>
      <c r="L433" s="13">
        <f t="shared" si="17"/>
        <v>2016</v>
      </c>
      <c r="M433" t="b">
        <v>0</v>
      </c>
      <c r="N433">
        <v>8</v>
      </c>
      <c r="O433" t="b">
        <v>0</v>
      </c>
      <c r="P433" t="s">
        <v>8268</v>
      </c>
      <c r="Q433" s="10" t="s">
        <v>8315</v>
      </c>
      <c r="R433" t="s">
        <v>8316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18"/>
        <v>42238.726631944446</v>
      </c>
      <c r="L434" s="13">
        <f t="shared" si="17"/>
        <v>2015</v>
      </c>
      <c r="M434" t="b">
        <v>0</v>
      </c>
      <c r="N434">
        <v>8</v>
      </c>
      <c r="O434" t="b">
        <v>0</v>
      </c>
      <c r="P434" t="s">
        <v>8268</v>
      </c>
      <c r="Q434" s="10" t="s">
        <v>8315</v>
      </c>
      <c r="R434" t="s">
        <v>8316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18"/>
        <v>42228.629884259266</v>
      </c>
      <c r="L435" s="13">
        <f t="shared" si="17"/>
        <v>2015</v>
      </c>
      <c r="M435" t="b">
        <v>0</v>
      </c>
      <c r="N435">
        <v>0</v>
      </c>
      <c r="O435" t="b">
        <v>0</v>
      </c>
      <c r="P435" t="s">
        <v>8268</v>
      </c>
      <c r="Q435" s="10" t="s">
        <v>8315</v>
      </c>
      <c r="R435" t="s">
        <v>8316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18"/>
        <v>41576.834513888891</v>
      </c>
      <c r="L436" s="13">
        <f t="shared" si="17"/>
        <v>2013</v>
      </c>
      <c r="M436" t="b">
        <v>0</v>
      </c>
      <c r="N436">
        <v>2</v>
      </c>
      <c r="O436" t="b">
        <v>0</v>
      </c>
      <c r="P436" t="s">
        <v>8268</v>
      </c>
      <c r="Q436" s="10" t="s">
        <v>8315</v>
      </c>
      <c r="R436" t="s">
        <v>8316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18"/>
        <v>41500.747453703705</v>
      </c>
      <c r="L437" s="13">
        <f t="shared" si="17"/>
        <v>2013</v>
      </c>
      <c r="M437" t="b">
        <v>0</v>
      </c>
      <c r="N437">
        <v>3</v>
      </c>
      <c r="O437" t="b">
        <v>0</v>
      </c>
      <c r="P437" t="s">
        <v>8268</v>
      </c>
      <c r="Q437" s="10" t="s">
        <v>8315</v>
      </c>
      <c r="R437" t="s">
        <v>8316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18"/>
        <v>41456.36241898148</v>
      </c>
      <c r="L438" s="13">
        <f t="shared" si="17"/>
        <v>2013</v>
      </c>
      <c r="M438" t="b">
        <v>0</v>
      </c>
      <c r="N438">
        <v>0</v>
      </c>
      <c r="O438" t="b">
        <v>0</v>
      </c>
      <c r="P438" t="s">
        <v>8268</v>
      </c>
      <c r="Q438" s="10" t="s">
        <v>8315</v>
      </c>
      <c r="R438" t="s">
        <v>8316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18"/>
        <v>42591.31858796296</v>
      </c>
      <c r="L439" s="13">
        <f t="shared" si="17"/>
        <v>2016</v>
      </c>
      <c r="M439" t="b">
        <v>0</v>
      </c>
      <c r="N439">
        <v>0</v>
      </c>
      <c r="O439" t="b">
        <v>0</v>
      </c>
      <c r="P439" t="s">
        <v>8268</v>
      </c>
      <c r="Q439" s="10" t="s">
        <v>8315</v>
      </c>
      <c r="R439" t="s">
        <v>8316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18"/>
        <v>42296.261087962965</v>
      </c>
      <c r="L440" s="13">
        <f t="shared" si="17"/>
        <v>2015</v>
      </c>
      <c r="M440" t="b">
        <v>0</v>
      </c>
      <c r="N440">
        <v>11</v>
      </c>
      <c r="O440" t="b">
        <v>0</v>
      </c>
      <c r="P440" t="s">
        <v>8268</v>
      </c>
      <c r="Q440" s="10" t="s">
        <v>8315</v>
      </c>
      <c r="R440" t="s">
        <v>8316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18"/>
        <v>41919.761782407404</v>
      </c>
      <c r="L441" s="13">
        <f t="shared" si="17"/>
        <v>2014</v>
      </c>
      <c r="M441" t="b">
        <v>0</v>
      </c>
      <c r="N441">
        <v>0</v>
      </c>
      <c r="O441" t="b">
        <v>0</v>
      </c>
      <c r="P441" t="s">
        <v>8268</v>
      </c>
      <c r="Q441" s="10" t="s">
        <v>8315</v>
      </c>
      <c r="R441" t="s">
        <v>8316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18"/>
        <v>42423.985567129625</v>
      </c>
      <c r="L442" s="13">
        <f t="shared" si="17"/>
        <v>2016</v>
      </c>
      <c r="M442" t="b">
        <v>0</v>
      </c>
      <c r="N442">
        <v>1</v>
      </c>
      <c r="O442" t="b">
        <v>0</v>
      </c>
      <c r="P442" t="s">
        <v>8268</v>
      </c>
      <c r="Q442" s="10" t="s">
        <v>8315</v>
      </c>
      <c r="R442" t="s">
        <v>8316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18"/>
        <v>41550.793935185182</v>
      </c>
      <c r="L443" s="13">
        <f t="shared" si="17"/>
        <v>2013</v>
      </c>
      <c r="M443" t="b">
        <v>0</v>
      </c>
      <c r="N443">
        <v>0</v>
      </c>
      <c r="O443" t="b">
        <v>0</v>
      </c>
      <c r="P443" t="s">
        <v>8268</v>
      </c>
      <c r="Q443" s="10" t="s">
        <v>8315</v>
      </c>
      <c r="R443" t="s">
        <v>8316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18"/>
        <v>42024.888692129629</v>
      </c>
      <c r="L444" s="13">
        <f t="shared" si="17"/>
        <v>2015</v>
      </c>
      <c r="M444" t="b">
        <v>0</v>
      </c>
      <c r="N444">
        <v>17</v>
      </c>
      <c r="O444" t="b">
        <v>0</v>
      </c>
      <c r="P444" t="s">
        <v>8268</v>
      </c>
      <c r="Q444" s="10" t="s">
        <v>8315</v>
      </c>
      <c r="R444" t="s">
        <v>8316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18"/>
        <v>41650.015057870369</v>
      </c>
      <c r="L445" s="13">
        <f t="shared" si="17"/>
        <v>2014</v>
      </c>
      <c r="M445" t="b">
        <v>0</v>
      </c>
      <c r="N445">
        <v>2</v>
      </c>
      <c r="O445" t="b">
        <v>0</v>
      </c>
      <c r="P445" t="s">
        <v>8268</v>
      </c>
      <c r="Q445" s="10" t="s">
        <v>8315</v>
      </c>
      <c r="R445" t="s">
        <v>8316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18"/>
        <v>40894.906956018516</v>
      </c>
      <c r="L446" s="13">
        <f t="shared" si="17"/>
        <v>2011</v>
      </c>
      <c r="M446" t="b">
        <v>0</v>
      </c>
      <c r="N446">
        <v>1</v>
      </c>
      <c r="O446" t="b">
        <v>0</v>
      </c>
      <c r="P446" t="s">
        <v>8268</v>
      </c>
      <c r="Q446" s="10" t="s">
        <v>8315</v>
      </c>
      <c r="R446" t="s">
        <v>8316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18"/>
        <v>42130.335358796292</v>
      </c>
      <c r="L447" s="13">
        <f t="shared" si="17"/>
        <v>2015</v>
      </c>
      <c r="M447" t="b">
        <v>0</v>
      </c>
      <c r="N447">
        <v>2</v>
      </c>
      <c r="O447" t="b">
        <v>0</v>
      </c>
      <c r="P447" t="s">
        <v>8268</v>
      </c>
      <c r="Q447" s="10" t="s">
        <v>8315</v>
      </c>
      <c r="R447" t="s">
        <v>8316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18"/>
        <v>42037.083564814813</v>
      </c>
      <c r="L448" s="13">
        <f t="shared" si="17"/>
        <v>2015</v>
      </c>
      <c r="M448" t="b">
        <v>0</v>
      </c>
      <c r="N448">
        <v>16</v>
      </c>
      <c r="O448" t="b">
        <v>0</v>
      </c>
      <c r="P448" t="s">
        <v>8268</v>
      </c>
      <c r="Q448" s="10" t="s">
        <v>8315</v>
      </c>
      <c r="R448" t="s">
        <v>8316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18"/>
        <v>41331.555127314816</v>
      </c>
      <c r="L449" s="13">
        <f t="shared" si="17"/>
        <v>2013</v>
      </c>
      <c r="M449" t="b">
        <v>0</v>
      </c>
      <c r="N449">
        <v>1</v>
      </c>
      <c r="O449" t="b">
        <v>0</v>
      </c>
      <c r="P449" t="s">
        <v>8268</v>
      </c>
      <c r="Q449" s="10" t="s">
        <v>8315</v>
      </c>
      <c r="R449" t="s">
        <v>8316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18"/>
        <v>41753.758043981477</v>
      </c>
      <c r="L450" s="13">
        <f t="shared" si="17"/>
        <v>2014</v>
      </c>
      <c r="M450" t="b">
        <v>0</v>
      </c>
      <c r="N450">
        <v>4</v>
      </c>
      <c r="O450" t="b">
        <v>0</v>
      </c>
      <c r="P450" t="s">
        <v>8268</v>
      </c>
      <c r="Q450" s="10" t="s">
        <v>8315</v>
      </c>
      <c r="R450" t="s">
        <v>8316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si="18"/>
        <v>41534.568113425928</v>
      </c>
      <c r="L451" s="13">
        <f t="shared" ref="L451:L514" si="19">YEAR(K451)</f>
        <v>2013</v>
      </c>
      <c r="M451" t="b">
        <v>0</v>
      </c>
      <c r="N451">
        <v>5</v>
      </c>
      <c r="O451" t="b">
        <v>0</v>
      </c>
      <c r="P451" t="s">
        <v>8268</v>
      </c>
      <c r="Q451" s="10" t="s">
        <v>8315</v>
      </c>
      <c r="R451" t="s">
        <v>8316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18"/>
        <v>41654.946759259255</v>
      </c>
      <c r="L452" s="13">
        <f t="shared" si="19"/>
        <v>2014</v>
      </c>
      <c r="M452" t="b">
        <v>0</v>
      </c>
      <c r="N452">
        <v>7</v>
      </c>
      <c r="O452" t="b">
        <v>0</v>
      </c>
      <c r="P452" t="s">
        <v>8268</v>
      </c>
      <c r="Q452" s="10" t="s">
        <v>8315</v>
      </c>
      <c r="R452" t="s">
        <v>8316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18"/>
        <v>41634.715173611112</v>
      </c>
      <c r="L453" s="13">
        <f t="shared" si="19"/>
        <v>2013</v>
      </c>
      <c r="M453" t="b">
        <v>0</v>
      </c>
      <c r="N453">
        <v>0</v>
      </c>
      <c r="O453" t="b">
        <v>0</v>
      </c>
      <c r="P453" t="s">
        <v>8268</v>
      </c>
      <c r="Q453" s="10" t="s">
        <v>8315</v>
      </c>
      <c r="R453" t="s">
        <v>8316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18"/>
        <v>42107.703877314809</v>
      </c>
      <c r="L454" s="13">
        <f t="shared" si="19"/>
        <v>2015</v>
      </c>
      <c r="M454" t="b">
        <v>0</v>
      </c>
      <c r="N454">
        <v>12</v>
      </c>
      <c r="O454" t="b">
        <v>0</v>
      </c>
      <c r="P454" t="s">
        <v>8268</v>
      </c>
      <c r="Q454" s="10" t="s">
        <v>8315</v>
      </c>
      <c r="R454" t="s">
        <v>8316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18"/>
        <v>42038.824988425928</v>
      </c>
      <c r="L455" s="13">
        <f t="shared" si="19"/>
        <v>2015</v>
      </c>
      <c r="M455" t="b">
        <v>0</v>
      </c>
      <c r="N455">
        <v>2</v>
      </c>
      <c r="O455" t="b">
        <v>0</v>
      </c>
      <c r="P455" t="s">
        <v>8268</v>
      </c>
      <c r="Q455" s="10" t="s">
        <v>8315</v>
      </c>
      <c r="R455" t="s">
        <v>8316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18"/>
        <v>41938.717256944445</v>
      </c>
      <c r="L456" s="13">
        <f t="shared" si="19"/>
        <v>2014</v>
      </c>
      <c r="M456" t="b">
        <v>0</v>
      </c>
      <c r="N456">
        <v>5</v>
      </c>
      <c r="O456" t="b">
        <v>0</v>
      </c>
      <c r="P456" t="s">
        <v>8268</v>
      </c>
      <c r="Q456" s="10" t="s">
        <v>8315</v>
      </c>
      <c r="R456" t="s">
        <v>8316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ref="K457:K520" si="20">(((J457/60)/60)/24)+DATE(1970,1,1)</f>
        <v>40971.002569444441</v>
      </c>
      <c r="L457" s="13">
        <f t="shared" si="19"/>
        <v>2012</v>
      </c>
      <c r="M457" t="b">
        <v>0</v>
      </c>
      <c r="N457">
        <v>2</v>
      </c>
      <c r="O457" t="b">
        <v>0</v>
      </c>
      <c r="P457" t="s">
        <v>8268</v>
      </c>
      <c r="Q457" s="10" t="s">
        <v>8315</v>
      </c>
      <c r="R457" t="s">
        <v>8316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20"/>
        <v>41547.694456018515</v>
      </c>
      <c r="L458" s="13">
        <f t="shared" si="19"/>
        <v>2013</v>
      </c>
      <c r="M458" t="b">
        <v>0</v>
      </c>
      <c r="N458">
        <v>3</v>
      </c>
      <c r="O458" t="b">
        <v>0</v>
      </c>
      <c r="P458" t="s">
        <v>8268</v>
      </c>
      <c r="Q458" s="10" t="s">
        <v>8315</v>
      </c>
      <c r="R458" t="s">
        <v>8316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20"/>
        <v>41837.767500000002</v>
      </c>
      <c r="L459" s="13">
        <f t="shared" si="19"/>
        <v>2014</v>
      </c>
      <c r="M459" t="b">
        <v>0</v>
      </c>
      <c r="N459">
        <v>0</v>
      </c>
      <c r="O459" t="b">
        <v>0</v>
      </c>
      <c r="P459" t="s">
        <v>8268</v>
      </c>
      <c r="Q459" s="10" t="s">
        <v>8315</v>
      </c>
      <c r="R459" t="s">
        <v>8316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20"/>
        <v>41378.69976851852</v>
      </c>
      <c r="L460" s="13">
        <f t="shared" si="19"/>
        <v>2013</v>
      </c>
      <c r="M460" t="b">
        <v>0</v>
      </c>
      <c r="N460">
        <v>49</v>
      </c>
      <c r="O460" t="b">
        <v>0</v>
      </c>
      <c r="P460" t="s">
        <v>8268</v>
      </c>
      <c r="Q460" s="10" t="s">
        <v>8315</v>
      </c>
      <c r="R460" t="s">
        <v>8316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20"/>
        <v>40800.6403587963</v>
      </c>
      <c r="L461" s="13">
        <f t="shared" si="19"/>
        <v>2011</v>
      </c>
      <c r="M461" t="b">
        <v>0</v>
      </c>
      <c r="N461">
        <v>1</v>
      </c>
      <c r="O461" t="b">
        <v>0</v>
      </c>
      <c r="P461" t="s">
        <v>8268</v>
      </c>
      <c r="Q461" s="10" t="s">
        <v>8315</v>
      </c>
      <c r="R461" t="s">
        <v>8316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20"/>
        <v>41759.542534722219</v>
      </c>
      <c r="L462" s="13">
        <f t="shared" si="19"/>
        <v>2014</v>
      </c>
      <c r="M462" t="b">
        <v>0</v>
      </c>
      <c r="N462">
        <v>2</v>
      </c>
      <c r="O462" t="b">
        <v>0</v>
      </c>
      <c r="P462" t="s">
        <v>8268</v>
      </c>
      <c r="Q462" s="10" t="s">
        <v>8315</v>
      </c>
      <c r="R462" t="s">
        <v>8316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20"/>
        <v>41407.84684027778</v>
      </c>
      <c r="L463" s="13">
        <f t="shared" si="19"/>
        <v>2013</v>
      </c>
      <c r="M463" t="b">
        <v>0</v>
      </c>
      <c r="N463">
        <v>0</v>
      </c>
      <c r="O463" t="b">
        <v>0</v>
      </c>
      <c r="P463" t="s">
        <v>8268</v>
      </c>
      <c r="Q463" s="10" t="s">
        <v>8315</v>
      </c>
      <c r="R463" t="s">
        <v>8316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20"/>
        <v>40705.126631944448</v>
      </c>
      <c r="L464" s="13">
        <f t="shared" si="19"/>
        <v>2011</v>
      </c>
      <c r="M464" t="b">
        <v>0</v>
      </c>
      <c r="N464">
        <v>0</v>
      </c>
      <c r="O464" t="b">
        <v>0</v>
      </c>
      <c r="P464" t="s">
        <v>8268</v>
      </c>
      <c r="Q464" s="10" t="s">
        <v>8315</v>
      </c>
      <c r="R464" t="s">
        <v>8316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20"/>
        <v>40750.710104166668</v>
      </c>
      <c r="L465" s="13">
        <f t="shared" si="19"/>
        <v>2011</v>
      </c>
      <c r="M465" t="b">
        <v>0</v>
      </c>
      <c r="N465">
        <v>11</v>
      </c>
      <c r="O465" t="b">
        <v>0</v>
      </c>
      <c r="P465" t="s">
        <v>8268</v>
      </c>
      <c r="Q465" s="10" t="s">
        <v>8315</v>
      </c>
      <c r="R465" t="s">
        <v>8316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20"/>
        <v>42488.848784722228</v>
      </c>
      <c r="L466" s="13">
        <f t="shared" si="19"/>
        <v>2016</v>
      </c>
      <c r="M466" t="b">
        <v>0</v>
      </c>
      <c r="N466">
        <v>1</v>
      </c>
      <c r="O466" t="b">
        <v>0</v>
      </c>
      <c r="P466" t="s">
        <v>8268</v>
      </c>
      <c r="Q466" s="10" t="s">
        <v>8315</v>
      </c>
      <c r="R466" t="s">
        <v>8316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20"/>
        <v>41801.120069444441</v>
      </c>
      <c r="L467" s="13">
        <f t="shared" si="19"/>
        <v>2014</v>
      </c>
      <c r="M467" t="b">
        <v>0</v>
      </c>
      <c r="N467">
        <v>8</v>
      </c>
      <c r="O467" t="b">
        <v>0</v>
      </c>
      <c r="P467" t="s">
        <v>8268</v>
      </c>
      <c r="Q467" s="10" t="s">
        <v>8315</v>
      </c>
      <c r="R467" t="s">
        <v>8316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20"/>
        <v>41129.942870370374</v>
      </c>
      <c r="L468" s="13">
        <f t="shared" si="19"/>
        <v>2012</v>
      </c>
      <c r="M468" t="b">
        <v>0</v>
      </c>
      <c r="N468">
        <v>5</v>
      </c>
      <c r="O468" t="b">
        <v>0</v>
      </c>
      <c r="P468" t="s">
        <v>8268</v>
      </c>
      <c r="Q468" s="10" t="s">
        <v>8315</v>
      </c>
      <c r="R468" t="s">
        <v>8316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20"/>
        <v>41135.679791666669</v>
      </c>
      <c r="L469" s="13">
        <f t="shared" si="19"/>
        <v>2012</v>
      </c>
      <c r="M469" t="b">
        <v>0</v>
      </c>
      <c r="N469">
        <v>39</v>
      </c>
      <c r="O469" t="b">
        <v>0</v>
      </c>
      <c r="P469" t="s">
        <v>8268</v>
      </c>
      <c r="Q469" s="10" t="s">
        <v>8315</v>
      </c>
      <c r="R469" t="s">
        <v>8316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20"/>
        <v>41041.167627314811</v>
      </c>
      <c r="L470" s="13">
        <f t="shared" si="19"/>
        <v>2012</v>
      </c>
      <c r="M470" t="b">
        <v>0</v>
      </c>
      <c r="N470">
        <v>0</v>
      </c>
      <c r="O470" t="b">
        <v>0</v>
      </c>
      <c r="P470" t="s">
        <v>8268</v>
      </c>
      <c r="Q470" s="10" t="s">
        <v>8315</v>
      </c>
      <c r="R470" t="s">
        <v>8316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20"/>
        <v>41827.989861111113</v>
      </c>
      <c r="L471" s="13">
        <f t="shared" si="19"/>
        <v>2014</v>
      </c>
      <c r="M471" t="b">
        <v>0</v>
      </c>
      <c r="N471">
        <v>0</v>
      </c>
      <c r="O471" t="b">
        <v>0</v>
      </c>
      <c r="P471" t="s">
        <v>8268</v>
      </c>
      <c r="Q471" s="10" t="s">
        <v>8315</v>
      </c>
      <c r="R471" t="s">
        <v>8316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20"/>
        <v>41605.167696759258</v>
      </c>
      <c r="L472" s="13">
        <f t="shared" si="19"/>
        <v>2013</v>
      </c>
      <c r="M472" t="b">
        <v>0</v>
      </c>
      <c r="N472">
        <v>2</v>
      </c>
      <c r="O472" t="b">
        <v>0</v>
      </c>
      <c r="P472" t="s">
        <v>8268</v>
      </c>
      <c r="Q472" s="10" t="s">
        <v>8315</v>
      </c>
      <c r="R472" t="s">
        <v>8316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20"/>
        <v>41703.721979166665</v>
      </c>
      <c r="L473" s="13">
        <f t="shared" si="19"/>
        <v>2014</v>
      </c>
      <c r="M473" t="b">
        <v>0</v>
      </c>
      <c r="N473">
        <v>170</v>
      </c>
      <c r="O473" t="b">
        <v>0</v>
      </c>
      <c r="P473" t="s">
        <v>8268</v>
      </c>
      <c r="Q473" s="10" t="s">
        <v>8315</v>
      </c>
      <c r="R473" t="s">
        <v>8316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20"/>
        <v>41844.922662037039</v>
      </c>
      <c r="L474" s="13">
        <f t="shared" si="19"/>
        <v>2014</v>
      </c>
      <c r="M474" t="b">
        <v>0</v>
      </c>
      <c r="N474">
        <v>5</v>
      </c>
      <c r="O474" t="b">
        <v>0</v>
      </c>
      <c r="P474" t="s">
        <v>8268</v>
      </c>
      <c r="Q474" s="10" t="s">
        <v>8315</v>
      </c>
      <c r="R474" t="s">
        <v>8316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20"/>
        <v>41869.698136574072</v>
      </c>
      <c r="L475" s="13">
        <f t="shared" si="19"/>
        <v>2014</v>
      </c>
      <c r="M475" t="b">
        <v>0</v>
      </c>
      <c r="N475">
        <v>14</v>
      </c>
      <c r="O475" t="b">
        <v>0</v>
      </c>
      <c r="P475" t="s">
        <v>8268</v>
      </c>
      <c r="Q475" s="10" t="s">
        <v>8315</v>
      </c>
      <c r="R475" t="s">
        <v>8316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20"/>
        <v>42753.329039351855</v>
      </c>
      <c r="L476" s="13">
        <f t="shared" si="19"/>
        <v>2017</v>
      </c>
      <c r="M476" t="b">
        <v>0</v>
      </c>
      <c r="N476">
        <v>1</v>
      </c>
      <c r="O476" t="b">
        <v>0</v>
      </c>
      <c r="P476" t="s">
        <v>8268</v>
      </c>
      <c r="Q476" s="10" t="s">
        <v>8315</v>
      </c>
      <c r="R476" t="s">
        <v>8316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20"/>
        <v>42100.086145833338</v>
      </c>
      <c r="L477" s="13">
        <f t="shared" si="19"/>
        <v>2015</v>
      </c>
      <c r="M477" t="b">
        <v>0</v>
      </c>
      <c r="N477">
        <v>0</v>
      </c>
      <c r="O477" t="b">
        <v>0</v>
      </c>
      <c r="P477" t="s">
        <v>8268</v>
      </c>
      <c r="Q477" s="10" t="s">
        <v>8315</v>
      </c>
      <c r="R477" t="s">
        <v>8316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20"/>
        <v>41757.975011574075</v>
      </c>
      <c r="L478" s="13">
        <f t="shared" si="19"/>
        <v>2014</v>
      </c>
      <c r="M478" t="b">
        <v>0</v>
      </c>
      <c r="N478">
        <v>124</v>
      </c>
      <c r="O478" t="b">
        <v>0</v>
      </c>
      <c r="P478" t="s">
        <v>8268</v>
      </c>
      <c r="Q478" s="10" t="s">
        <v>8315</v>
      </c>
      <c r="R478" t="s">
        <v>8316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20"/>
        <v>40987.83488425926</v>
      </c>
      <c r="L479" s="13">
        <f t="shared" si="19"/>
        <v>2012</v>
      </c>
      <c r="M479" t="b">
        <v>0</v>
      </c>
      <c r="N479">
        <v>0</v>
      </c>
      <c r="O479" t="b">
        <v>0</v>
      </c>
      <c r="P479" t="s">
        <v>8268</v>
      </c>
      <c r="Q479" s="10" t="s">
        <v>8315</v>
      </c>
      <c r="R479" t="s">
        <v>8316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20"/>
        <v>42065.910983796297</v>
      </c>
      <c r="L480" s="13">
        <f t="shared" si="19"/>
        <v>2015</v>
      </c>
      <c r="M480" t="b">
        <v>0</v>
      </c>
      <c r="N480">
        <v>0</v>
      </c>
      <c r="O480" t="b">
        <v>0</v>
      </c>
      <c r="P480" t="s">
        <v>8268</v>
      </c>
      <c r="Q480" s="10" t="s">
        <v>8315</v>
      </c>
      <c r="R480" t="s">
        <v>8316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20"/>
        <v>41904.407812500001</v>
      </c>
      <c r="L481" s="13">
        <f t="shared" si="19"/>
        <v>2014</v>
      </c>
      <c r="M481" t="b">
        <v>0</v>
      </c>
      <c r="N481">
        <v>55</v>
      </c>
      <c r="O481" t="b">
        <v>0</v>
      </c>
      <c r="P481" t="s">
        <v>8268</v>
      </c>
      <c r="Q481" s="10" t="s">
        <v>8315</v>
      </c>
      <c r="R481" t="s">
        <v>8316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20"/>
        <v>41465.500173611108</v>
      </c>
      <c r="L482" s="13">
        <f t="shared" si="19"/>
        <v>2013</v>
      </c>
      <c r="M482" t="b">
        <v>0</v>
      </c>
      <c r="N482">
        <v>140</v>
      </c>
      <c r="O482" t="b">
        <v>0</v>
      </c>
      <c r="P482" t="s">
        <v>8268</v>
      </c>
      <c r="Q482" s="10" t="s">
        <v>8315</v>
      </c>
      <c r="R482" t="s">
        <v>8316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20"/>
        <v>41162.672326388885</v>
      </c>
      <c r="L483" s="13">
        <f t="shared" si="19"/>
        <v>2012</v>
      </c>
      <c r="M483" t="b">
        <v>0</v>
      </c>
      <c r="N483">
        <v>21</v>
      </c>
      <c r="O483" t="b">
        <v>0</v>
      </c>
      <c r="P483" t="s">
        <v>8268</v>
      </c>
      <c r="Q483" s="10" t="s">
        <v>8315</v>
      </c>
      <c r="R483" t="s">
        <v>8316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20"/>
        <v>42447.896875000006</v>
      </c>
      <c r="L484" s="13">
        <f t="shared" si="19"/>
        <v>2016</v>
      </c>
      <c r="M484" t="b">
        <v>0</v>
      </c>
      <c r="N484">
        <v>1</v>
      </c>
      <c r="O484" t="b">
        <v>0</v>
      </c>
      <c r="P484" t="s">
        <v>8268</v>
      </c>
      <c r="Q484" s="10" t="s">
        <v>8315</v>
      </c>
      <c r="R484" t="s">
        <v>8316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20"/>
        <v>41243.197592592594</v>
      </c>
      <c r="L485" s="13">
        <f t="shared" si="19"/>
        <v>2012</v>
      </c>
      <c r="M485" t="b">
        <v>0</v>
      </c>
      <c r="N485">
        <v>147</v>
      </c>
      <c r="O485" t="b">
        <v>0</v>
      </c>
      <c r="P485" t="s">
        <v>8268</v>
      </c>
      <c r="Q485" s="10" t="s">
        <v>8315</v>
      </c>
      <c r="R485" t="s">
        <v>8316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20"/>
        <v>42272.93949074074</v>
      </c>
      <c r="L486" s="13">
        <f t="shared" si="19"/>
        <v>2015</v>
      </c>
      <c r="M486" t="b">
        <v>0</v>
      </c>
      <c r="N486">
        <v>11</v>
      </c>
      <c r="O486" t="b">
        <v>0</v>
      </c>
      <c r="P486" t="s">
        <v>8268</v>
      </c>
      <c r="Q486" s="10" t="s">
        <v>8315</v>
      </c>
      <c r="R486" t="s">
        <v>8316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20"/>
        <v>41381.50577546296</v>
      </c>
      <c r="L487" s="13">
        <f t="shared" si="19"/>
        <v>2013</v>
      </c>
      <c r="M487" t="b">
        <v>0</v>
      </c>
      <c r="N487">
        <v>125</v>
      </c>
      <c r="O487" t="b">
        <v>0</v>
      </c>
      <c r="P487" t="s">
        <v>8268</v>
      </c>
      <c r="Q487" s="10" t="s">
        <v>8315</v>
      </c>
      <c r="R487" t="s">
        <v>8316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20"/>
        <v>41761.94258101852</v>
      </c>
      <c r="L488" s="13">
        <f t="shared" si="19"/>
        <v>2014</v>
      </c>
      <c r="M488" t="b">
        <v>0</v>
      </c>
      <c r="N488">
        <v>1</v>
      </c>
      <c r="O488" t="b">
        <v>0</v>
      </c>
      <c r="P488" t="s">
        <v>8268</v>
      </c>
      <c r="Q488" s="10" t="s">
        <v>8315</v>
      </c>
      <c r="R488" t="s">
        <v>8316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20"/>
        <v>42669.594837962963</v>
      </c>
      <c r="L489" s="13">
        <f t="shared" si="19"/>
        <v>2016</v>
      </c>
      <c r="M489" t="b">
        <v>0</v>
      </c>
      <c r="N489">
        <v>0</v>
      </c>
      <c r="O489" t="b">
        <v>0</v>
      </c>
      <c r="P489" t="s">
        <v>8268</v>
      </c>
      <c r="Q489" s="10" t="s">
        <v>8315</v>
      </c>
      <c r="R489" t="s">
        <v>8316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20"/>
        <v>42714.054398148146</v>
      </c>
      <c r="L490" s="13">
        <f t="shared" si="19"/>
        <v>2016</v>
      </c>
      <c r="M490" t="b">
        <v>0</v>
      </c>
      <c r="N490">
        <v>0</v>
      </c>
      <c r="O490" t="b">
        <v>0</v>
      </c>
      <c r="P490" t="s">
        <v>8268</v>
      </c>
      <c r="Q490" s="10" t="s">
        <v>8315</v>
      </c>
      <c r="R490" t="s">
        <v>8316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20"/>
        <v>40882.481666666667</v>
      </c>
      <c r="L491" s="13">
        <f t="shared" si="19"/>
        <v>2011</v>
      </c>
      <c r="M491" t="b">
        <v>0</v>
      </c>
      <c r="N491">
        <v>3</v>
      </c>
      <c r="O491" t="b">
        <v>0</v>
      </c>
      <c r="P491" t="s">
        <v>8268</v>
      </c>
      <c r="Q491" s="10" t="s">
        <v>8315</v>
      </c>
      <c r="R491" t="s">
        <v>8316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20"/>
        <v>41113.968576388892</v>
      </c>
      <c r="L492" s="13">
        <f t="shared" si="19"/>
        <v>2012</v>
      </c>
      <c r="M492" t="b">
        <v>0</v>
      </c>
      <c r="N492">
        <v>0</v>
      </c>
      <c r="O492" t="b">
        <v>0</v>
      </c>
      <c r="P492" t="s">
        <v>8268</v>
      </c>
      <c r="Q492" s="10" t="s">
        <v>8315</v>
      </c>
      <c r="R492" t="s">
        <v>8316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20"/>
        <v>42366.982627314821</v>
      </c>
      <c r="L493" s="13">
        <f t="shared" si="19"/>
        <v>2015</v>
      </c>
      <c r="M493" t="b">
        <v>0</v>
      </c>
      <c r="N493">
        <v>0</v>
      </c>
      <c r="O493" t="b">
        <v>0</v>
      </c>
      <c r="P493" t="s">
        <v>8268</v>
      </c>
      <c r="Q493" s="10" t="s">
        <v>8315</v>
      </c>
      <c r="R493" t="s">
        <v>8316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20"/>
        <v>42596.03506944445</v>
      </c>
      <c r="L494" s="13">
        <f t="shared" si="19"/>
        <v>2016</v>
      </c>
      <c r="M494" t="b">
        <v>0</v>
      </c>
      <c r="N494">
        <v>0</v>
      </c>
      <c r="O494" t="b">
        <v>0</v>
      </c>
      <c r="P494" t="s">
        <v>8268</v>
      </c>
      <c r="Q494" s="10" t="s">
        <v>8315</v>
      </c>
      <c r="R494" t="s">
        <v>8316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20"/>
        <v>42114.726134259254</v>
      </c>
      <c r="L495" s="13">
        <f t="shared" si="19"/>
        <v>2015</v>
      </c>
      <c r="M495" t="b">
        <v>0</v>
      </c>
      <c r="N495">
        <v>0</v>
      </c>
      <c r="O495" t="b">
        <v>0</v>
      </c>
      <c r="P495" t="s">
        <v>8268</v>
      </c>
      <c r="Q495" s="10" t="s">
        <v>8315</v>
      </c>
      <c r="R495" t="s">
        <v>8316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20"/>
        <v>41799.830613425926</v>
      </c>
      <c r="L496" s="13">
        <f t="shared" si="19"/>
        <v>2014</v>
      </c>
      <c r="M496" t="b">
        <v>0</v>
      </c>
      <c r="N496">
        <v>3</v>
      </c>
      <c r="O496" t="b">
        <v>0</v>
      </c>
      <c r="P496" t="s">
        <v>8268</v>
      </c>
      <c r="Q496" s="10" t="s">
        <v>8315</v>
      </c>
      <c r="R496" t="s">
        <v>8316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20"/>
        <v>42171.827604166669</v>
      </c>
      <c r="L497" s="13">
        <f t="shared" si="19"/>
        <v>2015</v>
      </c>
      <c r="M497" t="b">
        <v>0</v>
      </c>
      <c r="N497">
        <v>0</v>
      </c>
      <c r="O497" t="b">
        <v>0</v>
      </c>
      <c r="P497" t="s">
        <v>8268</v>
      </c>
      <c r="Q497" s="10" t="s">
        <v>8315</v>
      </c>
      <c r="R497" t="s">
        <v>8316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20"/>
        <v>41620.93141203704</v>
      </c>
      <c r="L498" s="13">
        <f t="shared" si="19"/>
        <v>2013</v>
      </c>
      <c r="M498" t="b">
        <v>0</v>
      </c>
      <c r="N498">
        <v>1</v>
      </c>
      <c r="O498" t="b">
        <v>0</v>
      </c>
      <c r="P498" t="s">
        <v>8268</v>
      </c>
      <c r="Q498" s="10" t="s">
        <v>8315</v>
      </c>
      <c r="R498" t="s">
        <v>8316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20"/>
        <v>41945.037789351853</v>
      </c>
      <c r="L499" s="13">
        <f t="shared" si="19"/>
        <v>2014</v>
      </c>
      <c r="M499" t="b">
        <v>0</v>
      </c>
      <c r="N499">
        <v>3</v>
      </c>
      <c r="O499" t="b">
        <v>0</v>
      </c>
      <c r="P499" t="s">
        <v>8268</v>
      </c>
      <c r="Q499" s="10" t="s">
        <v>8315</v>
      </c>
      <c r="R499" t="s">
        <v>8316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20"/>
        <v>40858.762141203704</v>
      </c>
      <c r="L500" s="13">
        <f t="shared" si="19"/>
        <v>2011</v>
      </c>
      <c r="M500" t="b">
        <v>0</v>
      </c>
      <c r="N500">
        <v>22</v>
      </c>
      <c r="O500" t="b">
        <v>0</v>
      </c>
      <c r="P500" t="s">
        <v>8268</v>
      </c>
      <c r="Q500" s="10" t="s">
        <v>8315</v>
      </c>
      <c r="R500" t="s">
        <v>8316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20"/>
        <v>40043.895462962959</v>
      </c>
      <c r="L501" s="13">
        <f t="shared" si="19"/>
        <v>2009</v>
      </c>
      <c r="M501" t="b">
        <v>0</v>
      </c>
      <c r="N501">
        <v>26</v>
      </c>
      <c r="O501" t="b">
        <v>0</v>
      </c>
      <c r="P501" t="s">
        <v>8268</v>
      </c>
      <c r="Q501" s="10" t="s">
        <v>8315</v>
      </c>
      <c r="R501" t="s">
        <v>8316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20"/>
        <v>40247.886006944449</v>
      </c>
      <c r="L502" s="13">
        <f t="shared" si="19"/>
        <v>2010</v>
      </c>
      <c r="M502" t="b">
        <v>0</v>
      </c>
      <c r="N502">
        <v>4</v>
      </c>
      <c r="O502" t="b">
        <v>0</v>
      </c>
      <c r="P502" t="s">
        <v>8268</v>
      </c>
      <c r="Q502" s="10" t="s">
        <v>8315</v>
      </c>
      <c r="R502" t="s">
        <v>8316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20"/>
        <v>40703.234386574077</v>
      </c>
      <c r="L503" s="13">
        <f t="shared" si="19"/>
        <v>2011</v>
      </c>
      <c r="M503" t="b">
        <v>0</v>
      </c>
      <c r="N503">
        <v>0</v>
      </c>
      <c r="O503" t="b">
        <v>0</v>
      </c>
      <c r="P503" t="s">
        <v>8268</v>
      </c>
      <c r="Q503" s="10" t="s">
        <v>8315</v>
      </c>
      <c r="R503" t="s">
        <v>8316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20"/>
        <v>40956.553530092591</v>
      </c>
      <c r="L504" s="13">
        <f t="shared" si="19"/>
        <v>2012</v>
      </c>
      <c r="M504" t="b">
        <v>0</v>
      </c>
      <c r="N504">
        <v>4</v>
      </c>
      <c r="O504" t="b">
        <v>0</v>
      </c>
      <c r="P504" t="s">
        <v>8268</v>
      </c>
      <c r="Q504" s="10" t="s">
        <v>8315</v>
      </c>
      <c r="R504" t="s">
        <v>8316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20"/>
        <v>41991.526655092588</v>
      </c>
      <c r="L505" s="13">
        <f t="shared" si="19"/>
        <v>2014</v>
      </c>
      <c r="M505" t="b">
        <v>0</v>
      </c>
      <c r="N505">
        <v>9</v>
      </c>
      <c r="O505" t="b">
        <v>0</v>
      </c>
      <c r="P505" t="s">
        <v>8268</v>
      </c>
      <c r="Q505" s="10" t="s">
        <v>8315</v>
      </c>
      <c r="R505" t="s">
        <v>8316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20"/>
        <v>40949.98364583333</v>
      </c>
      <c r="L506" s="13">
        <f t="shared" si="19"/>
        <v>2012</v>
      </c>
      <c r="M506" t="b">
        <v>0</v>
      </c>
      <c r="N506">
        <v>5</v>
      </c>
      <c r="O506" t="b">
        <v>0</v>
      </c>
      <c r="P506" t="s">
        <v>8268</v>
      </c>
      <c r="Q506" s="10" t="s">
        <v>8315</v>
      </c>
      <c r="R506" t="s">
        <v>8316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20"/>
        <v>42318.098217592589</v>
      </c>
      <c r="L507" s="13">
        <f t="shared" si="19"/>
        <v>2015</v>
      </c>
      <c r="M507" t="b">
        <v>0</v>
      </c>
      <c r="N507">
        <v>14</v>
      </c>
      <c r="O507" t="b">
        <v>0</v>
      </c>
      <c r="P507" t="s">
        <v>8268</v>
      </c>
      <c r="Q507" s="10" t="s">
        <v>8315</v>
      </c>
      <c r="R507" t="s">
        <v>8316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20"/>
        <v>41466.552314814813</v>
      </c>
      <c r="L508" s="13">
        <f t="shared" si="19"/>
        <v>2013</v>
      </c>
      <c r="M508" t="b">
        <v>0</v>
      </c>
      <c r="N508">
        <v>1</v>
      </c>
      <c r="O508" t="b">
        <v>0</v>
      </c>
      <c r="P508" t="s">
        <v>8268</v>
      </c>
      <c r="Q508" s="10" t="s">
        <v>8315</v>
      </c>
      <c r="R508" t="s">
        <v>8316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20"/>
        <v>41156.958993055552</v>
      </c>
      <c r="L509" s="13">
        <f t="shared" si="19"/>
        <v>2012</v>
      </c>
      <c r="M509" t="b">
        <v>0</v>
      </c>
      <c r="N509">
        <v>10</v>
      </c>
      <c r="O509" t="b">
        <v>0</v>
      </c>
      <c r="P509" t="s">
        <v>8268</v>
      </c>
      <c r="Q509" s="10" t="s">
        <v>8315</v>
      </c>
      <c r="R509" t="s">
        <v>8316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20"/>
        <v>40995.024317129632</v>
      </c>
      <c r="L510" s="13">
        <f t="shared" si="19"/>
        <v>2012</v>
      </c>
      <c r="M510" t="b">
        <v>0</v>
      </c>
      <c r="N510">
        <v>3</v>
      </c>
      <c r="O510" t="b">
        <v>0</v>
      </c>
      <c r="P510" t="s">
        <v>8268</v>
      </c>
      <c r="Q510" s="10" t="s">
        <v>8315</v>
      </c>
      <c r="R510" t="s">
        <v>8316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20"/>
        <v>42153.631597222222</v>
      </c>
      <c r="L511" s="13">
        <f t="shared" si="19"/>
        <v>2015</v>
      </c>
      <c r="M511" t="b">
        <v>0</v>
      </c>
      <c r="N511">
        <v>1</v>
      </c>
      <c r="O511" t="b">
        <v>0</v>
      </c>
      <c r="P511" t="s">
        <v>8268</v>
      </c>
      <c r="Q511" s="10" t="s">
        <v>8315</v>
      </c>
      <c r="R511" t="s">
        <v>8316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20"/>
        <v>42400.176377314812</v>
      </c>
      <c r="L512" s="13">
        <f t="shared" si="19"/>
        <v>2016</v>
      </c>
      <c r="M512" t="b">
        <v>0</v>
      </c>
      <c r="N512">
        <v>0</v>
      </c>
      <c r="O512" t="b">
        <v>0</v>
      </c>
      <c r="P512" t="s">
        <v>8268</v>
      </c>
      <c r="Q512" s="10" t="s">
        <v>8315</v>
      </c>
      <c r="R512" t="s">
        <v>8316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20"/>
        <v>41340.303032407406</v>
      </c>
      <c r="L513" s="13">
        <f t="shared" si="19"/>
        <v>2013</v>
      </c>
      <c r="M513" t="b">
        <v>0</v>
      </c>
      <c r="N513">
        <v>5</v>
      </c>
      <c r="O513" t="b">
        <v>0</v>
      </c>
      <c r="P513" t="s">
        <v>8268</v>
      </c>
      <c r="Q513" s="10" t="s">
        <v>8315</v>
      </c>
      <c r="R513" t="s">
        <v>8316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20"/>
        <v>42649.742210648154</v>
      </c>
      <c r="L514" s="13">
        <f t="shared" si="19"/>
        <v>2016</v>
      </c>
      <c r="M514" t="b">
        <v>0</v>
      </c>
      <c r="N514">
        <v>2</v>
      </c>
      <c r="O514" t="b">
        <v>0</v>
      </c>
      <c r="P514" t="s">
        <v>8268</v>
      </c>
      <c r="Q514" s="10" t="s">
        <v>8315</v>
      </c>
      <c r="R514" t="s">
        <v>8316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si="20"/>
        <v>42552.653993055559</v>
      </c>
      <c r="L515" s="13">
        <f t="shared" ref="L515:L578" si="21">YEAR(K515)</f>
        <v>2016</v>
      </c>
      <c r="M515" t="b">
        <v>0</v>
      </c>
      <c r="N515">
        <v>68</v>
      </c>
      <c r="O515" t="b">
        <v>0</v>
      </c>
      <c r="P515" t="s">
        <v>8268</v>
      </c>
      <c r="Q515" s="10" t="s">
        <v>8315</v>
      </c>
      <c r="R515" t="s">
        <v>8316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20"/>
        <v>41830.613969907405</v>
      </c>
      <c r="L516" s="13">
        <f t="shared" si="21"/>
        <v>2014</v>
      </c>
      <c r="M516" t="b">
        <v>0</v>
      </c>
      <c r="N516">
        <v>3</v>
      </c>
      <c r="O516" t="b">
        <v>0</v>
      </c>
      <c r="P516" t="s">
        <v>8268</v>
      </c>
      <c r="Q516" s="10" t="s">
        <v>8315</v>
      </c>
      <c r="R516" t="s">
        <v>8316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20"/>
        <v>42327.490752314814</v>
      </c>
      <c r="L517" s="13">
        <f t="shared" si="21"/>
        <v>2015</v>
      </c>
      <c r="M517" t="b">
        <v>0</v>
      </c>
      <c r="N517">
        <v>34</v>
      </c>
      <c r="O517" t="b">
        <v>0</v>
      </c>
      <c r="P517" t="s">
        <v>8268</v>
      </c>
      <c r="Q517" s="10" t="s">
        <v>8315</v>
      </c>
      <c r="R517" t="s">
        <v>8316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20"/>
        <v>42091.778703703705</v>
      </c>
      <c r="L518" s="13">
        <f t="shared" si="21"/>
        <v>2015</v>
      </c>
      <c r="M518" t="b">
        <v>0</v>
      </c>
      <c r="N518">
        <v>0</v>
      </c>
      <c r="O518" t="b">
        <v>0</v>
      </c>
      <c r="P518" t="s">
        <v>8268</v>
      </c>
      <c r="Q518" s="10" t="s">
        <v>8315</v>
      </c>
      <c r="R518" t="s">
        <v>8316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20"/>
        <v>42738.615289351852</v>
      </c>
      <c r="L519" s="13">
        <f t="shared" si="21"/>
        <v>2017</v>
      </c>
      <c r="M519" t="b">
        <v>0</v>
      </c>
      <c r="N519">
        <v>3</v>
      </c>
      <c r="O519" t="b">
        <v>0</v>
      </c>
      <c r="P519" t="s">
        <v>8268</v>
      </c>
      <c r="Q519" s="10" t="s">
        <v>8315</v>
      </c>
      <c r="R519" t="s">
        <v>8316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20"/>
        <v>42223.616018518514</v>
      </c>
      <c r="L520" s="13">
        <f t="shared" si="21"/>
        <v>2015</v>
      </c>
      <c r="M520" t="b">
        <v>0</v>
      </c>
      <c r="N520">
        <v>0</v>
      </c>
      <c r="O520" t="b">
        <v>0</v>
      </c>
      <c r="P520" t="s">
        <v>8268</v>
      </c>
      <c r="Q520" s="10" t="s">
        <v>8315</v>
      </c>
      <c r="R520" t="s">
        <v>8316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ref="K521:K584" si="22">(((J521/60)/60)/24)+DATE(1970,1,1)</f>
        <v>41218.391446759262</v>
      </c>
      <c r="L521" s="13">
        <f t="shared" si="21"/>
        <v>2012</v>
      </c>
      <c r="M521" t="b">
        <v>0</v>
      </c>
      <c r="N521">
        <v>70</v>
      </c>
      <c r="O521" t="b">
        <v>0</v>
      </c>
      <c r="P521" t="s">
        <v>8268</v>
      </c>
      <c r="Q521" s="10" t="s">
        <v>8315</v>
      </c>
      <c r="R521" t="s">
        <v>8316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22"/>
        <v>42318.702094907407</v>
      </c>
      <c r="L522" s="13">
        <f t="shared" si="21"/>
        <v>2015</v>
      </c>
      <c r="M522" t="b">
        <v>0</v>
      </c>
      <c r="N522">
        <v>34</v>
      </c>
      <c r="O522" t="b">
        <v>1</v>
      </c>
      <c r="P522" t="s">
        <v>8269</v>
      </c>
      <c r="Q522" s="10" t="s">
        <v>8315</v>
      </c>
      <c r="R522" t="s">
        <v>8316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22"/>
        <v>42646.092812499999</v>
      </c>
      <c r="L523" s="13">
        <f t="shared" si="21"/>
        <v>2016</v>
      </c>
      <c r="M523" t="b">
        <v>0</v>
      </c>
      <c r="N523">
        <v>56</v>
      </c>
      <c r="O523" t="b">
        <v>1</v>
      </c>
      <c r="P523" t="s">
        <v>8269</v>
      </c>
      <c r="Q523" s="10" t="s">
        <v>8315</v>
      </c>
      <c r="R523" t="s">
        <v>8316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22"/>
        <v>42430.040798611109</v>
      </c>
      <c r="L524" s="13">
        <f t="shared" si="21"/>
        <v>2016</v>
      </c>
      <c r="M524" t="b">
        <v>0</v>
      </c>
      <c r="N524">
        <v>31</v>
      </c>
      <c r="O524" t="b">
        <v>1</v>
      </c>
      <c r="P524" t="s">
        <v>8269</v>
      </c>
      <c r="Q524" s="10" t="s">
        <v>8315</v>
      </c>
      <c r="R524" t="s">
        <v>8316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22"/>
        <v>42238.13282407407</v>
      </c>
      <c r="L525" s="13">
        <f t="shared" si="21"/>
        <v>2015</v>
      </c>
      <c r="M525" t="b">
        <v>0</v>
      </c>
      <c r="N525">
        <v>84</v>
      </c>
      <c r="O525" t="b">
        <v>1</v>
      </c>
      <c r="P525" t="s">
        <v>8269</v>
      </c>
      <c r="Q525" s="10" t="s">
        <v>8315</v>
      </c>
      <c r="R525" t="s">
        <v>8316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22"/>
        <v>42492.717233796298</v>
      </c>
      <c r="L526" s="13">
        <f t="shared" si="21"/>
        <v>2016</v>
      </c>
      <c r="M526" t="b">
        <v>0</v>
      </c>
      <c r="N526">
        <v>130</v>
      </c>
      <c r="O526" t="b">
        <v>1</v>
      </c>
      <c r="P526" t="s">
        <v>8269</v>
      </c>
      <c r="Q526" s="10" t="s">
        <v>8315</v>
      </c>
      <c r="R526" t="s">
        <v>8316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22"/>
        <v>41850.400937500002</v>
      </c>
      <c r="L527" s="13">
        <f t="shared" si="21"/>
        <v>2014</v>
      </c>
      <c r="M527" t="b">
        <v>0</v>
      </c>
      <c r="N527">
        <v>12</v>
      </c>
      <c r="O527" t="b">
        <v>1</v>
      </c>
      <c r="P527" t="s">
        <v>8269</v>
      </c>
      <c r="Q527" s="10" t="s">
        <v>8315</v>
      </c>
      <c r="R527" t="s">
        <v>8316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22"/>
        <v>42192.591944444444</v>
      </c>
      <c r="L528" s="13">
        <f t="shared" si="21"/>
        <v>2015</v>
      </c>
      <c r="M528" t="b">
        <v>0</v>
      </c>
      <c r="N528">
        <v>23</v>
      </c>
      <c r="O528" t="b">
        <v>1</v>
      </c>
      <c r="P528" t="s">
        <v>8269</v>
      </c>
      <c r="Q528" s="10" t="s">
        <v>8315</v>
      </c>
      <c r="R528" t="s">
        <v>8316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22"/>
        <v>42753.205625000002</v>
      </c>
      <c r="L529" s="13">
        <f t="shared" si="21"/>
        <v>2017</v>
      </c>
      <c r="M529" t="b">
        <v>0</v>
      </c>
      <c r="N529">
        <v>158</v>
      </c>
      <c r="O529" t="b">
        <v>1</v>
      </c>
      <c r="P529" t="s">
        <v>8269</v>
      </c>
      <c r="Q529" s="10" t="s">
        <v>8315</v>
      </c>
      <c r="R529" t="s">
        <v>8316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22"/>
        <v>42155.920219907406</v>
      </c>
      <c r="L530" s="13">
        <f t="shared" si="21"/>
        <v>2015</v>
      </c>
      <c r="M530" t="b">
        <v>0</v>
      </c>
      <c r="N530">
        <v>30</v>
      </c>
      <c r="O530" t="b">
        <v>1</v>
      </c>
      <c r="P530" t="s">
        <v>8269</v>
      </c>
      <c r="Q530" s="10" t="s">
        <v>8315</v>
      </c>
      <c r="R530" t="s">
        <v>8316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22"/>
        <v>42725.031180555554</v>
      </c>
      <c r="L531" s="13">
        <f t="shared" si="21"/>
        <v>2016</v>
      </c>
      <c r="M531" t="b">
        <v>0</v>
      </c>
      <c r="N531">
        <v>18</v>
      </c>
      <c r="O531" t="b">
        <v>1</v>
      </c>
      <c r="P531" t="s">
        <v>8269</v>
      </c>
      <c r="Q531" s="10" t="s">
        <v>8315</v>
      </c>
      <c r="R531" t="s">
        <v>8316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22"/>
        <v>42157.591064814813</v>
      </c>
      <c r="L532" s="13">
        <f t="shared" si="21"/>
        <v>2015</v>
      </c>
      <c r="M532" t="b">
        <v>0</v>
      </c>
      <c r="N532">
        <v>29</v>
      </c>
      <c r="O532" t="b">
        <v>1</v>
      </c>
      <c r="P532" t="s">
        <v>8269</v>
      </c>
      <c r="Q532" s="10" t="s">
        <v>8315</v>
      </c>
      <c r="R532" t="s">
        <v>8316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22"/>
        <v>42676.065150462964</v>
      </c>
      <c r="L533" s="13">
        <f t="shared" si="21"/>
        <v>2016</v>
      </c>
      <c r="M533" t="b">
        <v>0</v>
      </c>
      <c r="N533">
        <v>31</v>
      </c>
      <c r="O533" t="b">
        <v>1</v>
      </c>
      <c r="P533" t="s">
        <v>8269</v>
      </c>
      <c r="Q533" s="10" t="s">
        <v>8315</v>
      </c>
      <c r="R533" t="s">
        <v>8316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22"/>
        <v>42473.007037037038</v>
      </c>
      <c r="L534" s="13">
        <f t="shared" si="21"/>
        <v>2016</v>
      </c>
      <c r="M534" t="b">
        <v>0</v>
      </c>
      <c r="N534">
        <v>173</v>
      </c>
      <c r="O534" t="b">
        <v>1</v>
      </c>
      <c r="P534" t="s">
        <v>8269</v>
      </c>
      <c r="Q534" s="10" t="s">
        <v>8315</v>
      </c>
      <c r="R534" t="s">
        <v>8316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22"/>
        <v>42482.43478009259</v>
      </c>
      <c r="L535" s="13">
        <f t="shared" si="21"/>
        <v>2016</v>
      </c>
      <c r="M535" t="b">
        <v>0</v>
      </c>
      <c r="N535">
        <v>17</v>
      </c>
      <c r="O535" t="b">
        <v>1</v>
      </c>
      <c r="P535" t="s">
        <v>8269</v>
      </c>
      <c r="Q535" s="10" t="s">
        <v>8315</v>
      </c>
      <c r="R535" t="s">
        <v>8316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22"/>
        <v>42270.810995370368</v>
      </c>
      <c r="L536" s="13">
        <f t="shared" si="21"/>
        <v>2015</v>
      </c>
      <c r="M536" t="b">
        <v>0</v>
      </c>
      <c r="N536">
        <v>48</v>
      </c>
      <c r="O536" t="b">
        <v>1</v>
      </c>
      <c r="P536" t="s">
        <v>8269</v>
      </c>
      <c r="Q536" s="10" t="s">
        <v>8315</v>
      </c>
      <c r="R536" t="s">
        <v>8316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22"/>
        <v>42711.545196759253</v>
      </c>
      <c r="L537" s="13">
        <f t="shared" si="21"/>
        <v>2016</v>
      </c>
      <c r="M537" t="b">
        <v>0</v>
      </c>
      <c r="N537">
        <v>59</v>
      </c>
      <c r="O537" t="b">
        <v>1</v>
      </c>
      <c r="P537" t="s">
        <v>8269</v>
      </c>
      <c r="Q537" s="10" t="s">
        <v>8315</v>
      </c>
      <c r="R537" t="s">
        <v>8316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22"/>
        <v>42179.344988425932</v>
      </c>
      <c r="L538" s="13">
        <f t="shared" si="21"/>
        <v>2015</v>
      </c>
      <c r="M538" t="b">
        <v>0</v>
      </c>
      <c r="N538">
        <v>39</v>
      </c>
      <c r="O538" t="b">
        <v>1</v>
      </c>
      <c r="P538" t="s">
        <v>8269</v>
      </c>
      <c r="Q538" s="10" t="s">
        <v>8315</v>
      </c>
      <c r="R538" t="s">
        <v>8316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22"/>
        <v>42282.768414351856</v>
      </c>
      <c r="L539" s="13">
        <f t="shared" si="21"/>
        <v>2015</v>
      </c>
      <c r="M539" t="b">
        <v>0</v>
      </c>
      <c r="N539">
        <v>59</v>
      </c>
      <c r="O539" t="b">
        <v>1</v>
      </c>
      <c r="P539" t="s">
        <v>8269</v>
      </c>
      <c r="Q539" s="10" t="s">
        <v>8315</v>
      </c>
      <c r="R539" t="s">
        <v>8316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22"/>
        <v>42473.794710648144</v>
      </c>
      <c r="L540" s="13">
        <f t="shared" si="21"/>
        <v>2016</v>
      </c>
      <c r="M540" t="b">
        <v>0</v>
      </c>
      <c r="N540">
        <v>60</v>
      </c>
      <c r="O540" t="b">
        <v>1</v>
      </c>
      <c r="P540" t="s">
        <v>8269</v>
      </c>
      <c r="Q540" s="10" t="s">
        <v>8315</v>
      </c>
      <c r="R540" t="s">
        <v>8316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22"/>
        <v>42535.049849537041</v>
      </c>
      <c r="L541" s="13">
        <f t="shared" si="21"/>
        <v>2016</v>
      </c>
      <c r="M541" t="b">
        <v>0</v>
      </c>
      <c r="N541">
        <v>20</v>
      </c>
      <c r="O541" t="b">
        <v>1</v>
      </c>
      <c r="P541" t="s">
        <v>8269</v>
      </c>
      <c r="Q541" s="10" t="s">
        <v>8315</v>
      </c>
      <c r="R541" t="s">
        <v>8316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22"/>
        <v>42009.817199074074</v>
      </c>
      <c r="L542" s="13">
        <f t="shared" si="21"/>
        <v>2015</v>
      </c>
      <c r="M542" t="b">
        <v>0</v>
      </c>
      <c r="N542">
        <v>1</v>
      </c>
      <c r="O542" t="b">
        <v>0</v>
      </c>
      <c r="P542" t="s">
        <v>8270</v>
      </c>
      <c r="Q542" s="10" t="s">
        <v>8315</v>
      </c>
      <c r="R542" t="s">
        <v>8316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22"/>
        <v>42276.046689814815</v>
      </c>
      <c r="L543" s="13">
        <f t="shared" si="21"/>
        <v>2015</v>
      </c>
      <c r="M543" t="b">
        <v>0</v>
      </c>
      <c r="N543">
        <v>1</v>
      </c>
      <c r="O543" t="b">
        <v>0</v>
      </c>
      <c r="P543" t="s">
        <v>8270</v>
      </c>
      <c r="Q543" s="10" t="s">
        <v>8315</v>
      </c>
      <c r="R543" t="s">
        <v>8316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22"/>
        <v>42433.737453703703</v>
      </c>
      <c r="L544" s="13">
        <f t="shared" si="21"/>
        <v>2016</v>
      </c>
      <c r="M544" t="b">
        <v>0</v>
      </c>
      <c r="N544">
        <v>1</v>
      </c>
      <c r="O544" t="b">
        <v>0</v>
      </c>
      <c r="P544" t="s">
        <v>8270</v>
      </c>
      <c r="Q544" s="10" t="s">
        <v>8315</v>
      </c>
      <c r="R544" t="s">
        <v>8316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22"/>
        <v>41914.092152777775</v>
      </c>
      <c r="L545" s="13">
        <f t="shared" si="21"/>
        <v>2014</v>
      </c>
      <c r="M545" t="b">
        <v>0</v>
      </c>
      <c r="N545">
        <v>2</v>
      </c>
      <c r="O545" t="b">
        <v>0</v>
      </c>
      <c r="P545" t="s">
        <v>8270</v>
      </c>
      <c r="Q545" s="10" t="s">
        <v>8315</v>
      </c>
      <c r="R545" t="s">
        <v>8316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22"/>
        <v>42525.656944444447</v>
      </c>
      <c r="L546" s="13">
        <f t="shared" si="21"/>
        <v>2016</v>
      </c>
      <c r="M546" t="b">
        <v>0</v>
      </c>
      <c r="N546">
        <v>2</v>
      </c>
      <c r="O546" t="b">
        <v>0</v>
      </c>
      <c r="P546" t="s">
        <v>8270</v>
      </c>
      <c r="Q546" s="10" t="s">
        <v>8315</v>
      </c>
      <c r="R546" t="s">
        <v>8316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22"/>
        <v>42283.592465277776</v>
      </c>
      <c r="L547" s="13">
        <f t="shared" si="21"/>
        <v>2015</v>
      </c>
      <c r="M547" t="b">
        <v>0</v>
      </c>
      <c r="N547">
        <v>34</v>
      </c>
      <c r="O547" t="b">
        <v>0</v>
      </c>
      <c r="P547" t="s">
        <v>8270</v>
      </c>
      <c r="Q547" s="10" t="s">
        <v>8315</v>
      </c>
      <c r="R547" t="s">
        <v>8316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22"/>
        <v>42249.667997685188</v>
      </c>
      <c r="L548" s="13">
        <f t="shared" si="21"/>
        <v>2015</v>
      </c>
      <c r="M548" t="b">
        <v>0</v>
      </c>
      <c r="N548">
        <v>2</v>
      </c>
      <c r="O548" t="b">
        <v>0</v>
      </c>
      <c r="P548" t="s">
        <v>8270</v>
      </c>
      <c r="Q548" s="10" t="s">
        <v>8315</v>
      </c>
      <c r="R548" t="s">
        <v>8316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22"/>
        <v>42380.696342592593</v>
      </c>
      <c r="L549" s="13">
        <f t="shared" si="21"/>
        <v>2016</v>
      </c>
      <c r="M549" t="b">
        <v>0</v>
      </c>
      <c r="N549">
        <v>0</v>
      </c>
      <c r="O549" t="b">
        <v>0</v>
      </c>
      <c r="P549" t="s">
        <v>8270</v>
      </c>
      <c r="Q549" s="10" t="s">
        <v>8315</v>
      </c>
      <c r="R549" t="s">
        <v>8316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22"/>
        <v>42276.903333333335</v>
      </c>
      <c r="L550" s="13">
        <f t="shared" si="21"/>
        <v>2015</v>
      </c>
      <c r="M550" t="b">
        <v>0</v>
      </c>
      <c r="N550">
        <v>1</v>
      </c>
      <c r="O550" t="b">
        <v>0</v>
      </c>
      <c r="P550" t="s">
        <v>8270</v>
      </c>
      <c r="Q550" s="10" t="s">
        <v>8315</v>
      </c>
      <c r="R550" t="s">
        <v>8316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22"/>
        <v>42163.636828703704</v>
      </c>
      <c r="L551" s="13">
        <f t="shared" si="21"/>
        <v>2015</v>
      </c>
      <c r="M551" t="b">
        <v>0</v>
      </c>
      <c r="N551">
        <v>8</v>
      </c>
      <c r="O551" t="b">
        <v>0</v>
      </c>
      <c r="P551" t="s">
        <v>8270</v>
      </c>
      <c r="Q551" s="10" t="s">
        <v>8315</v>
      </c>
      <c r="R551" t="s">
        <v>8316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22"/>
        <v>42753.678761574076</v>
      </c>
      <c r="L552" s="13">
        <f t="shared" si="21"/>
        <v>2017</v>
      </c>
      <c r="M552" t="b">
        <v>0</v>
      </c>
      <c r="N552">
        <v>4</v>
      </c>
      <c r="O552" t="b">
        <v>0</v>
      </c>
      <c r="P552" t="s">
        <v>8270</v>
      </c>
      <c r="Q552" s="10" t="s">
        <v>8315</v>
      </c>
      <c r="R552" t="s">
        <v>8316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22"/>
        <v>42173.275740740741</v>
      </c>
      <c r="L553" s="13">
        <f t="shared" si="21"/>
        <v>2015</v>
      </c>
      <c r="M553" t="b">
        <v>0</v>
      </c>
      <c r="N553">
        <v>28</v>
      </c>
      <c r="O553" t="b">
        <v>0</v>
      </c>
      <c r="P553" t="s">
        <v>8270</v>
      </c>
      <c r="Q553" s="10" t="s">
        <v>8315</v>
      </c>
      <c r="R553" t="s">
        <v>8316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22"/>
        <v>42318.616851851853</v>
      </c>
      <c r="L554" s="13">
        <f t="shared" si="21"/>
        <v>2015</v>
      </c>
      <c r="M554" t="b">
        <v>0</v>
      </c>
      <c r="N554">
        <v>0</v>
      </c>
      <c r="O554" t="b">
        <v>0</v>
      </c>
      <c r="P554" t="s">
        <v>8270</v>
      </c>
      <c r="Q554" s="10" t="s">
        <v>8315</v>
      </c>
      <c r="R554" t="s">
        <v>8316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22"/>
        <v>41927.71980324074</v>
      </c>
      <c r="L555" s="13">
        <f t="shared" si="21"/>
        <v>2014</v>
      </c>
      <c r="M555" t="b">
        <v>0</v>
      </c>
      <c r="N555">
        <v>6</v>
      </c>
      <c r="O555" t="b">
        <v>0</v>
      </c>
      <c r="P555" t="s">
        <v>8270</v>
      </c>
      <c r="Q555" s="10" t="s">
        <v>8315</v>
      </c>
      <c r="R555" t="s">
        <v>8316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22"/>
        <v>41901.684861111113</v>
      </c>
      <c r="L556" s="13">
        <f t="shared" si="21"/>
        <v>2014</v>
      </c>
      <c r="M556" t="b">
        <v>0</v>
      </c>
      <c r="N556">
        <v>22</v>
      </c>
      <c r="O556" t="b">
        <v>0</v>
      </c>
      <c r="P556" t="s">
        <v>8270</v>
      </c>
      <c r="Q556" s="10" t="s">
        <v>8315</v>
      </c>
      <c r="R556" t="s">
        <v>8316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22"/>
        <v>42503.353506944448</v>
      </c>
      <c r="L557" s="13">
        <f t="shared" si="21"/>
        <v>2016</v>
      </c>
      <c r="M557" t="b">
        <v>0</v>
      </c>
      <c r="N557">
        <v>0</v>
      </c>
      <c r="O557" t="b">
        <v>0</v>
      </c>
      <c r="P557" t="s">
        <v>8270</v>
      </c>
      <c r="Q557" s="10" t="s">
        <v>8315</v>
      </c>
      <c r="R557" t="s">
        <v>8316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22"/>
        <v>42345.860150462962</v>
      </c>
      <c r="L558" s="13">
        <f t="shared" si="21"/>
        <v>2015</v>
      </c>
      <c r="M558" t="b">
        <v>0</v>
      </c>
      <c r="N558">
        <v>1</v>
      </c>
      <c r="O558" t="b">
        <v>0</v>
      </c>
      <c r="P558" t="s">
        <v>8270</v>
      </c>
      <c r="Q558" s="10" t="s">
        <v>8315</v>
      </c>
      <c r="R558" t="s">
        <v>8316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22"/>
        <v>42676.942164351851</v>
      </c>
      <c r="L559" s="13">
        <f t="shared" si="21"/>
        <v>2016</v>
      </c>
      <c r="M559" t="b">
        <v>0</v>
      </c>
      <c r="N559">
        <v>20</v>
      </c>
      <c r="O559" t="b">
        <v>0</v>
      </c>
      <c r="P559" t="s">
        <v>8270</v>
      </c>
      <c r="Q559" s="10" t="s">
        <v>8315</v>
      </c>
      <c r="R559" t="s">
        <v>8316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22"/>
        <v>42057.883159722223</v>
      </c>
      <c r="L560" s="13">
        <f t="shared" si="21"/>
        <v>2015</v>
      </c>
      <c r="M560" t="b">
        <v>0</v>
      </c>
      <c r="N560">
        <v>0</v>
      </c>
      <c r="O560" t="b">
        <v>0</v>
      </c>
      <c r="P560" t="s">
        <v>8270</v>
      </c>
      <c r="Q560" s="10" t="s">
        <v>8315</v>
      </c>
      <c r="R560" t="s">
        <v>8316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22"/>
        <v>42321.283101851848</v>
      </c>
      <c r="L561" s="13">
        <f t="shared" si="21"/>
        <v>2015</v>
      </c>
      <c r="M561" t="b">
        <v>0</v>
      </c>
      <c r="N561">
        <v>1</v>
      </c>
      <c r="O561" t="b">
        <v>0</v>
      </c>
      <c r="P561" t="s">
        <v>8270</v>
      </c>
      <c r="Q561" s="10" t="s">
        <v>8315</v>
      </c>
      <c r="R561" t="s">
        <v>8316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22"/>
        <v>41960.771354166667</v>
      </c>
      <c r="L562" s="13">
        <f t="shared" si="21"/>
        <v>2014</v>
      </c>
      <c r="M562" t="b">
        <v>0</v>
      </c>
      <c r="N562">
        <v>3</v>
      </c>
      <c r="O562" t="b">
        <v>0</v>
      </c>
      <c r="P562" t="s">
        <v>8270</v>
      </c>
      <c r="Q562" s="10" t="s">
        <v>8315</v>
      </c>
      <c r="R562" t="s">
        <v>8316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22"/>
        <v>42268.658715277779</v>
      </c>
      <c r="L563" s="13">
        <f t="shared" si="21"/>
        <v>2015</v>
      </c>
      <c r="M563" t="b">
        <v>0</v>
      </c>
      <c r="N563">
        <v>2</v>
      </c>
      <c r="O563" t="b">
        <v>0</v>
      </c>
      <c r="P563" t="s">
        <v>8270</v>
      </c>
      <c r="Q563" s="10" t="s">
        <v>8315</v>
      </c>
      <c r="R563" t="s">
        <v>8316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22"/>
        <v>42692.389062500006</v>
      </c>
      <c r="L564" s="13">
        <f t="shared" si="21"/>
        <v>2016</v>
      </c>
      <c r="M564" t="b">
        <v>0</v>
      </c>
      <c r="N564">
        <v>0</v>
      </c>
      <c r="O564" t="b">
        <v>0</v>
      </c>
      <c r="P564" t="s">
        <v>8270</v>
      </c>
      <c r="Q564" s="10" t="s">
        <v>8315</v>
      </c>
      <c r="R564" t="s">
        <v>8316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22"/>
        <v>42022.069988425923</v>
      </c>
      <c r="L565" s="13">
        <f t="shared" si="21"/>
        <v>2015</v>
      </c>
      <c r="M565" t="b">
        <v>0</v>
      </c>
      <c r="N565">
        <v>2</v>
      </c>
      <c r="O565" t="b">
        <v>0</v>
      </c>
      <c r="P565" t="s">
        <v>8270</v>
      </c>
      <c r="Q565" s="10" t="s">
        <v>8315</v>
      </c>
      <c r="R565" t="s">
        <v>8316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22"/>
        <v>42411.942997685182</v>
      </c>
      <c r="L566" s="13">
        <f t="shared" si="21"/>
        <v>2016</v>
      </c>
      <c r="M566" t="b">
        <v>0</v>
      </c>
      <c r="N566">
        <v>1</v>
      </c>
      <c r="O566" t="b">
        <v>0</v>
      </c>
      <c r="P566" t="s">
        <v>8270</v>
      </c>
      <c r="Q566" s="10" t="s">
        <v>8315</v>
      </c>
      <c r="R566" t="s">
        <v>8316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22"/>
        <v>42165.785289351858</v>
      </c>
      <c r="L567" s="13">
        <f t="shared" si="21"/>
        <v>2015</v>
      </c>
      <c r="M567" t="b">
        <v>0</v>
      </c>
      <c r="N567">
        <v>0</v>
      </c>
      <c r="O567" t="b">
        <v>0</v>
      </c>
      <c r="P567" t="s">
        <v>8270</v>
      </c>
      <c r="Q567" s="10" t="s">
        <v>8315</v>
      </c>
      <c r="R567" t="s">
        <v>8316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22"/>
        <v>42535.68440972222</v>
      </c>
      <c r="L568" s="13">
        <f t="shared" si="21"/>
        <v>2016</v>
      </c>
      <c r="M568" t="b">
        <v>0</v>
      </c>
      <c r="N568">
        <v>1</v>
      </c>
      <c r="O568" t="b">
        <v>0</v>
      </c>
      <c r="P568" t="s">
        <v>8270</v>
      </c>
      <c r="Q568" s="10" t="s">
        <v>8315</v>
      </c>
      <c r="R568" t="s">
        <v>8316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22"/>
        <v>41975.842523148152</v>
      </c>
      <c r="L569" s="13">
        <f t="shared" si="21"/>
        <v>2014</v>
      </c>
      <c r="M569" t="b">
        <v>0</v>
      </c>
      <c r="N569">
        <v>0</v>
      </c>
      <c r="O569" t="b">
        <v>0</v>
      </c>
      <c r="P569" t="s">
        <v>8270</v>
      </c>
      <c r="Q569" s="10" t="s">
        <v>8315</v>
      </c>
      <c r="R569" t="s">
        <v>8316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22"/>
        <v>42348.9215625</v>
      </c>
      <c r="L570" s="13">
        <f t="shared" si="21"/>
        <v>2015</v>
      </c>
      <c r="M570" t="b">
        <v>0</v>
      </c>
      <c r="N570">
        <v>5</v>
      </c>
      <c r="O570" t="b">
        <v>0</v>
      </c>
      <c r="P570" t="s">
        <v>8270</v>
      </c>
      <c r="Q570" s="10" t="s">
        <v>8315</v>
      </c>
      <c r="R570" t="s">
        <v>8316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22"/>
        <v>42340.847361111111</v>
      </c>
      <c r="L571" s="13">
        <f t="shared" si="21"/>
        <v>2015</v>
      </c>
      <c r="M571" t="b">
        <v>0</v>
      </c>
      <c r="N571">
        <v>1</v>
      </c>
      <c r="O571" t="b">
        <v>0</v>
      </c>
      <c r="P571" t="s">
        <v>8270</v>
      </c>
      <c r="Q571" s="10" t="s">
        <v>8315</v>
      </c>
      <c r="R571" t="s">
        <v>8316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22"/>
        <v>42388.798252314817</v>
      </c>
      <c r="L572" s="13">
        <f t="shared" si="21"/>
        <v>2016</v>
      </c>
      <c r="M572" t="b">
        <v>0</v>
      </c>
      <c r="N572">
        <v>1</v>
      </c>
      <c r="O572" t="b">
        <v>0</v>
      </c>
      <c r="P572" t="s">
        <v>8270</v>
      </c>
      <c r="Q572" s="10" t="s">
        <v>8315</v>
      </c>
      <c r="R572" t="s">
        <v>8316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22"/>
        <v>42192.816238425927</v>
      </c>
      <c r="L573" s="13">
        <f t="shared" si="21"/>
        <v>2015</v>
      </c>
      <c r="M573" t="b">
        <v>0</v>
      </c>
      <c r="N573">
        <v>2</v>
      </c>
      <c r="O573" t="b">
        <v>0</v>
      </c>
      <c r="P573" t="s">
        <v>8270</v>
      </c>
      <c r="Q573" s="10" t="s">
        <v>8315</v>
      </c>
      <c r="R573" t="s">
        <v>8316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22"/>
        <v>42282.71629629629</v>
      </c>
      <c r="L574" s="13">
        <f t="shared" si="21"/>
        <v>2015</v>
      </c>
      <c r="M574" t="b">
        <v>0</v>
      </c>
      <c r="N574">
        <v>0</v>
      </c>
      <c r="O574" t="b">
        <v>0</v>
      </c>
      <c r="P574" t="s">
        <v>8270</v>
      </c>
      <c r="Q574" s="10" t="s">
        <v>8315</v>
      </c>
      <c r="R574" t="s">
        <v>8316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22"/>
        <v>41963.050127314811</v>
      </c>
      <c r="L575" s="13">
        <f t="shared" si="21"/>
        <v>2014</v>
      </c>
      <c r="M575" t="b">
        <v>0</v>
      </c>
      <c r="N575">
        <v>9</v>
      </c>
      <c r="O575" t="b">
        <v>0</v>
      </c>
      <c r="P575" t="s">
        <v>8270</v>
      </c>
      <c r="Q575" s="10" t="s">
        <v>8315</v>
      </c>
      <c r="R575" t="s">
        <v>8316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22"/>
        <v>42632.443368055552</v>
      </c>
      <c r="L576" s="13">
        <f t="shared" si="21"/>
        <v>2016</v>
      </c>
      <c r="M576" t="b">
        <v>0</v>
      </c>
      <c r="N576">
        <v>4</v>
      </c>
      <c r="O576" t="b">
        <v>0</v>
      </c>
      <c r="P576" t="s">
        <v>8270</v>
      </c>
      <c r="Q576" s="10" t="s">
        <v>8315</v>
      </c>
      <c r="R576" t="s">
        <v>8316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22"/>
        <v>42138.692627314813</v>
      </c>
      <c r="L577" s="13">
        <f t="shared" si="21"/>
        <v>2015</v>
      </c>
      <c r="M577" t="b">
        <v>0</v>
      </c>
      <c r="N577">
        <v>4</v>
      </c>
      <c r="O577" t="b">
        <v>0</v>
      </c>
      <c r="P577" t="s">
        <v>8270</v>
      </c>
      <c r="Q577" s="10" t="s">
        <v>8315</v>
      </c>
      <c r="R577" t="s">
        <v>8316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22"/>
        <v>42031.471666666665</v>
      </c>
      <c r="L578" s="13">
        <f t="shared" si="21"/>
        <v>2015</v>
      </c>
      <c r="M578" t="b">
        <v>0</v>
      </c>
      <c r="N578">
        <v>1</v>
      </c>
      <c r="O578" t="b">
        <v>0</v>
      </c>
      <c r="P578" t="s">
        <v>8270</v>
      </c>
      <c r="Q578" s="10" t="s">
        <v>8315</v>
      </c>
      <c r="R578" t="s">
        <v>8316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si="22"/>
        <v>42450.589143518519</v>
      </c>
      <c r="L579" s="13">
        <f t="shared" ref="L579:L642" si="23">YEAR(K579)</f>
        <v>2016</v>
      </c>
      <c r="M579" t="b">
        <v>0</v>
      </c>
      <c r="N579">
        <v>1</v>
      </c>
      <c r="O579" t="b">
        <v>0</v>
      </c>
      <c r="P579" t="s">
        <v>8270</v>
      </c>
      <c r="Q579" s="10" t="s">
        <v>8315</v>
      </c>
      <c r="R579" t="s">
        <v>8316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22"/>
        <v>42230.578622685185</v>
      </c>
      <c r="L580" s="13">
        <f t="shared" si="23"/>
        <v>2015</v>
      </c>
      <c r="M580" t="b">
        <v>0</v>
      </c>
      <c r="N580">
        <v>7</v>
      </c>
      <c r="O580" t="b">
        <v>0</v>
      </c>
      <c r="P580" t="s">
        <v>8270</v>
      </c>
      <c r="Q580" s="10" t="s">
        <v>8315</v>
      </c>
      <c r="R580" t="s">
        <v>8316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22"/>
        <v>41968.852118055554</v>
      </c>
      <c r="L581" s="13">
        <f t="shared" si="23"/>
        <v>2014</v>
      </c>
      <c r="M581" t="b">
        <v>0</v>
      </c>
      <c r="N581">
        <v>5</v>
      </c>
      <c r="O581" t="b">
        <v>0</v>
      </c>
      <c r="P581" t="s">
        <v>8270</v>
      </c>
      <c r="Q581" s="10" t="s">
        <v>8315</v>
      </c>
      <c r="R581" t="s">
        <v>8316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22"/>
        <v>42605.908182870371</v>
      </c>
      <c r="L582" s="13">
        <f t="shared" si="23"/>
        <v>2016</v>
      </c>
      <c r="M582" t="b">
        <v>0</v>
      </c>
      <c r="N582">
        <v>1</v>
      </c>
      <c r="O582" t="b">
        <v>0</v>
      </c>
      <c r="P582" t="s">
        <v>8270</v>
      </c>
      <c r="Q582" s="10" t="s">
        <v>8315</v>
      </c>
      <c r="R582" t="s">
        <v>8316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22"/>
        <v>42188.012777777782</v>
      </c>
      <c r="L583" s="13">
        <f t="shared" si="23"/>
        <v>2015</v>
      </c>
      <c r="M583" t="b">
        <v>0</v>
      </c>
      <c r="N583">
        <v>0</v>
      </c>
      <c r="O583" t="b">
        <v>0</v>
      </c>
      <c r="P583" t="s">
        <v>8270</v>
      </c>
      <c r="Q583" s="10" t="s">
        <v>8315</v>
      </c>
      <c r="R583" t="s">
        <v>8316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22"/>
        <v>42055.739803240736</v>
      </c>
      <c r="L584" s="13">
        <f t="shared" si="23"/>
        <v>2015</v>
      </c>
      <c r="M584" t="b">
        <v>0</v>
      </c>
      <c r="N584">
        <v>0</v>
      </c>
      <c r="O584" t="b">
        <v>0</v>
      </c>
      <c r="P584" t="s">
        <v>8270</v>
      </c>
      <c r="Q584" s="10" t="s">
        <v>8315</v>
      </c>
      <c r="R584" t="s">
        <v>8316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ref="K585:K648" si="24">(((J585/60)/60)/24)+DATE(1970,1,1)</f>
        <v>42052.93850694444</v>
      </c>
      <c r="L585" s="13">
        <f t="shared" si="23"/>
        <v>2015</v>
      </c>
      <c r="M585" t="b">
        <v>0</v>
      </c>
      <c r="N585">
        <v>1</v>
      </c>
      <c r="O585" t="b">
        <v>0</v>
      </c>
      <c r="P585" t="s">
        <v>8270</v>
      </c>
      <c r="Q585" s="10" t="s">
        <v>8315</v>
      </c>
      <c r="R585" t="s">
        <v>8316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24"/>
        <v>42049.716620370367</v>
      </c>
      <c r="L586" s="13">
        <f t="shared" si="23"/>
        <v>2015</v>
      </c>
      <c r="M586" t="b">
        <v>0</v>
      </c>
      <c r="N586">
        <v>2</v>
      </c>
      <c r="O586" t="b">
        <v>0</v>
      </c>
      <c r="P586" t="s">
        <v>8270</v>
      </c>
      <c r="Q586" s="10" t="s">
        <v>8315</v>
      </c>
      <c r="R586" t="s">
        <v>8316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24"/>
        <v>42283.3909375</v>
      </c>
      <c r="L587" s="13">
        <f t="shared" si="23"/>
        <v>2015</v>
      </c>
      <c r="M587" t="b">
        <v>0</v>
      </c>
      <c r="N587">
        <v>0</v>
      </c>
      <c r="O587" t="b">
        <v>0</v>
      </c>
      <c r="P587" t="s">
        <v>8270</v>
      </c>
      <c r="Q587" s="10" t="s">
        <v>8315</v>
      </c>
      <c r="R587" t="s">
        <v>8316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24"/>
        <v>42020.854247685187</v>
      </c>
      <c r="L588" s="13">
        <f t="shared" si="23"/>
        <v>2015</v>
      </c>
      <c r="M588" t="b">
        <v>0</v>
      </c>
      <c r="N588">
        <v>4</v>
      </c>
      <c r="O588" t="b">
        <v>0</v>
      </c>
      <c r="P588" t="s">
        <v>8270</v>
      </c>
      <c r="Q588" s="10" t="s">
        <v>8315</v>
      </c>
      <c r="R588" t="s">
        <v>8316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24"/>
        <v>42080.757326388892</v>
      </c>
      <c r="L589" s="13">
        <f t="shared" si="23"/>
        <v>2015</v>
      </c>
      <c r="M589" t="b">
        <v>0</v>
      </c>
      <c r="N589">
        <v>7</v>
      </c>
      <c r="O589" t="b">
        <v>0</v>
      </c>
      <c r="P589" t="s">
        <v>8270</v>
      </c>
      <c r="Q589" s="10" t="s">
        <v>8315</v>
      </c>
      <c r="R589" t="s">
        <v>8316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24"/>
        <v>42631.769513888896</v>
      </c>
      <c r="L590" s="13">
        <f t="shared" si="23"/>
        <v>2016</v>
      </c>
      <c r="M590" t="b">
        <v>0</v>
      </c>
      <c r="N590">
        <v>2</v>
      </c>
      <c r="O590" t="b">
        <v>0</v>
      </c>
      <c r="P590" t="s">
        <v>8270</v>
      </c>
      <c r="Q590" s="10" t="s">
        <v>8315</v>
      </c>
      <c r="R590" t="s">
        <v>8316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24"/>
        <v>42178.614571759259</v>
      </c>
      <c r="L591" s="13">
        <f t="shared" si="23"/>
        <v>2015</v>
      </c>
      <c r="M591" t="b">
        <v>0</v>
      </c>
      <c r="N591">
        <v>1</v>
      </c>
      <c r="O591" t="b">
        <v>0</v>
      </c>
      <c r="P591" t="s">
        <v>8270</v>
      </c>
      <c r="Q591" s="10" t="s">
        <v>8315</v>
      </c>
      <c r="R591" t="s">
        <v>8316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24"/>
        <v>42377.554756944446</v>
      </c>
      <c r="L592" s="13">
        <f t="shared" si="23"/>
        <v>2016</v>
      </c>
      <c r="M592" t="b">
        <v>0</v>
      </c>
      <c r="N592">
        <v>9</v>
      </c>
      <c r="O592" t="b">
        <v>0</v>
      </c>
      <c r="P592" t="s">
        <v>8270</v>
      </c>
      <c r="Q592" s="10" t="s">
        <v>8315</v>
      </c>
      <c r="R592" t="s">
        <v>8316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24"/>
        <v>42177.543171296296</v>
      </c>
      <c r="L593" s="13">
        <f t="shared" si="23"/>
        <v>2015</v>
      </c>
      <c r="M593" t="b">
        <v>0</v>
      </c>
      <c r="N593">
        <v>2</v>
      </c>
      <c r="O593" t="b">
        <v>0</v>
      </c>
      <c r="P593" t="s">
        <v>8270</v>
      </c>
      <c r="Q593" s="10" t="s">
        <v>8315</v>
      </c>
      <c r="R593" t="s">
        <v>8316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24"/>
        <v>41946.232175925928</v>
      </c>
      <c r="L594" s="13">
        <f t="shared" si="23"/>
        <v>2014</v>
      </c>
      <c r="M594" t="b">
        <v>0</v>
      </c>
      <c r="N594">
        <v>1</v>
      </c>
      <c r="O594" t="b">
        <v>0</v>
      </c>
      <c r="P594" t="s">
        <v>8270</v>
      </c>
      <c r="Q594" s="10" t="s">
        <v>8315</v>
      </c>
      <c r="R594" t="s">
        <v>8316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24"/>
        <v>42070.677604166667</v>
      </c>
      <c r="L595" s="13">
        <f t="shared" si="23"/>
        <v>2015</v>
      </c>
      <c r="M595" t="b">
        <v>0</v>
      </c>
      <c r="N595">
        <v>7</v>
      </c>
      <c r="O595" t="b">
        <v>0</v>
      </c>
      <c r="P595" t="s">
        <v>8270</v>
      </c>
      <c r="Q595" s="10" t="s">
        <v>8315</v>
      </c>
      <c r="R595" t="s">
        <v>8316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24"/>
        <v>42446.780162037037</v>
      </c>
      <c r="L596" s="13">
        <f t="shared" si="23"/>
        <v>2016</v>
      </c>
      <c r="M596" t="b">
        <v>0</v>
      </c>
      <c r="N596">
        <v>2</v>
      </c>
      <c r="O596" t="b">
        <v>0</v>
      </c>
      <c r="P596" t="s">
        <v>8270</v>
      </c>
      <c r="Q596" s="10" t="s">
        <v>8315</v>
      </c>
      <c r="R596" t="s">
        <v>8316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24"/>
        <v>42083.069884259254</v>
      </c>
      <c r="L597" s="13">
        <f t="shared" si="23"/>
        <v>2015</v>
      </c>
      <c r="M597" t="b">
        <v>0</v>
      </c>
      <c r="N597">
        <v>8</v>
      </c>
      <c r="O597" t="b">
        <v>0</v>
      </c>
      <c r="P597" t="s">
        <v>8270</v>
      </c>
      <c r="Q597" s="10" t="s">
        <v>8315</v>
      </c>
      <c r="R597" t="s">
        <v>8316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24"/>
        <v>42646.896898148145</v>
      </c>
      <c r="L598" s="13">
        <f t="shared" si="23"/>
        <v>2016</v>
      </c>
      <c r="M598" t="b">
        <v>0</v>
      </c>
      <c r="N598">
        <v>2</v>
      </c>
      <c r="O598" t="b">
        <v>0</v>
      </c>
      <c r="P598" t="s">
        <v>8270</v>
      </c>
      <c r="Q598" s="10" t="s">
        <v>8315</v>
      </c>
      <c r="R598" t="s">
        <v>8316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24"/>
        <v>42545.705266203702</v>
      </c>
      <c r="L599" s="13">
        <f t="shared" si="23"/>
        <v>2016</v>
      </c>
      <c r="M599" t="b">
        <v>0</v>
      </c>
      <c r="N599">
        <v>2</v>
      </c>
      <c r="O599" t="b">
        <v>0</v>
      </c>
      <c r="P599" t="s">
        <v>8270</v>
      </c>
      <c r="Q599" s="10" t="s">
        <v>8315</v>
      </c>
      <c r="R599" t="s">
        <v>8316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24"/>
        <v>41948.00209490741</v>
      </c>
      <c r="L600" s="13">
        <f t="shared" si="23"/>
        <v>2014</v>
      </c>
      <c r="M600" t="b">
        <v>0</v>
      </c>
      <c r="N600">
        <v>7</v>
      </c>
      <c r="O600" t="b">
        <v>0</v>
      </c>
      <c r="P600" t="s">
        <v>8270</v>
      </c>
      <c r="Q600" s="10" t="s">
        <v>8315</v>
      </c>
      <c r="R600" t="s">
        <v>8316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24"/>
        <v>42047.812523148154</v>
      </c>
      <c r="L601" s="13">
        <f t="shared" si="23"/>
        <v>2015</v>
      </c>
      <c r="M601" t="b">
        <v>0</v>
      </c>
      <c r="N601">
        <v>2</v>
      </c>
      <c r="O601" t="b">
        <v>0</v>
      </c>
      <c r="P601" t="s">
        <v>8270</v>
      </c>
      <c r="Q601" s="10" t="s">
        <v>8315</v>
      </c>
      <c r="R601" t="s">
        <v>8316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24"/>
        <v>42073.798171296294</v>
      </c>
      <c r="L602" s="13">
        <f t="shared" si="23"/>
        <v>2015</v>
      </c>
      <c r="M602" t="b">
        <v>0</v>
      </c>
      <c r="N602">
        <v>1</v>
      </c>
      <c r="O602" t="b">
        <v>0</v>
      </c>
      <c r="P602" t="s">
        <v>8270</v>
      </c>
      <c r="Q602" s="10" t="s">
        <v>8315</v>
      </c>
      <c r="R602" t="s">
        <v>8316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24"/>
        <v>41969.858090277776</v>
      </c>
      <c r="L603" s="13">
        <f t="shared" si="23"/>
        <v>2014</v>
      </c>
      <c r="M603" t="b">
        <v>0</v>
      </c>
      <c r="N603">
        <v>6</v>
      </c>
      <c r="O603" t="b">
        <v>0</v>
      </c>
      <c r="P603" t="s">
        <v>8270</v>
      </c>
      <c r="Q603" s="10" t="s">
        <v>8315</v>
      </c>
      <c r="R603" t="s">
        <v>8316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24"/>
        <v>42143.79415509259</v>
      </c>
      <c r="L604" s="13">
        <f t="shared" si="23"/>
        <v>2015</v>
      </c>
      <c r="M604" t="b">
        <v>0</v>
      </c>
      <c r="N604">
        <v>0</v>
      </c>
      <c r="O604" t="b">
        <v>0</v>
      </c>
      <c r="P604" t="s">
        <v>8270</v>
      </c>
      <c r="Q604" s="10" t="s">
        <v>8315</v>
      </c>
      <c r="R604" t="s">
        <v>8316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24"/>
        <v>41835.639155092591</v>
      </c>
      <c r="L605" s="13">
        <f t="shared" si="23"/>
        <v>2014</v>
      </c>
      <c r="M605" t="b">
        <v>0</v>
      </c>
      <c r="N605">
        <v>13</v>
      </c>
      <c r="O605" t="b">
        <v>0</v>
      </c>
      <c r="P605" t="s">
        <v>8270</v>
      </c>
      <c r="Q605" s="10" t="s">
        <v>8315</v>
      </c>
      <c r="R605" t="s">
        <v>8316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24"/>
        <v>41849.035370370373</v>
      </c>
      <c r="L606" s="13">
        <f t="shared" si="23"/>
        <v>2014</v>
      </c>
      <c r="M606" t="b">
        <v>0</v>
      </c>
      <c r="N606">
        <v>0</v>
      </c>
      <c r="O606" t="b">
        <v>0</v>
      </c>
      <c r="P606" t="s">
        <v>8270</v>
      </c>
      <c r="Q606" s="10" t="s">
        <v>8315</v>
      </c>
      <c r="R606" t="s">
        <v>8316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24"/>
        <v>42194.357731481476</v>
      </c>
      <c r="L607" s="13">
        <f t="shared" si="23"/>
        <v>2015</v>
      </c>
      <c r="M607" t="b">
        <v>0</v>
      </c>
      <c r="N607">
        <v>8</v>
      </c>
      <c r="O607" t="b">
        <v>0</v>
      </c>
      <c r="P607" t="s">
        <v>8270</v>
      </c>
      <c r="Q607" s="10" t="s">
        <v>8315</v>
      </c>
      <c r="R607" t="s">
        <v>8316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24"/>
        <v>42102.650567129633</v>
      </c>
      <c r="L608" s="13">
        <f t="shared" si="23"/>
        <v>2015</v>
      </c>
      <c r="M608" t="b">
        <v>0</v>
      </c>
      <c r="N608">
        <v>1</v>
      </c>
      <c r="O608" t="b">
        <v>0</v>
      </c>
      <c r="P608" t="s">
        <v>8270</v>
      </c>
      <c r="Q608" s="10" t="s">
        <v>8315</v>
      </c>
      <c r="R608" t="s">
        <v>8316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24"/>
        <v>42300.825648148151</v>
      </c>
      <c r="L609" s="13">
        <f t="shared" si="23"/>
        <v>2015</v>
      </c>
      <c r="M609" t="b">
        <v>0</v>
      </c>
      <c r="N609">
        <v>0</v>
      </c>
      <c r="O609" t="b">
        <v>0</v>
      </c>
      <c r="P609" t="s">
        <v>8270</v>
      </c>
      <c r="Q609" s="10" t="s">
        <v>8315</v>
      </c>
      <c r="R609" t="s">
        <v>8316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24"/>
        <v>42140.921064814815</v>
      </c>
      <c r="L610" s="13">
        <f t="shared" si="23"/>
        <v>2015</v>
      </c>
      <c r="M610" t="b">
        <v>0</v>
      </c>
      <c r="N610">
        <v>5</v>
      </c>
      <c r="O610" t="b">
        <v>0</v>
      </c>
      <c r="P610" t="s">
        <v>8270</v>
      </c>
      <c r="Q610" s="10" t="s">
        <v>8315</v>
      </c>
      <c r="R610" t="s">
        <v>8316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24"/>
        <v>42307.034074074079</v>
      </c>
      <c r="L611" s="13">
        <f t="shared" si="23"/>
        <v>2015</v>
      </c>
      <c r="M611" t="b">
        <v>0</v>
      </c>
      <c r="N611">
        <v>1</v>
      </c>
      <c r="O611" t="b">
        <v>0</v>
      </c>
      <c r="P611" t="s">
        <v>8270</v>
      </c>
      <c r="Q611" s="10" t="s">
        <v>8315</v>
      </c>
      <c r="R611" t="s">
        <v>8316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24"/>
        <v>42086.83085648148</v>
      </c>
      <c r="L612" s="13">
        <f t="shared" si="23"/>
        <v>2015</v>
      </c>
      <c r="M612" t="b">
        <v>0</v>
      </c>
      <c r="N612">
        <v>0</v>
      </c>
      <c r="O612" t="b">
        <v>0</v>
      </c>
      <c r="P612" t="s">
        <v>8270</v>
      </c>
      <c r="Q612" s="10" t="s">
        <v>8315</v>
      </c>
      <c r="R612" t="s">
        <v>8316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24"/>
        <v>42328.560613425929</v>
      </c>
      <c r="L613" s="13">
        <f t="shared" si="23"/>
        <v>2015</v>
      </c>
      <c r="M613" t="b">
        <v>0</v>
      </c>
      <c r="N613">
        <v>0</v>
      </c>
      <c r="O613" t="b">
        <v>0</v>
      </c>
      <c r="P613" t="s">
        <v>8270</v>
      </c>
      <c r="Q613" s="10" t="s">
        <v>8315</v>
      </c>
      <c r="R613" t="s">
        <v>8316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24"/>
        <v>42585.031782407401</v>
      </c>
      <c r="L614" s="13">
        <f t="shared" si="23"/>
        <v>2016</v>
      </c>
      <c r="M614" t="b">
        <v>0</v>
      </c>
      <c r="N614">
        <v>0</v>
      </c>
      <c r="O614" t="b">
        <v>0</v>
      </c>
      <c r="P614" t="s">
        <v>8270</v>
      </c>
      <c r="Q614" s="10" t="s">
        <v>8315</v>
      </c>
      <c r="R614" t="s">
        <v>8316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24"/>
        <v>42247.496759259258</v>
      </c>
      <c r="L615" s="13">
        <f t="shared" si="23"/>
        <v>2015</v>
      </c>
      <c r="M615" t="b">
        <v>0</v>
      </c>
      <c r="N615">
        <v>121</v>
      </c>
      <c r="O615" t="b">
        <v>0</v>
      </c>
      <c r="P615" t="s">
        <v>8270</v>
      </c>
      <c r="Q615" s="10" t="s">
        <v>8315</v>
      </c>
      <c r="R615" t="s">
        <v>8316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24"/>
        <v>42515.061805555553</v>
      </c>
      <c r="L616" s="13">
        <f t="shared" si="23"/>
        <v>2016</v>
      </c>
      <c r="M616" t="b">
        <v>0</v>
      </c>
      <c r="N616">
        <v>0</v>
      </c>
      <c r="O616" t="b">
        <v>0</v>
      </c>
      <c r="P616" t="s">
        <v>8270</v>
      </c>
      <c r="Q616" s="10" t="s">
        <v>8315</v>
      </c>
      <c r="R616" t="s">
        <v>8316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24"/>
        <v>42242.122210648144</v>
      </c>
      <c r="L617" s="13">
        <f t="shared" si="23"/>
        <v>2015</v>
      </c>
      <c r="M617" t="b">
        <v>0</v>
      </c>
      <c r="N617">
        <v>0</v>
      </c>
      <c r="O617" t="b">
        <v>0</v>
      </c>
      <c r="P617" t="s">
        <v>8270</v>
      </c>
      <c r="Q617" s="10" t="s">
        <v>8315</v>
      </c>
      <c r="R617" t="s">
        <v>8316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24"/>
        <v>42761.376238425932</v>
      </c>
      <c r="L618" s="13">
        <f t="shared" si="23"/>
        <v>2017</v>
      </c>
      <c r="M618" t="b">
        <v>0</v>
      </c>
      <c r="N618">
        <v>0</v>
      </c>
      <c r="O618" t="b">
        <v>0</v>
      </c>
      <c r="P618" t="s">
        <v>8270</v>
      </c>
      <c r="Q618" s="10" t="s">
        <v>8315</v>
      </c>
      <c r="R618" t="s">
        <v>8316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24"/>
        <v>42087.343090277776</v>
      </c>
      <c r="L619" s="13">
        <f t="shared" si="23"/>
        <v>2015</v>
      </c>
      <c r="M619" t="b">
        <v>0</v>
      </c>
      <c r="N619">
        <v>3</v>
      </c>
      <c r="O619" t="b">
        <v>0</v>
      </c>
      <c r="P619" t="s">
        <v>8270</v>
      </c>
      <c r="Q619" s="10" t="s">
        <v>8315</v>
      </c>
      <c r="R619" t="s">
        <v>8316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24"/>
        <v>42317.810219907406</v>
      </c>
      <c r="L620" s="13">
        <f t="shared" si="23"/>
        <v>2015</v>
      </c>
      <c r="M620" t="b">
        <v>0</v>
      </c>
      <c r="N620">
        <v>0</v>
      </c>
      <c r="O620" t="b">
        <v>0</v>
      </c>
      <c r="P620" t="s">
        <v>8270</v>
      </c>
      <c r="Q620" s="10" t="s">
        <v>8315</v>
      </c>
      <c r="R620" t="s">
        <v>8316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24"/>
        <v>41908.650347222225</v>
      </c>
      <c r="L621" s="13">
        <f t="shared" si="23"/>
        <v>2014</v>
      </c>
      <c r="M621" t="b">
        <v>0</v>
      </c>
      <c r="N621">
        <v>1</v>
      </c>
      <c r="O621" t="b">
        <v>0</v>
      </c>
      <c r="P621" t="s">
        <v>8270</v>
      </c>
      <c r="Q621" s="10" t="s">
        <v>8315</v>
      </c>
      <c r="R621" t="s">
        <v>8316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24"/>
        <v>41831.716874999998</v>
      </c>
      <c r="L622" s="13">
        <f t="shared" si="23"/>
        <v>2014</v>
      </c>
      <c r="M622" t="b">
        <v>0</v>
      </c>
      <c r="N622">
        <v>1</v>
      </c>
      <c r="O622" t="b">
        <v>0</v>
      </c>
      <c r="P622" t="s">
        <v>8270</v>
      </c>
      <c r="Q622" s="10" t="s">
        <v>8315</v>
      </c>
      <c r="R622" t="s">
        <v>8316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24"/>
        <v>42528.987696759257</v>
      </c>
      <c r="L623" s="13">
        <f t="shared" si="23"/>
        <v>2016</v>
      </c>
      <c r="M623" t="b">
        <v>0</v>
      </c>
      <c r="N623">
        <v>3</v>
      </c>
      <c r="O623" t="b">
        <v>0</v>
      </c>
      <c r="P623" t="s">
        <v>8270</v>
      </c>
      <c r="Q623" s="10" t="s">
        <v>8315</v>
      </c>
      <c r="R623" t="s">
        <v>8316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24"/>
        <v>42532.774745370371</v>
      </c>
      <c r="L624" s="13">
        <f t="shared" si="23"/>
        <v>2016</v>
      </c>
      <c r="M624" t="b">
        <v>0</v>
      </c>
      <c r="N624">
        <v>9</v>
      </c>
      <c r="O624" t="b">
        <v>0</v>
      </c>
      <c r="P624" t="s">
        <v>8270</v>
      </c>
      <c r="Q624" s="10" t="s">
        <v>8315</v>
      </c>
      <c r="R624" t="s">
        <v>8316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24"/>
        <v>42122.009224537032</v>
      </c>
      <c r="L625" s="13">
        <f t="shared" si="23"/>
        <v>2015</v>
      </c>
      <c r="M625" t="b">
        <v>0</v>
      </c>
      <c r="N625">
        <v>0</v>
      </c>
      <c r="O625" t="b">
        <v>0</v>
      </c>
      <c r="P625" t="s">
        <v>8270</v>
      </c>
      <c r="Q625" s="10" t="s">
        <v>8315</v>
      </c>
      <c r="R625" t="s">
        <v>8316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24"/>
        <v>42108.988900462966</v>
      </c>
      <c r="L626" s="13">
        <f t="shared" si="23"/>
        <v>2015</v>
      </c>
      <c r="M626" t="b">
        <v>0</v>
      </c>
      <c r="N626">
        <v>0</v>
      </c>
      <c r="O626" t="b">
        <v>0</v>
      </c>
      <c r="P626" t="s">
        <v>8270</v>
      </c>
      <c r="Q626" s="10" t="s">
        <v>8315</v>
      </c>
      <c r="R626" t="s">
        <v>8316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24"/>
        <v>42790.895567129628</v>
      </c>
      <c r="L627" s="13">
        <f t="shared" si="23"/>
        <v>2017</v>
      </c>
      <c r="M627" t="b">
        <v>0</v>
      </c>
      <c r="N627">
        <v>0</v>
      </c>
      <c r="O627" t="b">
        <v>0</v>
      </c>
      <c r="P627" t="s">
        <v>8270</v>
      </c>
      <c r="Q627" s="10" t="s">
        <v>8315</v>
      </c>
      <c r="R627" t="s">
        <v>8316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24"/>
        <v>42198.559479166666</v>
      </c>
      <c r="L628" s="13">
        <f t="shared" si="23"/>
        <v>2015</v>
      </c>
      <c r="M628" t="b">
        <v>0</v>
      </c>
      <c r="N628">
        <v>39</v>
      </c>
      <c r="O628" t="b">
        <v>0</v>
      </c>
      <c r="P628" t="s">
        <v>8270</v>
      </c>
      <c r="Q628" s="10" t="s">
        <v>8315</v>
      </c>
      <c r="R628" t="s">
        <v>8316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24"/>
        <v>42384.306840277779</v>
      </c>
      <c r="L629" s="13">
        <f t="shared" si="23"/>
        <v>2016</v>
      </c>
      <c r="M629" t="b">
        <v>0</v>
      </c>
      <c r="N629">
        <v>1</v>
      </c>
      <c r="O629" t="b">
        <v>0</v>
      </c>
      <c r="P629" t="s">
        <v>8270</v>
      </c>
      <c r="Q629" s="10" t="s">
        <v>8315</v>
      </c>
      <c r="R629" t="s">
        <v>8316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24"/>
        <v>41803.692789351851</v>
      </c>
      <c r="L630" s="13">
        <f t="shared" si="23"/>
        <v>2014</v>
      </c>
      <c r="M630" t="b">
        <v>0</v>
      </c>
      <c r="N630">
        <v>0</v>
      </c>
      <c r="O630" t="b">
        <v>0</v>
      </c>
      <c r="P630" t="s">
        <v>8270</v>
      </c>
      <c r="Q630" s="10" t="s">
        <v>8315</v>
      </c>
      <c r="R630" t="s">
        <v>8316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24"/>
        <v>42474.637824074074</v>
      </c>
      <c r="L631" s="13">
        <f t="shared" si="23"/>
        <v>2016</v>
      </c>
      <c r="M631" t="b">
        <v>0</v>
      </c>
      <c r="N631">
        <v>3</v>
      </c>
      <c r="O631" t="b">
        <v>0</v>
      </c>
      <c r="P631" t="s">
        <v>8270</v>
      </c>
      <c r="Q631" s="10" t="s">
        <v>8315</v>
      </c>
      <c r="R631" t="s">
        <v>8316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24"/>
        <v>42223.619456018518</v>
      </c>
      <c r="L632" s="13">
        <f t="shared" si="23"/>
        <v>2015</v>
      </c>
      <c r="M632" t="b">
        <v>0</v>
      </c>
      <c r="N632">
        <v>1</v>
      </c>
      <c r="O632" t="b">
        <v>0</v>
      </c>
      <c r="P632" t="s">
        <v>8270</v>
      </c>
      <c r="Q632" s="10" t="s">
        <v>8315</v>
      </c>
      <c r="R632" t="s">
        <v>8316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24"/>
        <v>42489.772326388891</v>
      </c>
      <c r="L633" s="13">
        <f t="shared" si="23"/>
        <v>2016</v>
      </c>
      <c r="M633" t="b">
        <v>0</v>
      </c>
      <c r="N633">
        <v>9</v>
      </c>
      <c r="O633" t="b">
        <v>0</v>
      </c>
      <c r="P633" t="s">
        <v>8270</v>
      </c>
      <c r="Q633" s="10" t="s">
        <v>8315</v>
      </c>
      <c r="R633" t="s">
        <v>8316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24"/>
        <v>42303.659317129626</v>
      </c>
      <c r="L634" s="13">
        <f t="shared" si="23"/>
        <v>2015</v>
      </c>
      <c r="M634" t="b">
        <v>0</v>
      </c>
      <c r="N634">
        <v>0</v>
      </c>
      <c r="O634" t="b">
        <v>0</v>
      </c>
      <c r="P634" t="s">
        <v>8270</v>
      </c>
      <c r="Q634" s="10" t="s">
        <v>8315</v>
      </c>
      <c r="R634" t="s">
        <v>8316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24"/>
        <v>42507.29932870371</v>
      </c>
      <c r="L635" s="13">
        <f t="shared" si="23"/>
        <v>2016</v>
      </c>
      <c r="M635" t="b">
        <v>0</v>
      </c>
      <c r="N635">
        <v>25</v>
      </c>
      <c r="O635" t="b">
        <v>0</v>
      </c>
      <c r="P635" t="s">
        <v>8270</v>
      </c>
      <c r="Q635" s="10" t="s">
        <v>8315</v>
      </c>
      <c r="R635" t="s">
        <v>8316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24"/>
        <v>42031.928576388891</v>
      </c>
      <c r="L636" s="13">
        <f t="shared" si="23"/>
        <v>2015</v>
      </c>
      <c r="M636" t="b">
        <v>0</v>
      </c>
      <c r="N636">
        <v>1</v>
      </c>
      <c r="O636" t="b">
        <v>0</v>
      </c>
      <c r="P636" t="s">
        <v>8270</v>
      </c>
      <c r="Q636" s="10" t="s">
        <v>8315</v>
      </c>
      <c r="R636" t="s">
        <v>8316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24"/>
        <v>42076.092152777783</v>
      </c>
      <c r="L637" s="13">
        <f t="shared" si="23"/>
        <v>2015</v>
      </c>
      <c r="M637" t="b">
        <v>0</v>
      </c>
      <c r="N637">
        <v>1</v>
      </c>
      <c r="O637" t="b">
        <v>0</v>
      </c>
      <c r="P637" t="s">
        <v>8270</v>
      </c>
      <c r="Q637" s="10" t="s">
        <v>8315</v>
      </c>
      <c r="R637" t="s">
        <v>8316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24"/>
        <v>42131.455439814818</v>
      </c>
      <c r="L638" s="13">
        <f t="shared" si="23"/>
        <v>2015</v>
      </c>
      <c r="M638" t="b">
        <v>0</v>
      </c>
      <c r="N638">
        <v>1</v>
      </c>
      <c r="O638" t="b">
        <v>0</v>
      </c>
      <c r="P638" t="s">
        <v>8270</v>
      </c>
      <c r="Q638" s="10" t="s">
        <v>8315</v>
      </c>
      <c r="R638" t="s">
        <v>8316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24"/>
        <v>42762.962013888886</v>
      </c>
      <c r="L639" s="13">
        <f t="shared" si="23"/>
        <v>2017</v>
      </c>
      <c r="M639" t="b">
        <v>0</v>
      </c>
      <c r="N639">
        <v>0</v>
      </c>
      <c r="O639" t="b">
        <v>0</v>
      </c>
      <c r="P639" t="s">
        <v>8270</v>
      </c>
      <c r="Q639" s="10" t="s">
        <v>8315</v>
      </c>
      <c r="R639" t="s">
        <v>8316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24"/>
        <v>42759.593310185184</v>
      </c>
      <c r="L640" s="13">
        <f t="shared" si="23"/>
        <v>2017</v>
      </c>
      <c r="M640" t="b">
        <v>0</v>
      </c>
      <c r="N640">
        <v>6</v>
      </c>
      <c r="O640" t="b">
        <v>0</v>
      </c>
      <c r="P640" t="s">
        <v>8270</v>
      </c>
      <c r="Q640" s="10" t="s">
        <v>8315</v>
      </c>
      <c r="R640" t="s">
        <v>8316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24"/>
        <v>41865.583275462966</v>
      </c>
      <c r="L641" s="13">
        <f t="shared" si="23"/>
        <v>2014</v>
      </c>
      <c r="M641" t="b">
        <v>0</v>
      </c>
      <c r="N641">
        <v>1</v>
      </c>
      <c r="O641" t="b">
        <v>0</v>
      </c>
      <c r="P641" t="s">
        <v>8270</v>
      </c>
      <c r="Q641" s="10" t="s">
        <v>8315</v>
      </c>
      <c r="R641" t="s">
        <v>8316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24"/>
        <v>42683.420312500006</v>
      </c>
      <c r="L642" s="13">
        <f t="shared" si="23"/>
        <v>2016</v>
      </c>
      <c r="M642" t="b">
        <v>0</v>
      </c>
      <c r="N642">
        <v>2</v>
      </c>
      <c r="O642" t="b">
        <v>1</v>
      </c>
      <c r="P642" t="s">
        <v>8271</v>
      </c>
      <c r="Q642" s="10" t="s">
        <v>8315</v>
      </c>
      <c r="R642" t="s">
        <v>8316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si="24"/>
        <v>42199.57</v>
      </c>
      <c r="L643" s="13">
        <f t="shared" ref="L643:L706" si="25">YEAR(K643)</f>
        <v>2015</v>
      </c>
      <c r="M643" t="b">
        <v>0</v>
      </c>
      <c r="N643">
        <v>315</v>
      </c>
      <c r="O643" t="b">
        <v>1</v>
      </c>
      <c r="P643" t="s">
        <v>8271</v>
      </c>
      <c r="Q643" s="10" t="s">
        <v>8315</v>
      </c>
      <c r="R643" t="s">
        <v>8316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24"/>
        <v>42199.651319444441</v>
      </c>
      <c r="L644" s="13">
        <f t="shared" si="25"/>
        <v>2015</v>
      </c>
      <c r="M644" t="b">
        <v>0</v>
      </c>
      <c r="N644">
        <v>2174</v>
      </c>
      <c r="O644" t="b">
        <v>1</v>
      </c>
      <c r="P644" t="s">
        <v>8271</v>
      </c>
      <c r="Q644" s="10" t="s">
        <v>8315</v>
      </c>
      <c r="R644" t="s">
        <v>8316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24"/>
        <v>42100.642071759255</v>
      </c>
      <c r="L645" s="13">
        <f t="shared" si="25"/>
        <v>2015</v>
      </c>
      <c r="M645" t="b">
        <v>0</v>
      </c>
      <c r="N645">
        <v>152</v>
      </c>
      <c r="O645" t="b">
        <v>1</v>
      </c>
      <c r="P645" t="s">
        <v>8271</v>
      </c>
      <c r="Q645" s="10" t="s">
        <v>8315</v>
      </c>
      <c r="R645" t="s">
        <v>8316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24"/>
        <v>41898.665960648148</v>
      </c>
      <c r="L646" s="13">
        <f t="shared" si="25"/>
        <v>2014</v>
      </c>
      <c r="M646" t="b">
        <v>0</v>
      </c>
      <c r="N646">
        <v>1021</v>
      </c>
      <c r="O646" t="b">
        <v>1</v>
      </c>
      <c r="P646" t="s">
        <v>8271</v>
      </c>
      <c r="Q646" s="10" t="s">
        <v>8315</v>
      </c>
      <c r="R646" t="s">
        <v>8316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24"/>
        <v>42564.026319444441</v>
      </c>
      <c r="L647" s="13">
        <f t="shared" si="25"/>
        <v>2016</v>
      </c>
      <c r="M647" t="b">
        <v>0</v>
      </c>
      <c r="N647">
        <v>237</v>
      </c>
      <c r="O647" t="b">
        <v>1</v>
      </c>
      <c r="P647" t="s">
        <v>8271</v>
      </c>
      <c r="Q647" s="10" t="s">
        <v>8315</v>
      </c>
      <c r="R647" t="s">
        <v>8316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24"/>
        <v>41832.852627314816</v>
      </c>
      <c r="L648" s="13">
        <f t="shared" si="25"/>
        <v>2014</v>
      </c>
      <c r="M648" t="b">
        <v>0</v>
      </c>
      <c r="N648">
        <v>27</v>
      </c>
      <c r="O648" t="b">
        <v>1</v>
      </c>
      <c r="P648" t="s">
        <v>8271</v>
      </c>
      <c r="Q648" s="10" t="s">
        <v>8315</v>
      </c>
      <c r="R648" t="s">
        <v>8316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ref="K649:K712" si="26">(((J649/60)/60)/24)+DATE(1970,1,1)</f>
        <v>42416.767928240741</v>
      </c>
      <c r="L649" s="13">
        <f t="shared" si="25"/>
        <v>2016</v>
      </c>
      <c r="M649" t="b">
        <v>0</v>
      </c>
      <c r="N649">
        <v>17</v>
      </c>
      <c r="O649" t="b">
        <v>1</v>
      </c>
      <c r="P649" t="s">
        <v>8271</v>
      </c>
      <c r="Q649" s="10" t="s">
        <v>8315</v>
      </c>
      <c r="R649" t="s">
        <v>8316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26"/>
        <v>41891.693379629629</v>
      </c>
      <c r="L650" s="13">
        <f t="shared" si="25"/>
        <v>2014</v>
      </c>
      <c r="M650" t="b">
        <v>0</v>
      </c>
      <c r="N650">
        <v>27</v>
      </c>
      <c r="O650" t="b">
        <v>1</v>
      </c>
      <c r="P650" t="s">
        <v>8271</v>
      </c>
      <c r="Q650" s="10" t="s">
        <v>8315</v>
      </c>
      <c r="R650" t="s">
        <v>8316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26"/>
        <v>41877.912187499998</v>
      </c>
      <c r="L651" s="13">
        <f t="shared" si="25"/>
        <v>2014</v>
      </c>
      <c r="M651" t="b">
        <v>0</v>
      </c>
      <c r="N651">
        <v>82</v>
      </c>
      <c r="O651" t="b">
        <v>1</v>
      </c>
      <c r="P651" t="s">
        <v>8271</v>
      </c>
      <c r="Q651" s="10" t="s">
        <v>8315</v>
      </c>
      <c r="R651" t="s">
        <v>8316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26"/>
        <v>41932.036851851852</v>
      </c>
      <c r="L652" s="13">
        <f t="shared" si="25"/>
        <v>2014</v>
      </c>
      <c r="M652" t="b">
        <v>0</v>
      </c>
      <c r="N652">
        <v>48</v>
      </c>
      <c r="O652" t="b">
        <v>1</v>
      </c>
      <c r="P652" t="s">
        <v>8271</v>
      </c>
      <c r="Q652" s="10" t="s">
        <v>8315</v>
      </c>
      <c r="R652" t="s">
        <v>8316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26"/>
        <v>41956.017488425925</v>
      </c>
      <c r="L653" s="13">
        <f t="shared" si="25"/>
        <v>2014</v>
      </c>
      <c r="M653" t="b">
        <v>0</v>
      </c>
      <c r="N653">
        <v>105</v>
      </c>
      <c r="O653" t="b">
        <v>1</v>
      </c>
      <c r="P653" t="s">
        <v>8271</v>
      </c>
      <c r="Q653" s="10" t="s">
        <v>8315</v>
      </c>
      <c r="R653" t="s">
        <v>8316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26"/>
        <v>42675.690393518518</v>
      </c>
      <c r="L654" s="13">
        <f t="shared" si="25"/>
        <v>2016</v>
      </c>
      <c r="M654" t="b">
        <v>0</v>
      </c>
      <c r="N654">
        <v>28</v>
      </c>
      <c r="O654" t="b">
        <v>1</v>
      </c>
      <c r="P654" t="s">
        <v>8271</v>
      </c>
      <c r="Q654" s="10" t="s">
        <v>8315</v>
      </c>
      <c r="R654" t="s">
        <v>8316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26"/>
        <v>42199.618518518517</v>
      </c>
      <c r="L655" s="13">
        <f t="shared" si="25"/>
        <v>2015</v>
      </c>
      <c r="M655" t="b">
        <v>0</v>
      </c>
      <c r="N655">
        <v>1107</v>
      </c>
      <c r="O655" t="b">
        <v>1</v>
      </c>
      <c r="P655" t="s">
        <v>8271</v>
      </c>
      <c r="Q655" s="10" t="s">
        <v>8315</v>
      </c>
      <c r="R655" t="s">
        <v>8316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26"/>
        <v>42163.957326388889</v>
      </c>
      <c r="L656" s="13">
        <f t="shared" si="25"/>
        <v>2015</v>
      </c>
      <c r="M656" t="b">
        <v>0</v>
      </c>
      <c r="N656">
        <v>1013</v>
      </c>
      <c r="O656" t="b">
        <v>1</v>
      </c>
      <c r="P656" t="s">
        <v>8271</v>
      </c>
      <c r="Q656" s="10" t="s">
        <v>8315</v>
      </c>
      <c r="R656" t="s">
        <v>8316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26"/>
        <v>42045.957314814819</v>
      </c>
      <c r="L657" s="13">
        <f t="shared" si="25"/>
        <v>2015</v>
      </c>
      <c r="M657" t="b">
        <v>0</v>
      </c>
      <c r="N657">
        <v>274</v>
      </c>
      <c r="O657" t="b">
        <v>1</v>
      </c>
      <c r="P657" t="s">
        <v>8271</v>
      </c>
      <c r="Q657" s="10" t="s">
        <v>8315</v>
      </c>
      <c r="R657" t="s">
        <v>8316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26"/>
        <v>42417.804618055554</v>
      </c>
      <c r="L658" s="13">
        <f t="shared" si="25"/>
        <v>2016</v>
      </c>
      <c r="M658" t="b">
        <v>0</v>
      </c>
      <c r="N658">
        <v>87</v>
      </c>
      <c r="O658" t="b">
        <v>1</v>
      </c>
      <c r="P658" t="s">
        <v>8271</v>
      </c>
      <c r="Q658" s="10" t="s">
        <v>8315</v>
      </c>
      <c r="R658" t="s">
        <v>8316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26"/>
        <v>42331.84574074074</v>
      </c>
      <c r="L659" s="13">
        <f t="shared" si="25"/>
        <v>2015</v>
      </c>
      <c r="M659" t="b">
        <v>0</v>
      </c>
      <c r="N659">
        <v>99</v>
      </c>
      <c r="O659" t="b">
        <v>1</v>
      </c>
      <c r="P659" t="s">
        <v>8271</v>
      </c>
      <c r="Q659" s="10" t="s">
        <v>8315</v>
      </c>
      <c r="R659" t="s">
        <v>8316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26"/>
        <v>42179.160752314812</v>
      </c>
      <c r="L660" s="13">
        <f t="shared" si="25"/>
        <v>2015</v>
      </c>
      <c r="M660" t="b">
        <v>0</v>
      </c>
      <c r="N660">
        <v>276</v>
      </c>
      <c r="O660" t="b">
        <v>1</v>
      </c>
      <c r="P660" t="s">
        <v>8271</v>
      </c>
      <c r="Q660" s="10" t="s">
        <v>8315</v>
      </c>
      <c r="R660" t="s">
        <v>8316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26"/>
        <v>42209.593692129631</v>
      </c>
      <c r="L661" s="13">
        <f t="shared" si="25"/>
        <v>2015</v>
      </c>
      <c r="M661" t="b">
        <v>0</v>
      </c>
      <c r="N661">
        <v>21</v>
      </c>
      <c r="O661" t="b">
        <v>1</v>
      </c>
      <c r="P661" t="s">
        <v>8271</v>
      </c>
      <c r="Q661" s="10" t="s">
        <v>8315</v>
      </c>
      <c r="R661" t="s">
        <v>8316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26"/>
        <v>41922.741655092592</v>
      </c>
      <c r="L662" s="13">
        <f t="shared" si="25"/>
        <v>2014</v>
      </c>
      <c r="M662" t="b">
        <v>0</v>
      </c>
      <c r="N662">
        <v>18</v>
      </c>
      <c r="O662" t="b">
        <v>0</v>
      </c>
      <c r="P662" t="s">
        <v>8271</v>
      </c>
      <c r="Q662" s="10" t="s">
        <v>8315</v>
      </c>
      <c r="R662" t="s">
        <v>8316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26"/>
        <v>42636.645358796297</v>
      </c>
      <c r="L663" s="13">
        <f t="shared" si="25"/>
        <v>2016</v>
      </c>
      <c r="M663" t="b">
        <v>0</v>
      </c>
      <c r="N663">
        <v>9</v>
      </c>
      <c r="O663" t="b">
        <v>0</v>
      </c>
      <c r="P663" t="s">
        <v>8271</v>
      </c>
      <c r="Q663" s="10" t="s">
        <v>8315</v>
      </c>
      <c r="R663" t="s">
        <v>8316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26"/>
        <v>41990.438043981485</v>
      </c>
      <c r="L664" s="13">
        <f t="shared" si="25"/>
        <v>2014</v>
      </c>
      <c r="M664" t="b">
        <v>0</v>
      </c>
      <c r="N664">
        <v>4</v>
      </c>
      <c r="O664" t="b">
        <v>0</v>
      </c>
      <c r="P664" t="s">
        <v>8271</v>
      </c>
      <c r="Q664" s="10" t="s">
        <v>8315</v>
      </c>
      <c r="R664" t="s">
        <v>8316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26"/>
        <v>42173.843240740738</v>
      </c>
      <c r="L665" s="13">
        <f t="shared" si="25"/>
        <v>2015</v>
      </c>
      <c r="M665" t="b">
        <v>0</v>
      </c>
      <c r="N665">
        <v>7</v>
      </c>
      <c r="O665" t="b">
        <v>0</v>
      </c>
      <c r="P665" t="s">
        <v>8271</v>
      </c>
      <c r="Q665" s="10" t="s">
        <v>8315</v>
      </c>
      <c r="R665" t="s">
        <v>8316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26"/>
        <v>42077.666377314818</v>
      </c>
      <c r="L666" s="13">
        <f t="shared" si="25"/>
        <v>2015</v>
      </c>
      <c r="M666" t="b">
        <v>0</v>
      </c>
      <c r="N666">
        <v>29</v>
      </c>
      <c r="O666" t="b">
        <v>0</v>
      </c>
      <c r="P666" t="s">
        <v>8271</v>
      </c>
      <c r="Q666" s="10" t="s">
        <v>8315</v>
      </c>
      <c r="R666" t="s">
        <v>8316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26"/>
        <v>42688.711354166662</v>
      </c>
      <c r="L667" s="13">
        <f t="shared" si="25"/>
        <v>2016</v>
      </c>
      <c r="M667" t="b">
        <v>0</v>
      </c>
      <c r="N667">
        <v>12</v>
      </c>
      <c r="O667" t="b">
        <v>0</v>
      </c>
      <c r="P667" t="s">
        <v>8271</v>
      </c>
      <c r="Q667" s="10" t="s">
        <v>8315</v>
      </c>
      <c r="R667" t="s">
        <v>8316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26"/>
        <v>41838.832152777781</v>
      </c>
      <c r="L668" s="13">
        <f t="shared" si="25"/>
        <v>2014</v>
      </c>
      <c r="M668" t="b">
        <v>0</v>
      </c>
      <c r="N668">
        <v>4</v>
      </c>
      <c r="O668" t="b">
        <v>0</v>
      </c>
      <c r="P668" t="s">
        <v>8271</v>
      </c>
      <c r="Q668" s="10" t="s">
        <v>8315</v>
      </c>
      <c r="R668" t="s">
        <v>8316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26"/>
        <v>42632.373414351852</v>
      </c>
      <c r="L669" s="13">
        <f t="shared" si="25"/>
        <v>2016</v>
      </c>
      <c r="M669" t="b">
        <v>0</v>
      </c>
      <c r="N669">
        <v>28</v>
      </c>
      <c r="O669" t="b">
        <v>0</v>
      </c>
      <c r="P669" t="s">
        <v>8271</v>
      </c>
      <c r="Q669" s="10" t="s">
        <v>8315</v>
      </c>
      <c r="R669" t="s">
        <v>8316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26"/>
        <v>42090.831273148149</v>
      </c>
      <c r="L670" s="13">
        <f t="shared" si="25"/>
        <v>2015</v>
      </c>
      <c r="M670" t="b">
        <v>0</v>
      </c>
      <c r="N670">
        <v>25</v>
      </c>
      <c r="O670" t="b">
        <v>0</v>
      </c>
      <c r="P670" t="s">
        <v>8271</v>
      </c>
      <c r="Q670" s="10" t="s">
        <v>8315</v>
      </c>
      <c r="R670" t="s">
        <v>8316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26"/>
        <v>42527.625671296293</v>
      </c>
      <c r="L671" s="13">
        <f t="shared" si="25"/>
        <v>2016</v>
      </c>
      <c r="M671" t="b">
        <v>0</v>
      </c>
      <c r="N671">
        <v>28</v>
      </c>
      <c r="O671" t="b">
        <v>0</v>
      </c>
      <c r="P671" t="s">
        <v>8271</v>
      </c>
      <c r="Q671" s="10" t="s">
        <v>8315</v>
      </c>
      <c r="R671" t="s">
        <v>8316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26"/>
        <v>42506.709722222222</v>
      </c>
      <c r="L672" s="13">
        <f t="shared" si="25"/>
        <v>2016</v>
      </c>
      <c r="M672" t="b">
        <v>0</v>
      </c>
      <c r="N672">
        <v>310</v>
      </c>
      <c r="O672" t="b">
        <v>0</v>
      </c>
      <c r="P672" t="s">
        <v>8271</v>
      </c>
      <c r="Q672" s="10" t="s">
        <v>8315</v>
      </c>
      <c r="R672" t="s">
        <v>8316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26"/>
        <v>41984.692731481482</v>
      </c>
      <c r="L673" s="13">
        <f t="shared" si="25"/>
        <v>2014</v>
      </c>
      <c r="M673" t="b">
        <v>0</v>
      </c>
      <c r="N673">
        <v>15</v>
      </c>
      <c r="O673" t="b">
        <v>0</v>
      </c>
      <c r="P673" t="s">
        <v>8271</v>
      </c>
      <c r="Q673" s="10" t="s">
        <v>8315</v>
      </c>
      <c r="R673" t="s">
        <v>8316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26"/>
        <v>41974.219490740739</v>
      </c>
      <c r="L674" s="13">
        <f t="shared" si="25"/>
        <v>2014</v>
      </c>
      <c r="M674" t="b">
        <v>0</v>
      </c>
      <c r="N674">
        <v>215</v>
      </c>
      <c r="O674" t="b">
        <v>0</v>
      </c>
      <c r="P674" t="s">
        <v>8271</v>
      </c>
      <c r="Q674" s="10" t="s">
        <v>8315</v>
      </c>
      <c r="R674" t="s">
        <v>8316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26"/>
        <v>41838.840474537035</v>
      </c>
      <c r="L675" s="13">
        <f t="shared" si="25"/>
        <v>2014</v>
      </c>
      <c r="M675" t="b">
        <v>0</v>
      </c>
      <c r="N675">
        <v>3</v>
      </c>
      <c r="O675" t="b">
        <v>0</v>
      </c>
      <c r="P675" t="s">
        <v>8271</v>
      </c>
      <c r="Q675" s="10" t="s">
        <v>8315</v>
      </c>
      <c r="R675" t="s">
        <v>8316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26"/>
        <v>41803.116053240738</v>
      </c>
      <c r="L676" s="13">
        <f t="shared" si="25"/>
        <v>2014</v>
      </c>
      <c r="M676" t="b">
        <v>0</v>
      </c>
      <c r="N676">
        <v>2</v>
      </c>
      <c r="O676" t="b">
        <v>0</v>
      </c>
      <c r="P676" t="s">
        <v>8271</v>
      </c>
      <c r="Q676" s="10" t="s">
        <v>8315</v>
      </c>
      <c r="R676" t="s">
        <v>8316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26"/>
        <v>41975.930601851855</v>
      </c>
      <c r="L677" s="13">
        <f t="shared" si="25"/>
        <v>2014</v>
      </c>
      <c r="M677" t="b">
        <v>0</v>
      </c>
      <c r="N677">
        <v>26</v>
      </c>
      <c r="O677" t="b">
        <v>0</v>
      </c>
      <c r="P677" t="s">
        <v>8271</v>
      </c>
      <c r="Q677" s="10" t="s">
        <v>8315</v>
      </c>
      <c r="R677" t="s">
        <v>8316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26"/>
        <v>42012.768298611118</v>
      </c>
      <c r="L678" s="13">
        <f t="shared" si="25"/>
        <v>2015</v>
      </c>
      <c r="M678" t="b">
        <v>0</v>
      </c>
      <c r="N678">
        <v>24</v>
      </c>
      <c r="O678" t="b">
        <v>0</v>
      </c>
      <c r="P678" t="s">
        <v>8271</v>
      </c>
      <c r="Q678" s="10" t="s">
        <v>8315</v>
      </c>
      <c r="R678" t="s">
        <v>8316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26"/>
        <v>42504.403877314813</v>
      </c>
      <c r="L679" s="13">
        <f t="shared" si="25"/>
        <v>2016</v>
      </c>
      <c r="M679" t="b">
        <v>0</v>
      </c>
      <c r="N679">
        <v>96</v>
      </c>
      <c r="O679" t="b">
        <v>0</v>
      </c>
      <c r="P679" t="s">
        <v>8271</v>
      </c>
      <c r="Q679" s="10" t="s">
        <v>8315</v>
      </c>
      <c r="R679" t="s">
        <v>8316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26"/>
        <v>42481.376597222217</v>
      </c>
      <c r="L680" s="13">
        <f t="shared" si="25"/>
        <v>2016</v>
      </c>
      <c r="M680" t="b">
        <v>0</v>
      </c>
      <c r="N680">
        <v>17</v>
      </c>
      <c r="O680" t="b">
        <v>0</v>
      </c>
      <c r="P680" t="s">
        <v>8271</v>
      </c>
      <c r="Q680" s="10" t="s">
        <v>8315</v>
      </c>
      <c r="R680" t="s">
        <v>8316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26"/>
        <v>42556.695706018523</v>
      </c>
      <c r="L681" s="13">
        <f t="shared" si="25"/>
        <v>2016</v>
      </c>
      <c r="M681" t="b">
        <v>0</v>
      </c>
      <c r="N681">
        <v>94</v>
      </c>
      <c r="O681" t="b">
        <v>0</v>
      </c>
      <c r="P681" t="s">
        <v>8271</v>
      </c>
      <c r="Q681" s="10" t="s">
        <v>8315</v>
      </c>
      <c r="R681" t="s">
        <v>8316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26"/>
        <v>41864.501516203702</v>
      </c>
      <c r="L682" s="13">
        <f t="shared" si="25"/>
        <v>2014</v>
      </c>
      <c r="M682" t="b">
        <v>0</v>
      </c>
      <c r="N682">
        <v>129</v>
      </c>
      <c r="O682" t="b">
        <v>0</v>
      </c>
      <c r="P682" t="s">
        <v>8271</v>
      </c>
      <c r="Q682" s="10" t="s">
        <v>8315</v>
      </c>
      <c r="R682" t="s">
        <v>8316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26"/>
        <v>42639.805601851855</v>
      </c>
      <c r="L683" s="13">
        <f t="shared" si="25"/>
        <v>2016</v>
      </c>
      <c r="M683" t="b">
        <v>0</v>
      </c>
      <c r="N683">
        <v>1</v>
      </c>
      <c r="O683" t="b">
        <v>0</v>
      </c>
      <c r="P683" t="s">
        <v>8271</v>
      </c>
      <c r="Q683" s="10" t="s">
        <v>8315</v>
      </c>
      <c r="R683" t="s">
        <v>8316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26"/>
        <v>42778.765300925923</v>
      </c>
      <c r="L684" s="13">
        <f t="shared" si="25"/>
        <v>2017</v>
      </c>
      <c r="M684" t="b">
        <v>0</v>
      </c>
      <c r="N684">
        <v>4</v>
      </c>
      <c r="O684" t="b">
        <v>0</v>
      </c>
      <c r="P684" t="s">
        <v>8271</v>
      </c>
      <c r="Q684" s="10" t="s">
        <v>8315</v>
      </c>
      <c r="R684" t="s">
        <v>8316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26"/>
        <v>42634.900046296301</v>
      </c>
      <c r="L685" s="13">
        <f t="shared" si="25"/>
        <v>2016</v>
      </c>
      <c r="M685" t="b">
        <v>0</v>
      </c>
      <c r="N685">
        <v>3</v>
      </c>
      <c r="O685" t="b">
        <v>0</v>
      </c>
      <c r="P685" t="s">
        <v>8271</v>
      </c>
      <c r="Q685" s="10" t="s">
        <v>8315</v>
      </c>
      <c r="R685" t="s">
        <v>8316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26"/>
        <v>41809.473275462966</v>
      </c>
      <c r="L686" s="13">
        <f t="shared" si="25"/>
        <v>2014</v>
      </c>
      <c r="M686" t="b">
        <v>0</v>
      </c>
      <c r="N686">
        <v>135</v>
      </c>
      <c r="O686" t="b">
        <v>0</v>
      </c>
      <c r="P686" t="s">
        <v>8271</v>
      </c>
      <c r="Q686" s="10" t="s">
        <v>8315</v>
      </c>
      <c r="R686" t="s">
        <v>8316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26"/>
        <v>41971.866574074069</v>
      </c>
      <c r="L687" s="13">
        <f t="shared" si="25"/>
        <v>2014</v>
      </c>
      <c r="M687" t="b">
        <v>0</v>
      </c>
      <c r="N687">
        <v>10</v>
      </c>
      <c r="O687" t="b">
        <v>0</v>
      </c>
      <c r="P687" t="s">
        <v>8271</v>
      </c>
      <c r="Q687" s="10" t="s">
        <v>8315</v>
      </c>
      <c r="R687" t="s">
        <v>8316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26"/>
        <v>42189.673263888893</v>
      </c>
      <c r="L688" s="13">
        <f t="shared" si="25"/>
        <v>2015</v>
      </c>
      <c r="M688" t="b">
        <v>0</v>
      </c>
      <c r="N688">
        <v>0</v>
      </c>
      <c r="O688" t="b">
        <v>0</v>
      </c>
      <c r="P688" t="s">
        <v>8271</v>
      </c>
      <c r="Q688" s="10" t="s">
        <v>8315</v>
      </c>
      <c r="R688" t="s">
        <v>8316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26"/>
        <v>42711.750613425931</v>
      </c>
      <c r="L689" s="13">
        <f t="shared" si="25"/>
        <v>2016</v>
      </c>
      <c r="M689" t="b">
        <v>0</v>
      </c>
      <c r="N689">
        <v>6</v>
      </c>
      <c r="O689" t="b">
        <v>0</v>
      </c>
      <c r="P689" t="s">
        <v>8271</v>
      </c>
      <c r="Q689" s="10" t="s">
        <v>8315</v>
      </c>
      <c r="R689" t="s">
        <v>8316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26"/>
        <v>42262.104780092588</v>
      </c>
      <c r="L690" s="13">
        <f t="shared" si="25"/>
        <v>2015</v>
      </c>
      <c r="M690" t="b">
        <v>0</v>
      </c>
      <c r="N690">
        <v>36</v>
      </c>
      <c r="O690" t="b">
        <v>0</v>
      </c>
      <c r="P690" t="s">
        <v>8271</v>
      </c>
      <c r="Q690" s="10" t="s">
        <v>8315</v>
      </c>
      <c r="R690" t="s">
        <v>8316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26"/>
        <v>42675.66778935185</v>
      </c>
      <c r="L691" s="13">
        <f t="shared" si="25"/>
        <v>2016</v>
      </c>
      <c r="M691" t="b">
        <v>0</v>
      </c>
      <c r="N691">
        <v>336</v>
      </c>
      <c r="O691" t="b">
        <v>0</v>
      </c>
      <c r="P691" t="s">
        <v>8271</v>
      </c>
      <c r="Q691" s="10" t="s">
        <v>8315</v>
      </c>
      <c r="R691" t="s">
        <v>8316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26"/>
        <v>42579.634733796294</v>
      </c>
      <c r="L692" s="13">
        <f t="shared" si="25"/>
        <v>2016</v>
      </c>
      <c r="M692" t="b">
        <v>0</v>
      </c>
      <c r="N692">
        <v>34</v>
      </c>
      <c r="O692" t="b">
        <v>0</v>
      </c>
      <c r="P692" t="s">
        <v>8271</v>
      </c>
      <c r="Q692" s="10" t="s">
        <v>8315</v>
      </c>
      <c r="R692" t="s">
        <v>8316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26"/>
        <v>42158.028310185182</v>
      </c>
      <c r="L693" s="13">
        <f t="shared" si="25"/>
        <v>2015</v>
      </c>
      <c r="M693" t="b">
        <v>0</v>
      </c>
      <c r="N693">
        <v>10</v>
      </c>
      <c r="O693" t="b">
        <v>0</v>
      </c>
      <c r="P693" t="s">
        <v>8271</v>
      </c>
      <c r="Q693" s="10" t="s">
        <v>8315</v>
      </c>
      <c r="R693" t="s">
        <v>8316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26"/>
        <v>42696.37572916667</v>
      </c>
      <c r="L694" s="13">
        <f t="shared" si="25"/>
        <v>2016</v>
      </c>
      <c r="M694" t="b">
        <v>0</v>
      </c>
      <c r="N694">
        <v>201</v>
      </c>
      <c r="O694" t="b">
        <v>0</v>
      </c>
      <c r="P694" t="s">
        <v>8271</v>
      </c>
      <c r="Q694" s="10" t="s">
        <v>8315</v>
      </c>
      <c r="R694" t="s">
        <v>8316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26"/>
        <v>42094.808182870373</v>
      </c>
      <c r="L695" s="13">
        <f t="shared" si="25"/>
        <v>2015</v>
      </c>
      <c r="M695" t="b">
        <v>0</v>
      </c>
      <c r="N695">
        <v>296</v>
      </c>
      <c r="O695" t="b">
        <v>0</v>
      </c>
      <c r="P695" t="s">
        <v>8271</v>
      </c>
      <c r="Q695" s="10" t="s">
        <v>8315</v>
      </c>
      <c r="R695" t="s">
        <v>8316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26"/>
        <v>42737.663877314815</v>
      </c>
      <c r="L696" s="13">
        <f t="shared" si="25"/>
        <v>2017</v>
      </c>
      <c r="M696" t="b">
        <v>0</v>
      </c>
      <c r="N696">
        <v>7</v>
      </c>
      <c r="O696" t="b">
        <v>0</v>
      </c>
      <c r="P696" t="s">
        <v>8271</v>
      </c>
      <c r="Q696" s="10" t="s">
        <v>8315</v>
      </c>
      <c r="R696" t="s">
        <v>8316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26"/>
        <v>41913.521064814813</v>
      </c>
      <c r="L697" s="13">
        <f t="shared" si="25"/>
        <v>2014</v>
      </c>
      <c r="M697" t="b">
        <v>0</v>
      </c>
      <c r="N697">
        <v>7</v>
      </c>
      <c r="O697" t="b">
        <v>0</v>
      </c>
      <c r="P697" t="s">
        <v>8271</v>
      </c>
      <c r="Q697" s="10" t="s">
        <v>8315</v>
      </c>
      <c r="R697" t="s">
        <v>8316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26"/>
        <v>41815.927106481482</v>
      </c>
      <c r="L698" s="13">
        <f t="shared" si="25"/>
        <v>2014</v>
      </c>
      <c r="M698" t="b">
        <v>0</v>
      </c>
      <c r="N698">
        <v>1</v>
      </c>
      <c r="O698" t="b">
        <v>0</v>
      </c>
      <c r="P698" t="s">
        <v>8271</v>
      </c>
      <c r="Q698" s="10" t="s">
        <v>8315</v>
      </c>
      <c r="R698" t="s">
        <v>8316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26"/>
        <v>42388.523020833338</v>
      </c>
      <c r="L699" s="13">
        <f t="shared" si="25"/>
        <v>2016</v>
      </c>
      <c r="M699" t="b">
        <v>0</v>
      </c>
      <c r="N699">
        <v>114</v>
      </c>
      <c r="O699" t="b">
        <v>0</v>
      </c>
      <c r="P699" t="s">
        <v>8271</v>
      </c>
      <c r="Q699" s="10" t="s">
        <v>8315</v>
      </c>
      <c r="R699" t="s">
        <v>8316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26"/>
        <v>41866.931076388886</v>
      </c>
      <c r="L700" s="13">
        <f t="shared" si="25"/>
        <v>2014</v>
      </c>
      <c r="M700" t="b">
        <v>0</v>
      </c>
      <c r="N700">
        <v>29</v>
      </c>
      <c r="O700" t="b">
        <v>0</v>
      </c>
      <c r="P700" t="s">
        <v>8271</v>
      </c>
      <c r="Q700" s="10" t="s">
        <v>8315</v>
      </c>
      <c r="R700" t="s">
        <v>8316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26"/>
        <v>41563.485509259262</v>
      </c>
      <c r="L701" s="13">
        <f t="shared" si="25"/>
        <v>2013</v>
      </c>
      <c r="M701" t="b">
        <v>0</v>
      </c>
      <c r="N701">
        <v>890</v>
      </c>
      <c r="O701" t="b">
        <v>0</v>
      </c>
      <c r="P701" t="s">
        <v>8271</v>
      </c>
      <c r="Q701" s="10" t="s">
        <v>8315</v>
      </c>
      <c r="R701" t="s">
        <v>8316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26"/>
        <v>42715.688437500001</v>
      </c>
      <c r="L702" s="13">
        <f t="shared" si="25"/>
        <v>2016</v>
      </c>
      <c r="M702" t="b">
        <v>0</v>
      </c>
      <c r="N702">
        <v>31</v>
      </c>
      <c r="O702" t="b">
        <v>0</v>
      </c>
      <c r="P702" t="s">
        <v>8271</v>
      </c>
      <c r="Q702" s="10" t="s">
        <v>8315</v>
      </c>
      <c r="R702" t="s">
        <v>8316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26"/>
        <v>41813.662962962961</v>
      </c>
      <c r="L703" s="13">
        <f t="shared" si="25"/>
        <v>2014</v>
      </c>
      <c r="M703" t="b">
        <v>0</v>
      </c>
      <c r="N703">
        <v>21</v>
      </c>
      <c r="O703" t="b">
        <v>0</v>
      </c>
      <c r="P703" t="s">
        <v>8271</v>
      </c>
      <c r="Q703" s="10" t="s">
        <v>8315</v>
      </c>
      <c r="R703" t="s">
        <v>8316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26"/>
        <v>42668.726701388892</v>
      </c>
      <c r="L704" s="13">
        <f t="shared" si="25"/>
        <v>2016</v>
      </c>
      <c r="M704" t="b">
        <v>0</v>
      </c>
      <c r="N704">
        <v>37</v>
      </c>
      <c r="O704" t="b">
        <v>0</v>
      </c>
      <c r="P704" t="s">
        <v>8271</v>
      </c>
      <c r="Q704" s="10" t="s">
        <v>8315</v>
      </c>
      <c r="R704" t="s">
        <v>8316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26"/>
        <v>42711.950798611113</v>
      </c>
      <c r="L705" s="13">
        <f t="shared" si="25"/>
        <v>2016</v>
      </c>
      <c r="M705" t="b">
        <v>0</v>
      </c>
      <c r="N705">
        <v>7</v>
      </c>
      <c r="O705" t="b">
        <v>0</v>
      </c>
      <c r="P705" t="s">
        <v>8271</v>
      </c>
      <c r="Q705" s="10" t="s">
        <v>8315</v>
      </c>
      <c r="R705" t="s">
        <v>8316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26"/>
        <v>42726.192916666667</v>
      </c>
      <c r="L706" s="13">
        <f t="shared" si="25"/>
        <v>2016</v>
      </c>
      <c r="M706" t="b">
        <v>0</v>
      </c>
      <c r="N706">
        <v>4</v>
      </c>
      <c r="O706" t="b">
        <v>0</v>
      </c>
      <c r="P706" t="s">
        <v>8271</v>
      </c>
      <c r="Q706" s="10" t="s">
        <v>8315</v>
      </c>
      <c r="R706" t="s">
        <v>8316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si="26"/>
        <v>42726.491643518515</v>
      </c>
      <c r="L707" s="13">
        <f t="shared" ref="L707:L770" si="27">YEAR(K707)</f>
        <v>2016</v>
      </c>
      <c r="M707" t="b">
        <v>0</v>
      </c>
      <c r="N707">
        <v>5</v>
      </c>
      <c r="O707" t="b">
        <v>0</v>
      </c>
      <c r="P707" t="s">
        <v>8271</v>
      </c>
      <c r="Q707" s="10" t="s">
        <v>8315</v>
      </c>
      <c r="R707" t="s">
        <v>8316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26"/>
        <v>42676.995173611111</v>
      </c>
      <c r="L708" s="13">
        <f t="shared" si="27"/>
        <v>2016</v>
      </c>
      <c r="M708" t="b">
        <v>0</v>
      </c>
      <c r="N708">
        <v>0</v>
      </c>
      <c r="O708" t="b">
        <v>0</v>
      </c>
      <c r="P708" t="s">
        <v>8271</v>
      </c>
      <c r="Q708" s="10" t="s">
        <v>8315</v>
      </c>
      <c r="R708" t="s">
        <v>8316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26"/>
        <v>42696.663506944446</v>
      </c>
      <c r="L709" s="13">
        <f t="shared" si="27"/>
        <v>2016</v>
      </c>
      <c r="M709" t="b">
        <v>0</v>
      </c>
      <c r="N709">
        <v>456</v>
      </c>
      <c r="O709" t="b">
        <v>0</v>
      </c>
      <c r="P709" t="s">
        <v>8271</v>
      </c>
      <c r="Q709" s="10" t="s">
        <v>8315</v>
      </c>
      <c r="R709" t="s">
        <v>8316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26"/>
        <v>41835.581018518518</v>
      </c>
      <c r="L710" s="13">
        <f t="shared" si="27"/>
        <v>2014</v>
      </c>
      <c r="M710" t="b">
        <v>0</v>
      </c>
      <c r="N710">
        <v>369</v>
      </c>
      <c r="O710" t="b">
        <v>0</v>
      </c>
      <c r="P710" t="s">
        <v>8271</v>
      </c>
      <c r="Q710" s="10" t="s">
        <v>8315</v>
      </c>
      <c r="R710" t="s">
        <v>8316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26"/>
        <v>41948.041192129633</v>
      </c>
      <c r="L711" s="13">
        <f t="shared" si="27"/>
        <v>2014</v>
      </c>
      <c r="M711" t="b">
        <v>0</v>
      </c>
      <c r="N711">
        <v>2</v>
      </c>
      <c r="O711" t="b">
        <v>0</v>
      </c>
      <c r="P711" t="s">
        <v>8271</v>
      </c>
      <c r="Q711" s="10" t="s">
        <v>8315</v>
      </c>
      <c r="R711" t="s">
        <v>8316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26"/>
        <v>41837.984976851854</v>
      </c>
      <c r="L712" s="13">
        <f t="shared" si="27"/>
        <v>2014</v>
      </c>
      <c r="M712" t="b">
        <v>0</v>
      </c>
      <c r="N712">
        <v>0</v>
      </c>
      <c r="O712" t="b">
        <v>0</v>
      </c>
      <c r="P712" t="s">
        <v>8271</v>
      </c>
      <c r="Q712" s="10" t="s">
        <v>8315</v>
      </c>
      <c r="R712" t="s">
        <v>8316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ref="K713:K776" si="28">(((J713/60)/60)/24)+DATE(1970,1,1)</f>
        <v>42678.459120370375</v>
      </c>
      <c r="L713" s="13">
        <f t="shared" si="27"/>
        <v>2016</v>
      </c>
      <c r="M713" t="b">
        <v>0</v>
      </c>
      <c r="N713">
        <v>338</v>
      </c>
      <c r="O713" t="b">
        <v>0</v>
      </c>
      <c r="P713" t="s">
        <v>8271</v>
      </c>
      <c r="Q713" s="10" t="s">
        <v>8315</v>
      </c>
      <c r="R713" t="s">
        <v>8316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28"/>
        <v>42384.680925925932</v>
      </c>
      <c r="L714" s="13">
        <f t="shared" si="27"/>
        <v>2016</v>
      </c>
      <c r="M714" t="b">
        <v>0</v>
      </c>
      <c r="N714">
        <v>4</v>
      </c>
      <c r="O714" t="b">
        <v>0</v>
      </c>
      <c r="P714" t="s">
        <v>8271</v>
      </c>
      <c r="Q714" s="10" t="s">
        <v>8315</v>
      </c>
      <c r="R714" t="s">
        <v>8316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28"/>
        <v>42496.529305555552</v>
      </c>
      <c r="L715" s="13">
        <f t="shared" si="27"/>
        <v>2016</v>
      </c>
      <c r="M715" t="b">
        <v>0</v>
      </c>
      <c r="N715">
        <v>1</v>
      </c>
      <c r="O715" t="b">
        <v>0</v>
      </c>
      <c r="P715" t="s">
        <v>8271</v>
      </c>
      <c r="Q715" s="10" t="s">
        <v>8315</v>
      </c>
      <c r="R715" t="s">
        <v>8316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28"/>
        <v>42734.787986111114</v>
      </c>
      <c r="L716" s="13">
        <f t="shared" si="27"/>
        <v>2016</v>
      </c>
      <c r="M716" t="b">
        <v>0</v>
      </c>
      <c r="N716">
        <v>28</v>
      </c>
      <c r="O716" t="b">
        <v>0</v>
      </c>
      <c r="P716" t="s">
        <v>8271</v>
      </c>
      <c r="Q716" s="10" t="s">
        <v>8315</v>
      </c>
      <c r="R716" t="s">
        <v>8316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28"/>
        <v>42273.090740740736</v>
      </c>
      <c r="L717" s="13">
        <f t="shared" si="27"/>
        <v>2015</v>
      </c>
      <c r="M717" t="b">
        <v>0</v>
      </c>
      <c r="N717">
        <v>12</v>
      </c>
      <c r="O717" t="b">
        <v>0</v>
      </c>
      <c r="P717" t="s">
        <v>8271</v>
      </c>
      <c r="Q717" s="10" t="s">
        <v>8315</v>
      </c>
      <c r="R717" t="s">
        <v>8316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28"/>
        <v>41940.658645833333</v>
      </c>
      <c r="L718" s="13">
        <f t="shared" si="27"/>
        <v>2014</v>
      </c>
      <c r="M718" t="b">
        <v>0</v>
      </c>
      <c r="N718">
        <v>16</v>
      </c>
      <c r="O718" t="b">
        <v>0</v>
      </c>
      <c r="P718" t="s">
        <v>8271</v>
      </c>
      <c r="Q718" s="10" t="s">
        <v>8315</v>
      </c>
      <c r="R718" t="s">
        <v>8316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28"/>
        <v>41857.854189814818</v>
      </c>
      <c r="L719" s="13">
        <f t="shared" si="27"/>
        <v>2014</v>
      </c>
      <c r="M719" t="b">
        <v>0</v>
      </c>
      <c r="N719">
        <v>4</v>
      </c>
      <c r="O719" t="b">
        <v>0</v>
      </c>
      <c r="P719" t="s">
        <v>8271</v>
      </c>
      <c r="Q719" s="10" t="s">
        <v>8315</v>
      </c>
      <c r="R719" t="s">
        <v>8316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28"/>
        <v>42752.845451388886</v>
      </c>
      <c r="L720" s="13">
        <f t="shared" si="27"/>
        <v>2017</v>
      </c>
      <c r="M720" t="b">
        <v>0</v>
      </c>
      <c r="N720">
        <v>4</v>
      </c>
      <c r="O720" t="b">
        <v>0</v>
      </c>
      <c r="P720" t="s">
        <v>8271</v>
      </c>
      <c r="Q720" s="10" t="s">
        <v>8315</v>
      </c>
      <c r="R720" t="s">
        <v>8316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28"/>
        <v>42409.040231481486</v>
      </c>
      <c r="L721" s="13">
        <f t="shared" si="27"/>
        <v>2016</v>
      </c>
      <c r="M721" t="b">
        <v>0</v>
      </c>
      <c r="N721">
        <v>10</v>
      </c>
      <c r="O721" t="b">
        <v>0</v>
      </c>
      <c r="P721" t="s">
        <v>8271</v>
      </c>
      <c r="Q721" s="10" t="s">
        <v>8315</v>
      </c>
      <c r="R721" t="s">
        <v>8316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28"/>
        <v>40909.649201388893</v>
      </c>
      <c r="L722" s="13">
        <f t="shared" si="27"/>
        <v>2012</v>
      </c>
      <c r="M722" t="b">
        <v>0</v>
      </c>
      <c r="N722">
        <v>41</v>
      </c>
      <c r="O722" t="b">
        <v>1</v>
      </c>
      <c r="P722" t="s">
        <v>8272</v>
      </c>
      <c r="Q722" s="10" t="s">
        <v>8315</v>
      </c>
      <c r="R722" t="s">
        <v>8316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28"/>
        <v>41807.571840277778</v>
      </c>
      <c r="L723" s="13">
        <f t="shared" si="27"/>
        <v>2014</v>
      </c>
      <c r="M723" t="b">
        <v>0</v>
      </c>
      <c r="N723">
        <v>119</v>
      </c>
      <c r="O723" t="b">
        <v>1</v>
      </c>
      <c r="P723" t="s">
        <v>8272</v>
      </c>
      <c r="Q723" s="10" t="s">
        <v>8315</v>
      </c>
      <c r="R723" t="s">
        <v>8316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28"/>
        <v>40977.805300925924</v>
      </c>
      <c r="L724" s="13">
        <f t="shared" si="27"/>
        <v>2012</v>
      </c>
      <c r="M724" t="b">
        <v>0</v>
      </c>
      <c r="N724">
        <v>153</v>
      </c>
      <c r="O724" t="b">
        <v>1</v>
      </c>
      <c r="P724" t="s">
        <v>8272</v>
      </c>
      <c r="Q724" s="10" t="s">
        <v>8315</v>
      </c>
      <c r="R724" t="s">
        <v>8316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28"/>
        <v>42184.816539351858</v>
      </c>
      <c r="L725" s="13">
        <f t="shared" si="27"/>
        <v>2015</v>
      </c>
      <c r="M725" t="b">
        <v>0</v>
      </c>
      <c r="N725">
        <v>100</v>
      </c>
      <c r="O725" t="b">
        <v>1</v>
      </c>
      <c r="P725" t="s">
        <v>8272</v>
      </c>
      <c r="Q725" s="10" t="s">
        <v>8315</v>
      </c>
      <c r="R725" t="s">
        <v>8316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28"/>
        <v>40694.638460648144</v>
      </c>
      <c r="L726" s="13">
        <f t="shared" si="27"/>
        <v>2011</v>
      </c>
      <c r="M726" t="b">
        <v>0</v>
      </c>
      <c r="N726">
        <v>143</v>
      </c>
      <c r="O726" t="b">
        <v>1</v>
      </c>
      <c r="P726" t="s">
        <v>8272</v>
      </c>
      <c r="Q726" s="10" t="s">
        <v>8315</v>
      </c>
      <c r="R726" t="s">
        <v>8316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28"/>
        <v>42321.626296296294</v>
      </c>
      <c r="L727" s="13">
        <f t="shared" si="27"/>
        <v>2015</v>
      </c>
      <c r="M727" t="b">
        <v>0</v>
      </c>
      <c r="N727">
        <v>140</v>
      </c>
      <c r="O727" t="b">
        <v>1</v>
      </c>
      <c r="P727" t="s">
        <v>8272</v>
      </c>
      <c r="Q727" s="10" t="s">
        <v>8315</v>
      </c>
      <c r="R727" t="s">
        <v>8316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28"/>
        <v>41346.042673611111</v>
      </c>
      <c r="L728" s="13">
        <f t="shared" si="27"/>
        <v>2013</v>
      </c>
      <c r="M728" t="b">
        <v>0</v>
      </c>
      <c r="N728">
        <v>35</v>
      </c>
      <c r="O728" t="b">
        <v>1</v>
      </c>
      <c r="P728" t="s">
        <v>8272</v>
      </c>
      <c r="Q728" s="10" t="s">
        <v>8315</v>
      </c>
      <c r="R728" t="s">
        <v>8316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28"/>
        <v>41247.020243055551</v>
      </c>
      <c r="L729" s="13">
        <f t="shared" si="27"/>
        <v>2012</v>
      </c>
      <c r="M729" t="b">
        <v>0</v>
      </c>
      <c r="N729">
        <v>149</v>
      </c>
      <c r="O729" t="b">
        <v>1</v>
      </c>
      <c r="P729" t="s">
        <v>8272</v>
      </c>
      <c r="Q729" s="10" t="s">
        <v>8315</v>
      </c>
      <c r="R729" t="s">
        <v>8316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28"/>
        <v>40731.837465277778</v>
      </c>
      <c r="L730" s="13">
        <f t="shared" si="27"/>
        <v>2011</v>
      </c>
      <c r="M730" t="b">
        <v>0</v>
      </c>
      <c r="N730">
        <v>130</v>
      </c>
      <c r="O730" t="b">
        <v>1</v>
      </c>
      <c r="P730" t="s">
        <v>8272</v>
      </c>
      <c r="Q730" s="10" t="s">
        <v>8315</v>
      </c>
      <c r="R730" t="s">
        <v>8316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28"/>
        <v>41111.185891203706</v>
      </c>
      <c r="L731" s="13">
        <f t="shared" si="27"/>
        <v>2012</v>
      </c>
      <c r="M731" t="b">
        <v>0</v>
      </c>
      <c r="N731">
        <v>120</v>
      </c>
      <c r="O731" t="b">
        <v>1</v>
      </c>
      <c r="P731" t="s">
        <v>8272</v>
      </c>
      <c r="Q731" s="10" t="s">
        <v>8315</v>
      </c>
      <c r="R731" t="s">
        <v>8316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28"/>
        <v>40854.745266203703</v>
      </c>
      <c r="L732" s="13">
        <f t="shared" si="27"/>
        <v>2011</v>
      </c>
      <c r="M732" t="b">
        <v>0</v>
      </c>
      <c r="N732">
        <v>265</v>
      </c>
      <c r="O732" t="b">
        <v>1</v>
      </c>
      <c r="P732" t="s">
        <v>8272</v>
      </c>
      <c r="Q732" s="10" t="s">
        <v>8315</v>
      </c>
      <c r="R732" t="s">
        <v>8316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28"/>
        <v>40879.795682870368</v>
      </c>
      <c r="L733" s="13">
        <f t="shared" si="27"/>
        <v>2011</v>
      </c>
      <c r="M733" t="b">
        <v>0</v>
      </c>
      <c r="N733">
        <v>71</v>
      </c>
      <c r="O733" t="b">
        <v>1</v>
      </c>
      <c r="P733" t="s">
        <v>8272</v>
      </c>
      <c r="Q733" s="10" t="s">
        <v>8315</v>
      </c>
      <c r="R733" t="s">
        <v>8316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28"/>
        <v>41486.424317129626</v>
      </c>
      <c r="L734" s="13">
        <f t="shared" si="27"/>
        <v>2013</v>
      </c>
      <c r="M734" t="b">
        <v>0</v>
      </c>
      <c r="N734">
        <v>13</v>
      </c>
      <c r="O734" t="b">
        <v>1</v>
      </c>
      <c r="P734" t="s">
        <v>8272</v>
      </c>
      <c r="Q734" s="10" t="s">
        <v>8315</v>
      </c>
      <c r="R734" t="s">
        <v>8316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28"/>
        <v>41598.420046296298</v>
      </c>
      <c r="L735" s="13">
        <f t="shared" si="27"/>
        <v>2013</v>
      </c>
      <c r="M735" t="b">
        <v>0</v>
      </c>
      <c r="N735">
        <v>169</v>
      </c>
      <c r="O735" t="b">
        <v>1</v>
      </c>
      <c r="P735" t="s">
        <v>8272</v>
      </c>
      <c r="Q735" s="10" t="s">
        <v>8315</v>
      </c>
      <c r="R735" t="s">
        <v>8316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28"/>
        <v>42102.164583333331</v>
      </c>
      <c r="L736" s="13">
        <f t="shared" si="27"/>
        <v>2015</v>
      </c>
      <c r="M736" t="b">
        <v>0</v>
      </c>
      <c r="N736">
        <v>57</v>
      </c>
      <c r="O736" t="b">
        <v>1</v>
      </c>
      <c r="P736" t="s">
        <v>8272</v>
      </c>
      <c r="Q736" s="10" t="s">
        <v>8315</v>
      </c>
      <c r="R736" t="s">
        <v>8316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28"/>
        <v>41946.029467592591</v>
      </c>
      <c r="L737" s="13">
        <f t="shared" si="27"/>
        <v>2014</v>
      </c>
      <c r="M737" t="b">
        <v>0</v>
      </c>
      <c r="N737">
        <v>229</v>
      </c>
      <c r="O737" t="b">
        <v>1</v>
      </c>
      <c r="P737" t="s">
        <v>8272</v>
      </c>
      <c r="Q737" s="10" t="s">
        <v>8315</v>
      </c>
      <c r="R737" t="s">
        <v>8316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28"/>
        <v>41579.734259259261</v>
      </c>
      <c r="L738" s="13">
        <f t="shared" si="27"/>
        <v>2013</v>
      </c>
      <c r="M738" t="b">
        <v>0</v>
      </c>
      <c r="N738">
        <v>108</v>
      </c>
      <c r="O738" t="b">
        <v>1</v>
      </c>
      <c r="P738" t="s">
        <v>8272</v>
      </c>
      <c r="Q738" s="10" t="s">
        <v>8315</v>
      </c>
      <c r="R738" t="s">
        <v>8316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28"/>
        <v>41667.275312500002</v>
      </c>
      <c r="L739" s="13">
        <f t="shared" si="27"/>
        <v>2014</v>
      </c>
      <c r="M739" t="b">
        <v>0</v>
      </c>
      <c r="N739">
        <v>108</v>
      </c>
      <c r="O739" t="b">
        <v>1</v>
      </c>
      <c r="P739" t="s">
        <v>8272</v>
      </c>
      <c r="Q739" s="10" t="s">
        <v>8315</v>
      </c>
      <c r="R739" t="s">
        <v>8316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28"/>
        <v>41943.604097222218</v>
      </c>
      <c r="L740" s="13">
        <f t="shared" si="27"/>
        <v>2014</v>
      </c>
      <c r="M740" t="b">
        <v>0</v>
      </c>
      <c r="N740">
        <v>41</v>
      </c>
      <c r="O740" t="b">
        <v>1</v>
      </c>
      <c r="P740" t="s">
        <v>8272</v>
      </c>
      <c r="Q740" s="10" t="s">
        <v>8315</v>
      </c>
      <c r="R740" t="s">
        <v>8316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28"/>
        <v>41829.502650462964</v>
      </c>
      <c r="L741" s="13">
        <f t="shared" si="27"/>
        <v>2014</v>
      </c>
      <c r="M741" t="b">
        <v>0</v>
      </c>
      <c r="N741">
        <v>139</v>
      </c>
      <c r="O741" t="b">
        <v>1</v>
      </c>
      <c r="P741" t="s">
        <v>8272</v>
      </c>
      <c r="Q741" s="10" t="s">
        <v>8315</v>
      </c>
      <c r="R741" t="s">
        <v>8316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28"/>
        <v>42162.146782407406</v>
      </c>
      <c r="L742" s="13">
        <f t="shared" si="27"/>
        <v>2015</v>
      </c>
      <c r="M742" t="b">
        <v>0</v>
      </c>
      <c r="N742">
        <v>19</v>
      </c>
      <c r="O742" t="b">
        <v>1</v>
      </c>
      <c r="P742" t="s">
        <v>8272</v>
      </c>
      <c r="Q742" s="10" t="s">
        <v>8315</v>
      </c>
      <c r="R742" t="s">
        <v>8316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28"/>
        <v>41401.648217592592</v>
      </c>
      <c r="L743" s="13">
        <f t="shared" si="27"/>
        <v>2013</v>
      </c>
      <c r="M743" t="b">
        <v>0</v>
      </c>
      <c r="N743">
        <v>94</v>
      </c>
      <c r="O743" t="b">
        <v>1</v>
      </c>
      <c r="P743" t="s">
        <v>8272</v>
      </c>
      <c r="Q743" s="10" t="s">
        <v>8315</v>
      </c>
      <c r="R743" t="s">
        <v>8316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28"/>
        <v>41689.917962962965</v>
      </c>
      <c r="L744" s="13">
        <f t="shared" si="27"/>
        <v>2014</v>
      </c>
      <c r="M744" t="b">
        <v>0</v>
      </c>
      <c r="N744">
        <v>23</v>
      </c>
      <c r="O744" t="b">
        <v>1</v>
      </c>
      <c r="P744" t="s">
        <v>8272</v>
      </c>
      <c r="Q744" s="10" t="s">
        <v>8315</v>
      </c>
      <c r="R744" t="s">
        <v>8316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28"/>
        <v>40990.709317129629</v>
      </c>
      <c r="L745" s="13">
        <f t="shared" si="27"/>
        <v>2012</v>
      </c>
      <c r="M745" t="b">
        <v>0</v>
      </c>
      <c r="N745">
        <v>15</v>
      </c>
      <c r="O745" t="b">
        <v>1</v>
      </c>
      <c r="P745" t="s">
        <v>8272</v>
      </c>
      <c r="Q745" s="10" t="s">
        <v>8315</v>
      </c>
      <c r="R745" t="s">
        <v>8316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28"/>
        <v>41226.95721064815</v>
      </c>
      <c r="L746" s="13">
        <f t="shared" si="27"/>
        <v>2012</v>
      </c>
      <c r="M746" t="b">
        <v>0</v>
      </c>
      <c r="N746">
        <v>62</v>
      </c>
      <c r="O746" t="b">
        <v>1</v>
      </c>
      <c r="P746" t="s">
        <v>8272</v>
      </c>
      <c r="Q746" s="10" t="s">
        <v>8315</v>
      </c>
      <c r="R746" t="s">
        <v>8316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28"/>
        <v>41367.572280092594</v>
      </c>
      <c r="L747" s="13">
        <f t="shared" si="27"/>
        <v>2013</v>
      </c>
      <c r="M747" t="b">
        <v>0</v>
      </c>
      <c r="N747">
        <v>74</v>
      </c>
      <c r="O747" t="b">
        <v>1</v>
      </c>
      <c r="P747" t="s">
        <v>8272</v>
      </c>
      <c r="Q747" s="10" t="s">
        <v>8315</v>
      </c>
      <c r="R747" t="s">
        <v>8316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28"/>
        <v>41157.042928240742</v>
      </c>
      <c r="L748" s="13">
        <f t="shared" si="27"/>
        <v>2012</v>
      </c>
      <c r="M748" t="b">
        <v>0</v>
      </c>
      <c r="N748">
        <v>97</v>
      </c>
      <c r="O748" t="b">
        <v>1</v>
      </c>
      <c r="P748" t="s">
        <v>8272</v>
      </c>
      <c r="Q748" s="10" t="s">
        <v>8315</v>
      </c>
      <c r="R748" t="s">
        <v>8316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28"/>
        <v>41988.548831018517</v>
      </c>
      <c r="L749" s="13">
        <f t="shared" si="27"/>
        <v>2014</v>
      </c>
      <c r="M749" t="b">
        <v>0</v>
      </c>
      <c r="N749">
        <v>55</v>
      </c>
      <c r="O749" t="b">
        <v>1</v>
      </c>
      <c r="P749" t="s">
        <v>8272</v>
      </c>
      <c r="Q749" s="10" t="s">
        <v>8315</v>
      </c>
      <c r="R749" t="s">
        <v>8316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28"/>
        <v>41831.846828703703</v>
      </c>
      <c r="L750" s="13">
        <f t="shared" si="27"/>
        <v>2014</v>
      </c>
      <c r="M750" t="b">
        <v>0</v>
      </c>
      <c r="N750">
        <v>44</v>
      </c>
      <c r="O750" t="b">
        <v>1</v>
      </c>
      <c r="P750" t="s">
        <v>8272</v>
      </c>
      <c r="Q750" s="10" t="s">
        <v>8315</v>
      </c>
      <c r="R750" t="s">
        <v>8316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28"/>
        <v>42733.94131944445</v>
      </c>
      <c r="L751" s="13">
        <f t="shared" si="27"/>
        <v>2016</v>
      </c>
      <c r="M751" t="b">
        <v>0</v>
      </c>
      <c r="N751">
        <v>110</v>
      </c>
      <c r="O751" t="b">
        <v>1</v>
      </c>
      <c r="P751" t="s">
        <v>8272</v>
      </c>
      <c r="Q751" s="10" t="s">
        <v>8315</v>
      </c>
      <c r="R751" t="s">
        <v>8316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28"/>
        <v>41299.878148148149</v>
      </c>
      <c r="L752" s="13">
        <f t="shared" si="27"/>
        <v>2013</v>
      </c>
      <c r="M752" t="b">
        <v>0</v>
      </c>
      <c r="N752">
        <v>59</v>
      </c>
      <c r="O752" t="b">
        <v>1</v>
      </c>
      <c r="P752" t="s">
        <v>8272</v>
      </c>
      <c r="Q752" s="10" t="s">
        <v>8315</v>
      </c>
      <c r="R752" t="s">
        <v>8316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28"/>
        <v>40713.630497685182</v>
      </c>
      <c r="L753" s="13">
        <f t="shared" si="27"/>
        <v>2011</v>
      </c>
      <c r="M753" t="b">
        <v>0</v>
      </c>
      <c r="N753">
        <v>62</v>
      </c>
      <c r="O753" t="b">
        <v>1</v>
      </c>
      <c r="P753" t="s">
        <v>8272</v>
      </c>
      <c r="Q753" s="10" t="s">
        <v>8315</v>
      </c>
      <c r="R753" t="s">
        <v>8316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28"/>
        <v>42639.421493055561</v>
      </c>
      <c r="L754" s="13">
        <f t="shared" si="27"/>
        <v>2016</v>
      </c>
      <c r="M754" t="b">
        <v>0</v>
      </c>
      <c r="N754">
        <v>105</v>
      </c>
      <c r="O754" t="b">
        <v>1</v>
      </c>
      <c r="P754" t="s">
        <v>8272</v>
      </c>
      <c r="Q754" s="10" t="s">
        <v>8315</v>
      </c>
      <c r="R754" t="s">
        <v>8316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28"/>
        <v>42019.590173611112</v>
      </c>
      <c r="L755" s="13">
        <f t="shared" si="27"/>
        <v>2015</v>
      </c>
      <c r="M755" t="b">
        <v>0</v>
      </c>
      <c r="N755">
        <v>26</v>
      </c>
      <c r="O755" t="b">
        <v>1</v>
      </c>
      <c r="P755" t="s">
        <v>8272</v>
      </c>
      <c r="Q755" s="10" t="s">
        <v>8315</v>
      </c>
      <c r="R755" t="s">
        <v>8316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28"/>
        <v>41249.749085648145</v>
      </c>
      <c r="L756" s="13">
        <f t="shared" si="27"/>
        <v>2012</v>
      </c>
      <c r="M756" t="b">
        <v>0</v>
      </c>
      <c r="N756">
        <v>49</v>
      </c>
      <c r="O756" t="b">
        <v>1</v>
      </c>
      <c r="P756" t="s">
        <v>8272</v>
      </c>
      <c r="Q756" s="10" t="s">
        <v>8315</v>
      </c>
      <c r="R756" t="s">
        <v>8316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28"/>
        <v>41383.605057870373</v>
      </c>
      <c r="L757" s="13">
        <f t="shared" si="27"/>
        <v>2013</v>
      </c>
      <c r="M757" t="b">
        <v>0</v>
      </c>
      <c r="N757">
        <v>68</v>
      </c>
      <c r="O757" t="b">
        <v>1</v>
      </c>
      <c r="P757" t="s">
        <v>8272</v>
      </c>
      <c r="Q757" s="10" t="s">
        <v>8315</v>
      </c>
      <c r="R757" t="s">
        <v>8316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28"/>
        <v>40590.766886574071</v>
      </c>
      <c r="L758" s="13">
        <f t="shared" si="27"/>
        <v>2011</v>
      </c>
      <c r="M758" t="b">
        <v>0</v>
      </c>
      <c r="N758">
        <v>22</v>
      </c>
      <c r="O758" t="b">
        <v>1</v>
      </c>
      <c r="P758" t="s">
        <v>8272</v>
      </c>
      <c r="Q758" s="10" t="s">
        <v>8315</v>
      </c>
      <c r="R758" t="s">
        <v>8316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28"/>
        <v>41235.054560185185</v>
      </c>
      <c r="L759" s="13">
        <f t="shared" si="27"/>
        <v>2012</v>
      </c>
      <c r="M759" t="b">
        <v>0</v>
      </c>
      <c r="N759">
        <v>18</v>
      </c>
      <c r="O759" t="b">
        <v>1</v>
      </c>
      <c r="P759" t="s">
        <v>8272</v>
      </c>
      <c r="Q759" s="10" t="s">
        <v>8315</v>
      </c>
      <c r="R759" t="s">
        <v>8316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28"/>
        <v>40429.836435185185</v>
      </c>
      <c r="L760" s="13">
        <f t="shared" si="27"/>
        <v>2010</v>
      </c>
      <c r="M760" t="b">
        <v>0</v>
      </c>
      <c r="N760">
        <v>19</v>
      </c>
      <c r="O760" t="b">
        <v>1</v>
      </c>
      <c r="P760" t="s">
        <v>8272</v>
      </c>
      <c r="Q760" s="10" t="s">
        <v>8315</v>
      </c>
      <c r="R760" t="s">
        <v>8316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28"/>
        <v>41789.330312500002</v>
      </c>
      <c r="L761" s="13">
        <f t="shared" si="27"/>
        <v>2014</v>
      </c>
      <c r="M761" t="b">
        <v>0</v>
      </c>
      <c r="N761">
        <v>99</v>
      </c>
      <c r="O761" t="b">
        <v>1</v>
      </c>
      <c r="P761" t="s">
        <v>8272</v>
      </c>
      <c r="Q761" s="10" t="s">
        <v>8315</v>
      </c>
      <c r="R761" t="s">
        <v>8316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28"/>
        <v>42670.764039351852</v>
      </c>
      <c r="L762" s="13">
        <f t="shared" si="27"/>
        <v>2016</v>
      </c>
      <c r="M762" t="b">
        <v>0</v>
      </c>
      <c r="N762">
        <v>0</v>
      </c>
      <c r="O762" t="b">
        <v>0</v>
      </c>
      <c r="P762" t="s">
        <v>8273</v>
      </c>
      <c r="Q762" s="10" t="s">
        <v>8315</v>
      </c>
      <c r="R762" t="s">
        <v>8316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28"/>
        <v>41642.751458333332</v>
      </c>
      <c r="L763" s="13">
        <f t="shared" si="27"/>
        <v>2014</v>
      </c>
      <c r="M763" t="b">
        <v>0</v>
      </c>
      <c r="N763">
        <v>6</v>
      </c>
      <c r="O763" t="b">
        <v>0</v>
      </c>
      <c r="P763" t="s">
        <v>8273</v>
      </c>
      <c r="Q763" s="10" t="s">
        <v>8315</v>
      </c>
      <c r="R763" t="s">
        <v>8316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28"/>
        <v>42690.858449074076</v>
      </c>
      <c r="L764" s="13">
        <f t="shared" si="27"/>
        <v>2016</v>
      </c>
      <c r="M764" t="b">
        <v>0</v>
      </c>
      <c r="N764">
        <v>0</v>
      </c>
      <c r="O764" t="b">
        <v>0</v>
      </c>
      <c r="P764" t="s">
        <v>8273</v>
      </c>
      <c r="Q764" s="10" t="s">
        <v>8315</v>
      </c>
      <c r="R764" t="s">
        <v>8316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28"/>
        <v>41471.446851851848</v>
      </c>
      <c r="L765" s="13">
        <f t="shared" si="27"/>
        <v>2013</v>
      </c>
      <c r="M765" t="b">
        <v>0</v>
      </c>
      <c r="N765">
        <v>1</v>
      </c>
      <c r="O765" t="b">
        <v>0</v>
      </c>
      <c r="P765" t="s">
        <v>8273</v>
      </c>
      <c r="Q765" s="10" t="s">
        <v>8315</v>
      </c>
      <c r="R765" t="s">
        <v>8316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28"/>
        <v>42227.173159722224</v>
      </c>
      <c r="L766" s="13">
        <f t="shared" si="27"/>
        <v>2015</v>
      </c>
      <c r="M766" t="b">
        <v>0</v>
      </c>
      <c r="N766">
        <v>0</v>
      </c>
      <c r="O766" t="b">
        <v>0</v>
      </c>
      <c r="P766" t="s">
        <v>8273</v>
      </c>
      <c r="Q766" s="10" t="s">
        <v>8315</v>
      </c>
      <c r="R766" t="s">
        <v>8316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28"/>
        <v>41901.542638888888</v>
      </c>
      <c r="L767" s="13">
        <f t="shared" si="27"/>
        <v>2014</v>
      </c>
      <c r="M767" t="b">
        <v>0</v>
      </c>
      <c r="N767">
        <v>44</v>
      </c>
      <c r="O767" t="b">
        <v>0</v>
      </c>
      <c r="P767" t="s">
        <v>8273</v>
      </c>
      <c r="Q767" s="10" t="s">
        <v>8315</v>
      </c>
      <c r="R767" t="s">
        <v>8316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28"/>
        <v>42021.783368055556</v>
      </c>
      <c r="L768" s="13">
        <f t="shared" si="27"/>
        <v>2015</v>
      </c>
      <c r="M768" t="b">
        <v>0</v>
      </c>
      <c r="N768">
        <v>0</v>
      </c>
      <c r="O768" t="b">
        <v>0</v>
      </c>
      <c r="P768" t="s">
        <v>8273</v>
      </c>
      <c r="Q768" s="10" t="s">
        <v>8315</v>
      </c>
      <c r="R768" t="s">
        <v>8316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28"/>
        <v>42115.143634259264</v>
      </c>
      <c r="L769" s="13">
        <f t="shared" si="27"/>
        <v>2015</v>
      </c>
      <c r="M769" t="b">
        <v>0</v>
      </c>
      <c r="N769">
        <v>3</v>
      </c>
      <c r="O769" t="b">
        <v>0</v>
      </c>
      <c r="P769" t="s">
        <v>8273</v>
      </c>
      <c r="Q769" s="10" t="s">
        <v>8315</v>
      </c>
      <c r="R769" t="s">
        <v>8316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28"/>
        <v>41594.207060185188</v>
      </c>
      <c r="L770" s="13">
        <f t="shared" si="27"/>
        <v>2013</v>
      </c>
      <c r="M770" t="b">
        <v>0</v>
      </c>
      <c r="N770">
        <v>0</v>
      </c>
      <c r="O770" t="b">
        <v>0</v>
      </c>
      <c r="P770" t="s">
        <v>8273</v>
      </c>
      <c r="Q770" s="10" t="s">
        <v>8315</v>
      </c>
      <c r="R770" t="s">
        <v>8316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si="28"/>
        <v>41604.996458333335</v>
      </c>
      <c r="L771" s="13">
        <f t="shared" ref="L771:L834" si="29">YEAR(K771)</f>
        <v>2013</v>
      </c>
      <c r="M771" t="b">
        <v>0</v>
      </c>
      <c r="N771">
        <v>52</v>
      </c>
      <c r="O771" t="b">
        <v>0</v>
      </c>
      <c r="P771" t="s">
        <v>8273</v>
      </c>
      <c r="Q771" s="10" t="s">
        <v>8315</v>
      </c>
      <c r="R771" t="s">
        <v>8316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28"/>
        <v>41289.999641203707</v>
      </c>
      <c r="L772" s="13">
        <f t="shared" si="29"/>
        <v>2013</v>
      </c>
      <c r="M772" t="b">
        <v>0</v>
      </c>
      <c r="N772">
        <v>0</v>
      </c>
      <c r="O772" t="b">
        <v>0</v>
      </c>
      <c r="P772" t="s">
        <v>8273</v>
      </c>
      <c r="Q772" s="10" t="s">
        <v>8315</v>
      </c>
      <c r="R772" t="s">
        <v>8316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28"/>
        <v>42349.824097222227</v>
      </c>
      <c r="L773" s="13">
        <f t="shared" si="29"/>
        <v>2015</v>
      </c>
      <c r="M773" t="b">
        <v>0</v>
      </c>
      <c r="N773">
        <v>1</v>
      </c>
      <c r="O773" t="b">
        <v>0</v>
      </c>
      <c r="P773" t="s">
        <v>8273</v>
      </c>
      <c r="Q773" s="10" t="s">
        <v>8315</v>
      </c>
      <c r="R773" t="s">
        <v>8316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28"/>
        <v>40068.056932870371</v>
      </c>
      <c r="L774" s="13">
        <f t="shared" si="29"/>
        <v>2009</v>
      </c>
      <c r="M774" t="b">
        <v>0</v>
      </c>
      <c r="N774">
        <v>1</v>
      </c>
      <c r="O774" t="b">
        <v>0</v>
      </c>
      <c r="P774" t="s">
        <v>8273</v>
      </c>
      <c r="Q774" s="10" t="s">
        <v>8315</v>
      </c>
      <c r="R774" t="s">
        <v>8316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28"/>
        <v>42100.735937499994</v>
      </c>
      <c r="L775" s="13">
        <f t="shared" si="29"/>
        <v>2015</v>
      </c>
      <c r="M775" t="b">
        <v>0</v>
      </c>
      <c r="N775">
        <v>2</v>
      </c>
      <c r="O775" t="b">
        <v>0</v>
      </c>
      <c r="P775" t="s">
        <v>8273</v>
      </c>
      <c r="Q775" s="10" t="s">
        <v>8315</v>
      </c>
      <c r="R775" t="s">
        <v>8316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28"/>
        <v>41663.780300925922</v>
      </c>
      <c r="L776" s="13">
        <f t="shared" si="29"/>
        <v>2014</v>
      </c>
      <c r="M776" t="b">
        <v>0</v>
      </c>
      <c r="N776">
        <v>9</v>
      </c>
      <c r="O776" t="b">
        <v>0</v>
      </c>
      <c r="P776" t="s">
        <v>8273</v>
      </c>
      <c r="Q776" s="10" t="s">
        <v>8315</v>
      </c>
      <c r="R776" t="s">
        <v>8316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ref="K777:K840" si="30">(((J777/60)/60)/24)+DATE(1970,1,1)</f>
        <v>40863.060127314813</v>
      </c>
      <c r="L777" s="13">
        <f t="shared" si="29"/>
        <v>2011</v>
      </c>
      <c r="M777" t="b">
        <v>0</v>
      </c>
      <c r="N777">
        <v>5</v>
      </c>
      <c r="O777" t="b">
        <v>0</v>
      </c>
      <c r="P777" t="s">
        <v>8273</v>
      </c>
      <c r="Q777" s="10" t="s">
        <v>8315</v>
      </c>
      <c r="R777" t="s">
        <v>8316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30"/>
        <v>42250.685706018514</v>
      </c>
      <c r="L778" s="13">
        <f t="shared" si="29"/>
        <v>2015</v>
      </c>
      <c r="M778" t="b">
        <v>0</v>
      </c>
      <c r="N778">
        <v>57</v>
      </c>
      <c r="O778" t="b">
        <v>0</v>
      </c>
      <c r="P778" t="s">
        <v>8273</v>
      </c>
      <c r="Q778" s="10" t="s">
        <v>8315</v>
      </c>
      <c r="R778" t="s">
        <v>8316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30"/>
        <v>41456.981215277774</v>
      </c>
      <c r="L779" s="13">
        <f t="shared" si="29"/>
        <v>2013</v>
      </c>
      <c r="M779" t="b">
        <v>0</v>
      </c>
      <c r="N779">
        <v>3</v>
      </c>
      <c r="O779" t="b">
        <v>0</v>
      </c>
      <c r="P779" t="s">
        <v>8273</v>
      </c>
      <c r="Q779" s="10" t="s">
        <v>8315</v>
      </c>
      <c r="R779" t="s">
        <v>8316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30"/>
        <v>41729.702314814815</v>
      </c>
      <c r="L780" s="13">
        <f t="shared" si="29"/>
        <v>2014</v>
      </c>
      <c r="M780" t="b">
        <v>0</v>
      </c>
      <c r="N780">
        <v>1</v>
      </c>
      <c r="O780" t="b">
        <v>0</v>
      </c>
      <c r="P780" t="s">
        <v>8273</v>
      </c>
      <c r="Q780" s="10" t="s">
        <v>8315</v>
      </c>
      <c r="R780" t="s">
        <v>8316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30"/>
        <v>40436.68408564815</v>
      </c>
      <c r="L781" s="13">
        <f t="shared" si="29"/>
        <v>2010</v>
      </c>
      <c r="M781" t="b">
        <v>0</v>
      </c>
      <c r="N781">
        <v>6</v>
      </c>
      <c r="O781" t="b">
        <v>0</v>
      </c>
      <c r="P781" t="s">
        <v>8273</v>
      </c>
      <c r="Q781" s="10" t="s">
        <v>8315</v>
      </c>
      <c r="R781" t="s">
        <v>8316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30"/>
        <v>40636.673900462964</v>
      </c>
      <c r="L782" s="13">
        <f t="shared" si="29"/>
        <v>2011</v>
      </c>
      <c r="M782" t="b">
        <v>0</v>
      </c>
      <c r="N782">
        <v>27</v>
      </c>
      <c r="O782" t="b">
        <v>1</v>
      </c>
      <c r="P782" t="s">
        <v>8274</v>
      </c>
      <c r="Q782" s="10" t="s">
        <v>8315</v>
      </c>
      <c r="R782" t="s">
        <v>8316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30"/>
        <v>41403.000856481485</v>
      </c>
      <c r="L783" s="13">
        <f t="shared" si="29"/>
        <v>2013</v>
      </c>
      <c r="M783" t="b">
        <v>0</v>
      </c>
      <c r="N783">
        <v>25</v>
      </c>
      <c r="O783" t="b">
        <v>1</v>
      </c>
      <c r="P783" t="s">
        <v>8274</v>
      </c>
      <c r="Q783" s="10" t="s">
        <v>8315</v>
      </c>
      <c r="R783" t="s">
        <v>8316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30"/>
        <v>41116.758125</v>
      </c>
      <c r="L784" s="13">
        <f t="shared" si="29"/>
        <v>2012</v>
      </c>
      <c r="M784" t="b">
        <v>0</v>
      </c>
      <c r="N784">
        <v>14</v>
      </c>
      <c r="O784" t="b">
        <v>1</v>
      </c>
      <c r="P784" t="s">
        <v>8274</v>
      </c>
      <c r="Q784" s="10" t="s">
        <v>8315</v>
      </c>
      <c r="R784" t="s">
        <v>8316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30"/>
        <v>40987.773715277777</v>
      </c>
      <c r="L785" s="13">
        <f t="shared" si="29"/>
        <v>2012</v>
      </c>
      <c r="M785" t="b">
        <v>0</v>
      </c>
      <c r="N785">
        <v>35</v>
      </c>
      <c r="O785" t="b">
        <v>1</v>
      </c>
      <c r="P785" t="s">
        <v>8274</v>
      </c>
      <c r="Q785" s="10" t="s">
        <v>8315</v>
      </c>
      <c r="R785" t="s">
        <v>8316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30"/>
        <v>41675.149525462963</v>
      </c>
      <c r="L786" s="13">
        <f t="shared" si="29"/>
        <v>2014</v>
      </c>
      <c r="M786" t="b">
        <v>0</v>
      </c>
      <c r="N786">
        <v>10</v>
      </c>
      <c r="O786" t="b">
        <v>1</v>
      </c>
      <c r="P786" t="s">
        <v>8274</v>
      </c>
      <c r="Q786" s="10" t="s">
        <v>8315</v>
      </c>
      <c r="R786" t="s">
        <v>8316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30"/>
        <v>41303.593923611108</v>
      </c>
      <c r="L787" s="13">
        <f t="shared" si="29"/>
        <v>2013</v>
      </c>
      <c r="M787" t="b">
        <v>0</v>
      </c>
      <c r="N787">
        <v>29</v>
      </c>
      <c r="O787" t="b">
        <v>1</v>
      </c>
      <c r="P787" t="s">
        <v>8274</v>
      </c>
      <c r="Q787" s="10" t="s">
        <v>8315</v>
      </c>
      <c r="R787" t="s">
        <v>8316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30"/>
        <v>40983.055949074071</v>
      </c>
      <c r="L788" s="13">
        <f t="shared" si="29"/>
        <v>2012</v>
      </c>
      <c r="M788" t="b">
        <v>0</v>
      </c>
      <c r="N788">
        <v>44</v>
      </c>
      <c r="O788" t="b">
        <v>1</v>
      </c>
      <c r="P788" t="s">
        <v>8274</v>
      </c>
      <c r="Q788" s="10" t="s">
        <v>8315</v>
      </c>
      <c r="R788" t="s">
        <v>8316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30"/>
        <v>41549.627615740741</v>
      </c>
      <c r="L789" s="13">
        <f t="shared" si="29"/>
        <v>2013</v>
      </c>
      <c r="M789" t="b">
        <v>0</v>
      </c>
      <c r="N789">
        <v>17</v>
      </c>
      <c r="O789" t="b">
        <v>1</v>
      </c>
      <c r="P789" t="s">
        <v>8274</v>
      </c>
      <c r="Q789" s="10" t="s">
        <v>8315</v>
      </c>
      <c r="R789" t="s">
        <v>8316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30"/>
        <v>41059.006805555553</v>
      </c>
      <c r="L790" s="13">
        <f t="shared" si="29"/>
        <v>2012</v>
      </c>
      <c r="M790" t="b">
        <v>0</v>
      </c>
      <c r="N790">
        <v>34</v>
      </c>
      <c r="O790" t="b">
        <v>1</v>
      </c>
      <c r="P790" t="s">
        <v>8274</v>
      </c>
      <c r="Q790" s="10" t="s">
        <v>8315</v>
      </c>
      <c r="R790" t="s">
        <v>8316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30"/>
        <v>41277.186111111114</v>
      </c>
      <c r="L791" s="13">
        <f t="shared" si="29"/>
        <v>2013</v>
      </c>
      <c r="M791" t="b">
        <v>0</v>
      </c>
      <c r="N791">
        <v>14</v>
      </c>
      <c r="O791" t="b">
        <v>1</v>
      </c>
      <c r="P791" t="s">
        <v>8274</v>
      </c>
      <c r="Q791" s="10" t="s">
        <v>8315</v>
      </c>
      <c r="R791" t="s">
        <v>8316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30"/>
        <v>41276.047905092593</v>
      </c>
      <c r="L792" s="13">
        <f t="shared" si="29"/>
        <v>2013</v>
      </c>
      <c r="M792" t="b">
        <v>0</v>
      </c>
      <c r="N792">
        <v>156</v>
      </c>
      <c r="O792" t="b">
        <v>1</v>
      </c>
      <c r="P792" t="s">
        <v>8274</v>
      </c>
      <c r="Q792" s="10" t="s">
        <v>8315</v>
      </c>
      <c r="R792" t="s">
        <v>8316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30"/>
        <v>41557.780624999999</v>
      </c>
      <c r="L793" s="13">
        <f t="shared" si="29"/>
        <v>2013</v>
      </c>
      <c r="M793" t="b">
        <v>0</v>
      </c>
      <c r="N793">
        <v>128</v>
      </c>
      <c r="O793" t="b">
        <v>1</v>
      </c>
      <c r="P793" t="s">
        <v>8274</v>
      </c>
      <c r="Q793" s="10" t="s">
        <v>8315</v>
      </c>
      <c r="R793" t="s">
        <v>8316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30"/>
        <v>41555.873645833337</v>
      </c>
      <c r="L794" s="13">
        <f t="shared" si="29"/>
        <v>2013</v>
      </c>
      <c r="M794" t="b">
        <v>0</v>
      </c>
      <c r="N794">
        <v>60</v>
      </c>
      <c r="O794" t="b">
        <v>1</v>
      </c>
      <c r="P794" t="s">
        <v>8274</v>
      </c>
      <c r="Q794" s="10" t="s">
        <v>8315</v>
      </c>
      <c r="R794" t="s">
        <v>8316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30"/>
        <v>41442.741249999999</v>
      </c>
      <c r="L795" s="13">
        <f t="shared" si="29"/>
        <v>2013</v>
      </c>
      <c r="M795" t="b">
        <v>0</v>
      </c>
      <c r="N795">
        <v>32</v>
      </c>
      <c r="O795" t="b">
        <v>1</v>
      </c>
      <c r="P795" t="s">
        <v>8274</v>
      </c>
      <c r="Q795" s="10" t="s">
        <v>8315</v>
      </c>
      <c r="R795" t="s">
        <v>8316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30"/>
        <v>40736.115011574075</v>
      </c>
      <c r="L796" s="13">
        <f t="shared" si="29"/>
        <v>2011</v>
      </c>
      <c r="M796" t="b">
        <v>0</v>
      </c>
      <c r="N796">
        <v>53</v>
      </c>
      <c r="O796" t="b">
        <v>1</v>
      </c>
      <c r="P796" t="s">
        <v>8274</v>
      </c>
      <c r="Q796" s="10" t="s">
        <v>8315</v>
      </c>
      <c r="R796" t="s">
        <v>8316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30"/>
        <v>40963.613032407404</v>
      </c>
      <c r="L797" s="13">
        <f t="shared" si="29"/>
        <v>2012</v>
      </c>
      <c r="M797" t="b">
        <v>0</v>
      </c>
      <c r="N797">
        <v>184</v>
      </c>
      <c r="O797" t="b">
        <v>1</v>
      </c>
      <c r="P797" t="s">
        <v>8274</v>
      </c>
      <c r="Q797" s="10" t="s">
        <v>8315</v>
      </c>
      <c r="R797" t="s">
        <v>8316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30"/>
        <v>41502.882928240739</v>
      </c>
      <c r="L798" s="13">
        <f t="shared" si="29"/>
        <v>2013</v>
      </c>
      <c r="M798" t="b">
        <v>0</v>
      </c>
      <c r="N798">
        <v>90</v>
      </c>
      <c r="O798" t="b">
        <v>1</v>
      </c>
      <c r="P798" t="s">
        <v>8274</v>
      </c>
      <c r="Q798" s="10" t="s">
        <v>8315</v>
      </c>
      <c r="R798" t="s">
        <v>8316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30"/>
        <v>40996.994074074071</v>
      </c>
      <c r="L799" s="13">
        <f t="shared" si="29"/>
        <v>2012</v>
      </c>
      <c r="M799" t="b">
        <v>0</v>
      </c>
      <c r="N799">
        <v>71</v>
      </c>
      <c r="O799" t="b">
        <v>1</v>
      </c>
      <c r="P799" t="s">
        <v>8274</v>
      </c>
      <c r="Q799" s="10" t="s">
        <v>8315</v>
      </c>
      <c r="R799" t="s">
        <v>8316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30"/>
        <v>41882.590127314819</v>
      </c>
      <c r="L800" s="13">
        <f t="shared" si="29"/>
        <v>2014</v>
      </c>
      <c r="M800" t="b">
        <v>0</v>
      </c>
      <c r="N800">
        <v>87</v>
      </c>
      <c r="O800" t="b">
        <v>1</v>
      </c>
      <c r="P800" t="s">
        <v>8274</v>
      </c>
      <c r="Q800" s="10" t="s">
        <v>8315</v>
      </c>
      <c r="R800" t="s">
        <v>8316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30"/>
        <v>40996.667199074072</v>
      </c>
      <c r="L801" s="13">
        <f t="shared" si="29"/>
        <v>2012</v>
      </c>
      <c r="M801" t="b">
        <v>0</v>
      </c>
      <c r="N801">
        <v>28</v>
      </c>
      <c r="O801" t="b">
        <v>1</v>
      </c>
      <c r="P801" t="s">
        <v>8274</v>
      </c>
      <c r="Q801" s="10" t="s">
        <v>8315</v>
      </c>
      <c r="R801" t="s">
        <v>8316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30"/>
        <v>41863.433495370373</v>
      </c>
      <c r="L802" s="13">
        <f t="shared" si="29"/>
        <v>2014</v>
      </c>
      <c r="M802" t="b">
        <v>0</v>
      </c>
      <c r="N802">
        <v>56</v>
      </c>
      <c r="O802" t="b">
        <v>1</v>
      </c>
      <c r="P802" t="s">
        <v>8274</v>
      </c>
      <c r="Q802" s="10" t="s">
        <v>8315</v>
      </c>
      <c r="R802" t="s">
        <v>8316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30"/>
        <v>40695.795370370368</v>
      </c>
      <c r="L803" s="13">
        <f t="shared" si="29"/>
        <v>2011</v>
      </c>
      <c r="M803" t="b">
        <v>0</v>
      </c>
      <c r="N803">
        <v>51</v>
      </c>
      <c r="O803" t="b">
        <v>1</v>
      </c>
      <c r="P803" t="s">
        <v>8274</v>
      </c>
      <c r="Q803" s="10" t="s">
        <v>8315</v>
      </c>
      <c r="R803" t="s">
        <v>8316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30"/>
        <v>41123.022268518522</v>
      </c>
      <c r="L804" s="13">
        <f t="shared" si="29"/>
        <v>2012</v>
      </c>
      <c r="M804" t="b">
        <v>0</v>
      </c>
      <c r="N804">
        <v>75</v>
      </c>
      <c r="O804" t="b">
        <v>1</v>
      </c>
      <c r="P804" t="s">
        <v>8274</v>
      </c>
      <c r="Q804" s="10" t="s">
        <v>8315</v>
      </c>
      <c r="R804" t="s">
        <v>8316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30"/>
        <v>40665.949976851851</v>
      </c>
      <c r="L805" s="13">
        <f t="shared" si="29"/>
        <v>2011</v>
      </c>
      <c r="M805" t="b">
        <v>0</v>
      </c>
      <c r="N805">
        <v>38</v>
      </c>
      <c r="O805" t="b">
        <v>1</v>
      </c>
      <c r="P805" t="s">
        <v>8274</v>
      </c>
      <c r="Q805" s="10" t="s">
        <v>8315</v>
      </c>
      <c r="R805" t="s">
        <v>8316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30"/>
        <v>40730.105625000004</v>
      </c>
      <c r="L806" s="13">
        <f t="shared" si="29"/>
        <v>2011</v>
      </c>
      <c r="M806" t="b">
        <v>0</v>
      </c>
      <c r="N806">
        <v>18</v>
      </c>
      <c r="O806" t="b">
        <v>1</v>
      </c>
      <c r="P806" t="s">
        <v>8274</v>
      </c>
      <c r="Q806" s="10" t="s">
        <v>8315</v>
      </c>
      <c r="R806" t="s">
        <v>8316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30"/>
        <v>40690.823055555556</v>
      </c>
      <c r="L807" s="13">
        <f t="shared" si="29"/>
        <v>2011</v>
      </c>
      <c r="M807" t="b">
        <v>0</v>
      </c>
      <c r="N807">
        <v>54</v>
      </c>
      <c r="O807" t="b">
        <v>1</v>
      </c>
      <c r="P807" t="s">
        <v>8274</v>
      </c>
      <c r="Q807" s="10" t="s">
        <v>8315</v>
      </c>
      <c r="R807" t="s">
        <v>8316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30"/>
        <v>40763.691423611112</v>
      </c>
      <c r="L808" s="13">
        <f t="shared" si="29"/>
        <v>2011</v>
      </c>
      <c r="M808" t="b">
        <v>0</v>
      </c>
      <c r="N808">
        <v>71</v>
      </c>
      <c r="O808" t="b">
        <v>1</v>
      </c>
      <c r="P808" t="s">
        <v>8274</v>
      </c>
      <c r="Q808" s="10" t="s">
        <v>8315</v>
      </c>
      <c r="R808" t="s">
        <v>8316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30"/>
        <v>42759.628599537042</v>
      </c>
      <c r="L809" s="13">
        <f t="shared" si="29"/>
        <v>2017</v>
      </c>
      <c r="M809" t="b">
        <v>0</v>
      </c>
      <c r="N809">
        <v>57</v>
      </c>
      <c r="O809" t="b">
        <v>1</v>
      </c>
      <c r="P809" t="s">
        <v>8274</v>
      </c>
      <c r="Q809" s="10" t="s">
        <v>8315</v>
      </c>
      <c r="R809" t="s">
        <v>8316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30"/>
        <v>41962.100532407407</v>
      </c>
      <c r="L810" s="13">
        <f t="shared" si="29"/>
        <v>2014</v>
      </c>
      <c r="M810" t="b">
        <v>0</v>
      </c>
      <c r="N810">
        <v>43</v>
      </c>
      <c r="O810" t="b">
        <v>1</v>
      </c>
      <c r="P810" t="s">
        <v>8274</v>
      </c>
      <c r="Q810" s="10" t="s">
        <v>8315</v>
      </c>
      <c r="R810" t="s">
        <v>8316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30"/>
        <v>41628.833680555559</v>
      </c>
      <c r="L811" s="13">
        <f t="shared" si="29"/>
        <v>2013</v>
      </c>
      <c r="M811" t="b">
        <v>0</v>
      </c>
      <c r="N811">
        <v>52</v>
      </c>
      <c r="O811" t="b">
        <v>1</v>
      </c>
      <c r="P811" t="s">
        <v>8274</v>
      </c>
      <c r="Q811" s="10" t="s">
        <v>8315</v>
      </c>
      <c r="R811" t="s">
        <v>8316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30"/>
        <v>41123.056273148148</v>
      </c>
      <c r="L812" s="13">
        <f t="shared" si="29"/>
        <v>2012</v>
      </c>
      <c r="M812" t="b">
        <v>0</v>
      </c>
      <c r="N812">
        <v>27</v>
      </c>
      <c r="O812" t="b">
        <v>1</v>
      </c>
      <c r="P812" t="s">
        <v>8274</v>
      </c>
      <c r="Q812" s="10" t="s">
        <v>8315</v>
      </c>
      <c r="R812" t="s">
        <v>8316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30"/>
        <v>41443.643541666665</v>
      </c>
      <c r="L813" s="13">
        <f t="shared" si="29"/>
        <v>2013</v>
      </c>
      <c r="M813" t="b">
        <v>0</v>
      </c>
      <c r="N813">
        <v>12</v>
      </c>
      <c r="O813" t="b">
        <v>1</v>
      </c>
      <c r="P813" t="s">
        <v>8274</v>
      </c>
      <c r="Q813" s="10" t="s">
        <v>8315</v>
      </c>
      <c r="R813" t="s">
        <v>8316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30"/>
        <v>41282.017962962964</v>
      </c>
      <c r="L814" s="13">
        <f t="shared" si="29"/>
        <v>2013</v>
      </c>
      <c r="M814" t="b">
        <v>0</v>
      </c>
      <c r="N814">
        <v>33</v>
      </c>
      <c r="O814" t="b">
        <v>1</v>
      </c>
      <c r="P814" t="s">
        <v>8274</v>
      </c>
      <c r="Q814" s="10" t="s">
        <v>8315</v>
      </c>
      <c r="R814" t="s">
        <v>8316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30"/>
        <v>41080.960243055553</v>
      </c>
      <c r="L815" s="13">
        <f t="shared" si="29"/>
        <v>2012</v>
      </c>
      <c r="M815" t="b">
        <v>0</v>
      </c>
      <c r="N815">
        <v>96</v>
      </c>
      <c r="O815" t="b">
        <v>1</v>
      </c>
      <c r="P815" t="s">
        <v>8274</v>
      </c>
      <c r="Q815" s="10" t="s">
        <v>8315</v>
      </c>
      <c r="R815" t="s">
        <v>8316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30"/>
        <v>40679.743067129632</v>
      </c>
      <c r="L816" s="13">
        <f t="shared" si="29"/>
        <v>2011</v>
      </c>
      <c r="M816" t="b">
        <v>0</v>
      </c>
      <c r="N816">
        <v>28</v>
      </c>
      <c r="O816" t="b">
        <v>1</v>
      </c>
      <c r="P816" t="s">
        <v>8274</v>
      </c>
      <c r="Q816" s="10" t="s">
        <v>8315</v>
      </c>
      <c r="R816" t="s">
        <v>8316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30"/>
        <v>41914.917858796296</v>
      </c>
      <c r="L817" s="13">
        <f t="shared" si="29"/>
        <v>2014</v>
      </c>
      <c r="M817" t="b">
        <v>0</v>
      </c>
      <c r="N817">
        <v>43</v>
      </c>
      <c r="O817" t="b">
        <v>1</v>
      </c>
      <c r="P817" t="s">
        <v>8274</v>
      </c>
      <c r="Q817" s="10" t="s">
        <v>8315</v>
      </c>
      <c r="R817" t="s">
        <v>8316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30"/>
        <v>41341.870868055557</v>
      </c>
      <c r="L818" s="13">
        <f t="shared" si="29"/>
        <v>2013</v>
      </c>
      <c r="M818" t="b">
        <v>0</v>
      </c>
      <c r="N818">
        <v>205</v>
      </c>
      <c r="O818" t="b">
        <v>1</v>
      </c>
      <c r="P818" t="s">
        <v>8274</v>
      </c>
      <c r="Q818" s="10" t="s">
        <v>8315</v>
      </c>
      <c r="R818" t="s">
        <v>8316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30"/>
        <v>40925.599664351852</v>
      </c>
      <c r="L819" s="13">
        <f t="shared" si="29"/>
        <v>2012</v>
      </c>
      <c r="M819" t="b">
        <v>0</v>
      </c>
      <c r="N819">
        <v>23</v>
      </c>
      <c r="O819" t="b">
        <v>1</v>
      </c>
      <c r="P819" t="s">
        <v>8274</v>
      </c>
      <c r="Q819" s="10" t="s">
        <v>8315</v>
      </c>
      <c r="R819" t="s">
        <v>8316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30"/>
        <v>41120.882881944446</v>
      </c>
      <c r="L820" s="13">
        <f t="shared" si="29"/>
        <v>2012</v>
      </c>
      <c r="M820" t="b">
        <v>0</v>
      </c>
      <c r="N820">
        <v>19</v>
      </c>
      <c r="O820" t="b">
        <v>1</v>
      </c>
      <c r="P820" t="s">
        <v>8274</v>
      </c>
      <c r="Q820" s="10" t="s">
        <v>8315</v>
      </c>
      <c r="R820" t="s">
        <v>8316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30"/>
        <v>41619.998310185183</v>
      </c>
      <c r="L821" s="13">
        <f t="shared" si="29"/>
        <v>2013</v>
      </c>
      <c r="M821" t="b">
        <v>0</v>
      </c>
      <c r="N821">
        <v>14</v>
      </c>
      <c r="O821" t="b">
        <v>1</v>
      </c>
      <c r="P821" t="s">
        <v>8274</v>
      </c>
      <c r="Q821" s="10" t="s">
        <v>8315</v>
      </c>
      <c r="R821" t="s">
        <v>8316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30"/>
        <v>41768.841921296298</v>
      </c>
      <c r="L822" s="13">
        <f t="shared" si="29"/>
        <v>2014</v>
      </c>
      <c r="M822" t="b">
        <v>0</v>
      </c>
      <c r="N822">
        <v>38</v>
      </c>
      <c r="O822" t="b">
        <v>1</v>
      </c>
      <c r="P822" t="s">
        <v>8274</v>
      </c>
      <c r="Q822" s="10" t="s">
        <v>8315</v>
      </c>
      <c r="R822" t="s">
        <v>8316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30"/>
        <v>42093.922048611115</v>
      </c>
      <c r="L823" s="13">
        <f t="shared" si="29"/>
        <v>2015</v>
      </c>
      <c r="M823" t="b">
        <v>0</v>
      </c>
      <c r="N823">
        <v>78</v>
      </c>
      <c r="O823" t="b">
        <v>1</v>
      </c>
      <c r="P823" t="s">
        <v>8274</v>
      </c>
      <c r="Q823" s="10" t="s">
        <v>8315</v>
      </c>
      <c r="R823" t="s">
        <v>8316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30"/>
        <v>41157.947337962964</v>
      </c>
      <c r="L824" s="13">
        <f t="shared" si="29"/>
        <v>2012</v>
      </c>
      <c r="M824" t="b">
        <v>0</v>
      </c>
      <c r="N824">
        <v>69</v>
      </c>
      <c r="O824" t="b">
        <v>1</v>
      </c>
      <c r="P824" t="s">
        <v>8274</v>
      </c>
      <c r="Q824" s="10" t="s">
        <v>8315</v>
      </c>
      <c r="R824" t="s">
        <v>8316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30"/>
        <v>42055.972824074073</v>
      </c>
      <c r="L825" s="13">
        <f t="shared" si="29"/>
        <v>2015</v>
      </c>
      <c r="M825" t="b">
        <v>0</v>
      </c>
      <c r="N825">
        <v>33</v>
      </c>
      <c r="O825" t="b">
        <v>1</v>
      </c>
      <c r="P825" t="s">
        <v>8274</v>
      </c>
      <c r="Q825" s="10" t="s">
        <v>8315</v>
      </c>
      <c r="R825" t="s">
        <v>8316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30"/>
        <v>40250.242106481484</v>
      </c>
      <c r="L826" s="13">
        <f t="shared" si="29"/>
        <v>2010</v>
      </c>
      <c r="M826" t="b">
        <v>0</v>
      </c>
      <c r="N826">
        <v>54</v>
      </c>
      <c r="O826" t="b">
        <v>1</v>
      </c>
      <c r="P826" t="s">
        <v>8274</v>
      </c>
      <c r="Q826" s="10" t="s">
        <v>8315</v>
      </c>
      <c r="R826" t="s">
        <v>8316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30"/>
        <v>41186.306527777779</v>
      </c>
      <c r="L827" s="13">
        <f t="shared" si="29"/>
        <v>2012</v>
      </c>
      <c r="M827" t="b">
        <v>0</v>
      </c>
      <c r="N827">
        <v>99</v>
      </c>
      <c r="O827" t="b">
        <v>1</v>
      </c>
      <c r="P827" t="s">
        <v>8274</v>
      </c>
      <c r="Q827" s="10" t="s">
        <v>8315</v>
      </c>
      <c r="R827" t="s">
        <v>8316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30"/>
        <v>40973.038541666669</v>
      </c>
      <c r="L828" s="13">
        <f t="shared" si="29"/>
        <v>2012</v>
      </c>
      <c r="M828" t="b">
        <v>0</v>
      </c>
      <c r="N828">
        <v>49</v>
      </c>
      <c r="O828" t="b">
        <v>1</v>
      </c>
      <c r="P828" t="s">
        <v>8274</v>
      </c>
      <c r="Q828" s="10" t="s">
        <v>8315</v>
      </c>
      <c r="R828" t="s">
        <v>8316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30"/>
        <v>40927.473460648151</v>
      </c>
      <c r="L829" s="13">
        <f t="shared" si="29"/>
        <v>2012</v>
      </c>
      <c r="M829" t="b">
        <v>0</v>
      </c>
      <c r="N829">
        <v>11</v>
      </c>
      <c r="O829" t="b">
        <v>1</v>
      </c>
      <c r="P829" t="s">
        <v>8274</v>
      </c>
      <c r="Q829" s="10" t="s">
        <v>8315</v>
      </c>
      <c r="R829" t="s">
        <v>8316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30"/>
        <v>41073.050717592596</v>
      </c>
      <c r="L830" s="13">
        <f t="shared" si="29"/>
        <v>2012</v>
      </c>
      <c r="M830" t="b">
        <v>0</v>
      </c>
      <c r="N830">
        <v>38</v>
      </c>
      <c r="O830" t="b">
        <v>1</v>
      </c>
      <c r="P830" t="s">
        <v>8274</v>
      </c>
      <c r="Q830" s="10" t="s">
        <v>8315</v>
      </c>
      <c r="R830" t="s">
        <v>8316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30"/>
        <v>42504.801388888889</v>
      </c>
      <c r="L831" s="13">
        <f t="shared" si="29"/>
        <v>2016</v>
      </c>
      <c r="M831" t="b">
        <v>0</v>
      </c>
      <c r="N831">
        <v>16</v>
      </c>
      <c r="O831" t="b">
        <v>1</v>
      </c>
      <c r="P831" t="s">
        <v>8274</v>
      </c>
      <c r="Q831" s="10" t="s">
        <v>8315</v>
      </c>
      <c r="R831" t="s">
        <v>8316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30"/>
        <v>41325.525752314818</v>
      </c>
      <c r="L832" s="13">
        <f t="shared" si="29"/>
        <v>2013</v>
      </c>
      <c r="M832" t="b">
        <v>0</v>
      </c>
      <c r="N832">
        <v>32</v>
      </c>
      <c r="O832" t="b">
        <v>1</v>
      </c>
      <c r="P832" t="s">
        <v>8274</v>
      </c>
      <c r="Q832" s="10" t="s">
        <v>8315</v>
      </c>
      <c r="R832" t="s">
        <v>8316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30"/>
        <v>40996.646921296298</v>
      </c>
      <c r="L833" s="13">
        <f t="shared" si="29"/>
        <v>2012</v>
      </c>
      <c r="M833" t="b">
        <v>0</v>
      </c>
      <c r="N833">
        <v>20</v>
      </c>
      <c r="O833" t="b">
        <v>1</v>
      </c>
      <c r="P833" t="s">
        <v>8274</v>
      </c>
      <c r="Q833" s="10" t="s">
        <v>8315</v>
      </c>
      <c r="R833" t="s">
        <v>8316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30"/>
        <v>40869.675173611111</v>
      </c>
      <c r="L834" s="13">
        <f t="shared" si="29"/>
        <v>2011</v>
      </c>
      <c r="M834" t="b">
        <v>0</v>
      </c>
      <c r="N834">
        <v>154</v>
      </c>
      <c r="O834" t="b">
        <v>1</v>
      </c>
      <c r="P834" t="s">
        <v>8274</v>
      </c>
      <c r="Q834" s="10" t="s">
        <v>8315</v>
      </c>
      <c r="R834" t="s">
        <v>8316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si="30"/>
        <v>41718.878182870372</v>
      </c>
      <c r="L835" s="13">
        <f t="shared" ref="L835:L898" si="31">YEAR(K835)</f>
        <v>2014</v>
      </c>
      <c r="M835" t="b">
        <v>0</v>
      </c>
      <c r="N835">
        <v>41</v>
      </c>
      <c r="O835" t="b">
        <v>1</v>
      </c>
      <c r="P835" t="s">
        <v>8274</v>
      </c>
      <c r="Q835" s="10" t="s">
        <v>8315</v>
      </c>
      <c r="R835" t="s">
        <v>8316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30"/>
        <v>41422.822824074072</v>
      </c>
      <c r="L836" s="13">
        <f t="shared" si="31"/>
        <v>2013</v>
      </c>
      <c r="M836" t="b">
        <v>0</v>
      </c>
      <c r="N836">
        <v>75</v>
      </c>
      <c r="O836" t="b">
        <v>1</v>
      </c>
      <c r="P836" t="s">
        <v>8274</v>
      </c>
      <c r="Q836" s="10" t="s">
        <v>8315</v>
      </c>
      <c r="R836" t="s">
        <v>8316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30"/>
        <v>41005.45784722222</v>
      </c>
      <c r="L837" s="13">
        <f t="shared" si="31"/>
        <v>2012</v>
      </c>
      <c r="M837" t="b">
        <v>0</v>
      </c>
      <c r="N837">
        <v>40</v>
      </c>
      <c r="O837" t="b">
        <v>1</v>
      </c>
      <c r="P837" t="s">
        <v>8274</v>
      </c>
      <c r="Q837" s="10" t="s">
        <v>8315</v>
      </c>
      <c r="R837" t="s">
        <v>8316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30"/>
        <v>41524.056921296295</v>
      </c>
      <c r="L838" s="13">
        <f t="shared" si="31"/>
        <v>2013</v>
      </c>
      <c r="M838" t="b">
        <v>0</v>
      </c>
      <c r="N838">
        <v>46</v>
      </c>
      <c r="O838" t="b">
        <v>1</v>
      </c>
      <c r="P838" t="s">
        <v>8274</v>
      </c>
      <c r="Q838" s="10" t="s">
        <v>8315</v>
      </c>
      <c r="R838" t="s">
        <v>8316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30"/>
        <v>41730.998402777775</v>
      </c>
      <c r="L839" s="13">
        <f t="shared" si="31"/>
        <v>2014</v>
      </c>
      <c r="M839" t="b">
        <v>0</v>
      </c>
      <c r="N839">
        <v>62</v>
      </c>
      <c r="O839" t="b">
        <v>1</v>
      </c>
      <c r="P839" t="s">
        <v>8274</v>
      </c>
      <c r="Q839" s="10" t="s">
        <v>8315</v>
      </c>
      <c r="R839" t="s">
        <v>8316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30"/>
        <v>40895.897974537038</v>
      </c>
      <c r="L840" s="13">
        <f t="shared" si="31"/>
        <v>2011</v>
      </c>
      <c r="M840" t="b">
        <v>0</v>
      </c>
      <c r="N840">
        <v>61</v>
      </c>
      <c r="O840" t="b">
        <v>1</v>
      </c>
      <c r="P840" t="s">
        <v>8274</v>
      </c>
      <c r="Q840" s="10" t="s">
        <v>8315</v>
      </c>
      <c r="R840" t="s">
        <v>8316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ref="K841:K904" si="32">(((J841/60)/60)/24)+DATE(1970,1,1)</f>
        <v>41144.763379629629</v>
      </c>
      <c r="L841" s="13">
        <f t="shared" si="31"/>
        <v>2012</v>
      </c>
      <c r="M841" t="b">
        <v>0</v>
      </c>
      <c r="N841">
        <v>96</v>
      </c>
      <c r="O841" t="b">
        <v>1</v>
      </c>
      <c r="P841" t="s">
        <v>8274</v>
      </c>
      <c r="Q841" s="10" t="s">
        <v>8315</v>
      </c>
      <c r="R841" t="s">
        <v>8316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32"/>
        <v>42607.226701388892</v>
      </c>
      <c r="L842" s="13">
        <f t="shared" si="31"/>
        <v>2016</v>
      </c>
      <c r="M842" t="b">
        <v>0</v>
      </c>
      <c r="N842">
        <v>190</v>
      </c>
      <c r="O842" t="b">
        <v>1</v>
      </c>
      <c r="P842" t="s">
        <v>8275</v>
      </c>
      <c r="Q842" s="10" t="s">
        <v>8315</v>
      </c>
      <c r="R842" t="s">
        <v>8316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32"/>
        <v>41923.838692129626</v>
      </c>
      <c r="L843" s="13">
        <f t="shared" si="31"/>
        <v>2014</v>
      </c>
      <c r="M843" t="b">
        <v>1</v>
      </c>
      <c r="N843">
        <v>94</v>
      </c>
      <c r="O843" t="b">
        <v>1</v>
      </c>
      <c r="P843" t="s">
        <v>8275</v>
      </c>
      <c r="Q843" s="10" t="s">
        <v>8315</v>
      </c>
      <c r="R843" t="s">
        <v>8316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32"/>
        <v>41526.592395833337</v>
      </c>
      <c r="L844" s="13">
        <f t="shared" si="31"/>
        <v>2013</v>
      </c>
      <c r="M844" t="b">
        <v>1</v>
      </c>
      <c r="N844">
        <v>39</v>
      </c>
      <c r="O844" t="b">
        <v>1</v>
      </c>
      <c r="P844" t="s">
        <v>8275</v>
      </c>
      <c r="Q844" s="10" t="s">
        <v>8315</v>
      </c>
      <c r="R844" t="s">
        <v>8316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32"/>
        <v>42695.257870370369</v>
      </c>
      <c r="L845" s="13">
        <f t="shared" si="31"/>
        <v>2016</v>
      </c>
      <c r="M845" t="b">
        <v>0</v>
      </c>
      <c r="N845">
        <v>127</v>
      </c>
      <c r="O845" t="b">
        <v>1</v>
      </c>
      <c r="P845" t="s">
        <v>8275</v>
      </c>
      <c r="Q845" s="10" t="s">
        <v>8315</v>
      </c>
      <c r="R845" t="s">
        <v>8316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32"/>
        <v>41905.684629629628</v>
      </c>
      <c r="L846" s="13">
        <f t="shared" si="31"/>
        <v>2014</v>
      </c>
      <c r="M846" t="b">
        <v>1</v>
      </c>
      <c r="N846">
        <v>159</v>
      </c>
      <c r="O846" t="b">
        <v>1</v>
      </c>
      <c r="P846" t="s">
        <v>8275</v>
      </c>
      <c r="Q846" s="10" t="s">
        <v>8315</v>
      </c>
      <c r="R846" t="s">
        <v>8316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32"/>
        <v>42578.205972222218</v>
      </c>
      <c r="L847" s="13">
        <f t="shared" si="31"/>
        <v>2016</v>
      </c>
      <c r="M847" t="b">
        <v>0</v>
      </c>
      <c r="N847">
        <v>177</v>
      </c>
      <c r="O847" t="b">
        <v>1</v>
      </c>
      <c r="P847" t="s">
        <v>8275</v>
      </c>
      <c r="Q847" s="10" t="s">
        <v>8315</v>
      </c>
      <c r="R847" t="s">
        <v>8316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32"/>
        <v>41694.391840277778</v>
      </c>
      <c r="L848" s="13">
        <f t="shared" si="31"/>
        <v>2014</v>
      </c>
      <c r="M848" t="b">
        <v>0</v>
      </c>
      <c r="N848">
        <v>47</v>
      </c>
      <c r="O848" t="b">
        <v>1</v>
      </c>
      <c r="P848" t="s">
        <v>8275</v>
      </c>
      <c r="Q848" s="10" t="s">
        <v>8315</v>
      </c>
      <c r="R848" t="s">
        <v>8316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32"/>
        <v>42165.79833333334</v>
      </c>
      <c r="L849" s="13">
        <f t="shared" si="31"/>
        <v>2015</v>
      </c>
      <c r="M849" t="b">
        <v>0</v>
      </c>
      <c r="N849">
        <v>1</v>
      </c>
      <c r="O849" t="b">
        <v>1</v>
      </c>
      <c r="P849" t="s">
        <v>8275</v>
      </c>
      <c r="Q849" s="10" t="s">
        <v>8315</v>
      </c>
      <c r="R849" t="s">
        <v>8316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32"/>
        <v>42078.792048611111</v>
      </c>
      <c r="L850" s="13">
        <f t="shared" si="31"/>
        <v>2015</v>
      </c>
      <c r="M850" t="b">
        <v>0</v>
      </c>
      <c r="N850">
        <v>16</v>
      </c>
      <c r="O850" t="b">
        <v>1</v>
      </c>
      <c r="P850" t="s">
        <v>8275</v>
      </c>
      <c r="Q850" s="10" t="s">
        <v>8315</v>
      </c>
      <c r="R850" t="s">
        <v>8316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32"/>
        <v>42051.148888888885</v>
      </c>
      <c r="L851" s="13">
        <f t="shared" si="31"/>
        <v>2015</v>
      </c>
      <c r="M851" t="b">
        <v>0</v>
      </c>
      <c r="N851">
        <v>115</v>
      </c>
      <c r="O851" t="b">
        <v>1</v>
      </c>
      <c r="P851" t="s">
        <v>8275</v>
      </c>
      <c r="Q851" s="10" t="s">
        <v>8315</v>
      </c>
      <c r="R851" t="s">
        <v>8316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32"/>
        <v>42452.827743055561</v>
      </c>
      <c r="L852" s="13">
        <f t="shared" si="31"/>
        <v>2016</v>
      </c>
      <c r="M852" t="b">
        <v>0</v>
      </c>
      <c r="N852">
        <v>133</v>
      </c>
      <c r="O852" t="b">
        <v>1</v>
      </c>
      <c r="P852" t="s">
        <v>8275</v>
      </c>
      <c r="Q852" s="10" t="s">
        <v>8315</v>
      </c>
      <c r="R852" t="s">
        <v>8316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32"/>
        <v>42522.880243055552</v>
      </c>
      <c r="L853" s="13">
        <f t="shared" si="31"/>
        <v>2016</v>
      </c>
      <c r="M853" t="b">
        <v>0</v>
      </c>
      <c r="N853">
        <v>70</v>
      </c>
      <c r="O853" t="b">
        <v>1</v>
      </c>
      <c r="P853" t="s">
        <v>8275</v>
      </c>
      <c r="Q853" s="10" t="s">
        <v>8315</v>
      </c>
      <c r="R853" t="s">
        <v>8316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32"/>
        <v>42656.805497685185</v>
      </c>
      <c r="L854" s="13">
        <f t="shared" si="31"/>
        <v>2016</v>
      </c>
      <c r="M854" t="b">
        <v>0</v>
      </c>
      <c r="N854">
        <v>62</v>
      </c>
      <c r="O854" t="b">
        <v>1</v>
      </c>
      <c r="P854" t="s">
        <v>8275</v>
      </c>
      <c r="Q854" s="10" t="s">
        <v>8315</v>
      </c>
      <c r="R854" t="s">
        <v>8316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32"/>
        <v>42021.832280092596</v>
      </c>
      <c r="L855" s="13">
        <f t="shared" si="31"/>
        <v>2015</v>
      </c>
      <c r="M855" t="b">
        <v>0</v>
      </c>
      <c r="N855">
        <v>10</v>
      </c>
      <c r="O855" t="b">
        <v>1</v>
      </c>
      <c r="P855" t="s">
        <v>8275</v>
      </c>
      <c r="Q855" s="10" t="s">
        <v>8315</v>
      </c>
      <c r="R855" t="s">
        <v>8316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32"/>
        <v>42702.212337962963</v>
      </c>
      <c r="L856" s="13">
        <f t="shared" si="31"/>
        <v>2016</v>
      </c>
      <c r="M856" t="b">
        <v>0</v>
      </c>
      <c r="N856">
        <v>499</v>
      </c>
      <c r="O856" t="b">
        <v>1</v>
      </c>
      <c r="P856" t="s">
        <v>8275</v>
      </c>
      <c r="Q856" s="10" t="s">
        <v>8315</v>
      </c>
      <c r="R856" t="s">
        <v>8316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32"/>
        <v>42545.125196759262</v>
      </c>
      <c r="L857" s="13">
        <f t="shared" si="31"/>
        <v>2016</v>
      </c>
      <c r="M857" t="b">
        <v>0</v>
      </c>
      <c r="N857">
        <v>47</v>
      </c>
      <c r="O857" t="b">
        <v>1</v>
      </c>
      <c r="P857" t="s">
        <v>8275</v>
      </c>
      <c r="Q857" s="10" t="s">
        <v>8315</v>
      </c>
      <c r="R857" t="s">
        <v>8316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32"/>
        <v>42609.311990740738</v>
      </c>
      <c r="L858" s="13">
        <f t="shared" si="31"/>
        <v>2016</v>
      </c>
      <c r="M858" t="b">
        <v>0</v>
      </c>
      <c r="N858">
        <v>28</v>
      </c>
      <c r="O858" t="b">
        <v>1</v>
      </c>
      <c r="P858" t="s">
        <v>8275</v>
      </c>
      <c r="Q858" s="10" t="s">
        <v>8315</v>
      </c>
      <c r="R858" t="s">
        <v>8316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32"/>
        <v>42291.581377314811</v>
      </c>
      <c r="L859" s="13">
        <f t="shared" si="31"/>
        <v>2015</v>
      </c>
      <c r="M859" t="b">
        <v>0</v>
      </c>
      <c r="N859">
        <v>24</v>
      </c>
      <c r="O859" t="b">
        <v>1</v>
      </c>
      <c r="P859" t="s">
        <v>8275</v>
      </c>
      <c r="Q859" s="10" t="s">
        <v>8315</v>
      </c>
      <c r="R859" t="s">
        <v>8316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32"/>
        <v>42079.745578703703</v>
      </c>
      <c r="L860" s="13">
        <f t="shared" si="31"/>
        <v>2015</v>
      </c>
      <c r="M860" t="b">
        <v>0</v>
      </c>
      <c r="N860">
        <v>76</v>
      </c>
      <c r="O860" t="b">
        <v>1</v>
      </c>
      <c r="P860" t="s">
        <v>8275</v>
      </c>
      <c r="Q860" s="10" t="s">
        <v>8315</v>
      </c>
      <c r="R860" t="s">
        <v>8316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32"/>
        <v>42128.820231481484</v>
      </c>
      <c r="L861" s="13">
        <f t="shared" si="31"/>
        <v>2015</v>
      </c>
      <c r="M861" t="b">
        <v>0</v>
      </c>
      <c r="N861">
        <v>98</v>
      </c>
      <c r="O861" t="b">
        <v>1</v>
      </c>
      <c r="P861" t="s">
        <v>8275</v>
      </c>
      <c r="Q861" s="10" t="s">
        <v>8315</v>
      </c>
      <c r="R861" t="s">
        <v>8316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32"/>
        <v>41570.482789351852</v>
      </c>
      <c r="L862" s="13">
        <f t="shared" si="31"/>
        <v>2013</v>
      </c>
      <c r="M862" t="b">
        <v>0</v>
      </c>
      <c r="N862">
        <v>48</v>
      </c>
      <c r="O862" t="b">
        <v>0</v>
      </c>
      <c r="P862" t="s">
        <v>8276</v>
      </c>
      <c r="Q862" s="10" t="s">
        <v>8315</v>
      </c>
      <c r="R862" t="s">
        <v>8316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32"/>
        <v>42599.965324074074</v>
      </c>
      <c r="L863" s="13">
        <f t="shared" si="31"/>
        <v>2016</v>
      </c>
      <c r="M863" t="b">
        <v>0</v>
      </c>
      <c r="N863">
        <v>2</v>
      </c>
      <c r="O863" t="b">
        <v>0</v>
      </c>
      <c r="P863" t="s">
        <v>8276</v>
      </c>
      <c r="Q863" s="10" t="s">
        <v>8315</v>
      </c>
      <c r="R863" t="s">
        <v>8316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32"/>
        <v>41559.5549537037</v>
      </c>
      <c r="L864" s="13">
        <f t="shared" si="31"/>
        <v>2013</v>
      </c>
      <c r="M864" t="b">
        <v>0</v>
      </c>
      <c r="N864">
        <v>4</v>
      </c>
      <c r="O864" t="b">
        <v>0</v>
      </c>
      <c r="P864" t="s">
        <v>8276</v>
      </c>
      <c r="Q864" s="10" t="s">
        <v>8315</v>
      </c>
      <c r="R864" t="s">
        <v>8316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32"/>
        <v>40921.117662037039</v>
      </c>
      <c r="L865" s="13">
        <f t="shared" si="31"/>
        <v>2012</v>
      </c>
      <c r="M865" t="b">
        <v>0</v>
      </c>
      <c r="N865">
        <v>5</v>
      </c>
      <c r="O865" t="b">
        <v>0</v>
      </c>
      <c r="P865" t="s">
        <v>8276</v>
      </c>
      <c r="Q865" s="10" t="s">
        <v>8315</v>
      </c>
      <c r="R865" t="s">
        <v>8316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32"/>
        <v>41541.106921296298</v>
      </c>
      <c r="L866" s="13">
        <f t="shared" si="31"/>
        <v>2013</v>
      </c>
      <c r="M866" t="b">
        <v>0</v>
      </c>
      <c r="N866">
        <v>79</v>
      </c>
      <c r="O866" t="b">
        <v>0</v>
      </c>
      <c r="P866" t="s">
        <v>8276</v>
      </c>
      <c r="Q866" s="10" t="s">
        <v>8315</v>
      </c>
      <c r="R866" t="s">
        <v>8316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32"/>
        <v>41230.77311342593</v>
      </c>
      <c r="L867" s="13">
        <f t="shared" si="31"/>
        <v>2012</v>
      </c>
      <c r="M867" t="b">
        <v>0</v>
      </c>
      <c r="N867">
        <v>2</v>
      </c>
      <c r="O867" t="b">
        <v>0</v>
      </c>
      <c r="P867" t="s">
        <v>8276</v>
      </c>
      <c r="Q867" s="10" t="s">
        <v>8315</v>
      </c>
      <c r="R867" t="s">
        <v>8316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32"/>
        <v>42025.637939814813</v>
      </c>
      <c r="L868" s="13">
        <f t="shared" si="31"/>
        <v>2015</v>
      </c>
      <c r="M868" t="b">
        <v>0</v>
      </c>
      <c r="N868">
        <v>11</v>
      </c>
      <c r="O868" t="b">
        <v>0</v>
      </c>
      <c r="P868" t="s">
        <v>8276</v>
      </c>
      <c r="Q868" s="10" t="s">
        <v>8315</v>
      </c>
      <c r="R868" t="s">
        <v>8316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32"/>
        <v>40088.105393518519</v>
      </c>
      <c r="L869" s="13">
        <f t="shared" si="31"/>
        <v>2009</v>
      </c>
      <c r="M869" t="b">
        <v>0</v>
      </c>
      <c r="N869">
        <v>11</v>
      </c>
      <c r="O869" t="b">
        <v>0</v>
      </c>
      <c r="P869" t="s">
        <v>8276</v>
      </c>
      <c r="Q869" s="10" t="s">
        <v>8315</v>
      </c>
      <c r="R869" t="s">
        <v>8316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32"/>
        <v>41616.027754629627</v>
      </c>
      <c r="L870" s="13">
        <f t="shared" si="31"/>
        <v>2013</v>
      </c>
      <c r="M870" t="b">
        <v>0</v>
      </c>
      <c r="N870">
        <v>1</v>
      </c>
      <c r="O870" t="b">
        <v>0</v>
      </c>
      <c r="P870" t="s">
        <v>8276</v>
      </c>
      <c r="Q870" s="10" t="s">
        <v>8315</v>
      </c>
      <c r="R870" t="s">
        <v>8316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32"/>
        <v>41342.845567129632</v>
      </c>
      <c r="L871" s="13">
        <f t="shared" si="31"/>
        <v>2013</v>
      </c>
      <c r="M871" t="b">
        <v>0</v>
      </c>
      <c r="N871">
        <v>3</v>
      </c>
      <c r="O871" t="b">
        <v>0</v>
      </c>
      <c r="P871" t="s">
        <v>8276</v>
      </c>
      <c r="Q871" s="10" t="s">
        <v>8315</v>
      </c>
      <c r="R871" t="s">
        <v>8316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32"/>
        <v>41488.022256944445</v>
      </c>
      <c r="L872" s="13">
        <f t="shared" si="31"/>
        <v>2013</v>
      </c>
      <c r="M872" t="b">
        <v>0</v>
      </c>
      <c r="N872">
        <v>5</v>
      </c>
      <c r="O872" t="b">
        <v>0</v>
      </c>
      <c r="P872" t="s">
        <v>8276</v>
      </c>
      <c r="Q872" s="10" t="s">
        <v>8315</v>
      </c>
      <c r="R872" t="s">
        <v>8316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32"/>
        <v>41577.561284722222</v>
      </c>
      <c r="L873" s="13">
        <f t="shared" si="31"/>
        <v>2013</v>
      </c>
      <c r="M873" t="b">
        <v>0</v>
      </c>
      <c r="N873">
        <v>12</v>
      </c>
      <c r="O873" t="b">
        <v>0</v>
      </c>
      <c r="P873" t="s">
        <v>8276</v>
      </c>
      <c r="Q873" s="10" t="s">
        <v>8315</v>
      </c>
      <c r="R873" t="s">
        <v>8316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32"/>
        <v>40567.825543981482</v>
      </c>
      <c r="L874" s="13">
        <f t="shared" si="31"/>
        <v>2011</v>
      </c>
      <c r="M874" t="b">
        <v>0</v>
      </c>
      <c r="N874">
        <v>2</v>
      </c>
      <c r="O874" t="b">
        <v>0</v>
      </c>
      <c r="P874" t="s">
        <v>8276</v>
      </c>
      <c r="Q874" s="10" t="s">
        <v>8315</v>
      </c>
      <c r="R874" t="s">
        <v>8316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32"/>
        <v>41184.167129629634</v>
      </c>
      <c r="L875" s="13">
        <f t="shared" si="31"/>
        <v>2012</v>
      </c>
      <c r="M875" t="b">
        <v>0</v>
      </c>
      <c r="N875">
        <v>5</v>
      </c>
      <c r="O875" t="b">
        <v>0</v>
      </c>
      <c r="P875" t="s">
        <v>8276</v>
      </c>
      <c r="Q875" s="10" t="s">
        <v>8315</v>
      </c>
      <c r="R875" t="s">
        <v>8316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32"/>
        <v>41368.583726851852</v>
      </c>
      <c r="L876" s="13">
        <f t="shared" si="31"/>
        <v>2013</v>
      </c>
      <c r="M876" t="b">
        <v>0</v>
      </c>
      <c r="N876">
        <v>21</v>
      </c>
      <c r="O876" t="b">
        <v>0</v>
      </c>
      <c r="P876" t="s">
        <v>8276</v>
      </c>
      <c r="Q876" s="10" t="s">
        <v>8315</v>
      </c>
      <c r="R876" t="s">
        <v>8316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32"/>
        <v>42248.723738425921</v>
      </c>
      <c r="L877" s="13">
        <f t="shared" si="31"/>
        <v>2015</v>
      </c>
      <c r="M877" t="b">
        <v>0</v>
      </c>
      <c r="N877">
        <v>0</v>
      </c>
      <c r="O877" t="b">
        <v>0</v>
      </c>
      <c r="P877" t="s">
        <v>8276</v>
      </c>
      <c r="Q877" s="10" t="s">
        <v>8315</v>
      </c>
      <c r="R877" t="s">
        <v>8316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32"/>
        <v>41276.496840277774</v>
      </c>
      <c r="L878" s="13">
        <f t="shared" si="31"/>
        <v>2013</v>
      </c>
      <c r="M878" t="b">
        <v>0</v>
      </c>
      <c r="N878">
        <v>45</v>
      </c>
      <c r="O878" t="b">
        <v>0</v>
      </c>
      <c r="P878" t="s">
        <v>8276</v>
      </c>
      <c r="Q878" s="10" t="s">
        <v>8315</v>
      </c>
      <c r="R878" t="s">
        <v>8316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32"/>
        <v>41597.788888888892</v>
      </c>
      <c r="L879" s="13">
        <f t="shared" si="31"/>
        <v>2013</v>
      </c>
      <c r="M879" t="b">
        <v>0</v>
      </c>
      <c r="N879">
        <v>29</v>
      </c>
      <c r="O879" t="b">
        <v>0</v>
      </c>
      <c r="P879" t="s">
        <v>8276</v>
      </c>
      <c r="Q879" s="10" t="s">
        <v>8315</v>
      </c>
      <c r="R879" t="s">
        <v>8316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32"/>
        <v>40505.232916666668</v>
      </c>
      <c r="L880" s="13">
        <f t="shared" si="31"/>
        <v>2010</v>
      </c>
      <c r="M880" t="b">
        <v>0</v>
      </c>
      <c r="N880">
        <v>2</v>
      </c>
      <c r="O880" t="b">
        <v>0</v>
      </c>
      <c r="P880" t="s">
        <v>8276</v>
      </c>
      <c r="Q880" s="10" t="s">
        <v>8315</v>
      </c>
      <c r="R880" t="s">
        <v>8316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32"/>
        <v>41037.829918981479</v>
      </c>
      <c r="L881" s="13">
        <f t="shared" si="31"/>
        <v>2012</v>
      </c>
      <c r="M881" t="b">
        <v>0</v>
      </c>
      <c r="N881">
        <v>30</v>
      </c>
      <c r="O881" t="b">
        <v>0</v>
      </c>
      <c r="P881" t="s">
        <v>8276</v>
      </c>
      <c r="Q881" s="10" t="s">
        <v>8315</v>
      </c>
      <c r="R881" t="s">
        <v>8316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32"/>
        <v>41179.32104166667</v>
      </c>
      <c r="L882" s="13">
        <f t="shared" si="31"/>
        <v>2012</v>
      </c>
      <c r="M882" t="b">
        <v>0</v>
      </c>
      <c r="N882">
        <v>8</v>
      </c>
      <c r="O882" t="b">
        <v>0</v>
      </c>
      <c r="P882" t="s">
        <v>8277</v>
      </c>
      <c r="Q882" s="10" t="s">
        <v>8315</v>
      </c>
      <c r="R882" t="s">
        <v>8316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32"/>
        <v>40877.25099537037</v>
      </c>
      <c r="L883" s="13">
        <f t="shared" si="31"/>
        <v>2011</v>
      </c>
      <c r="M883" t="b">
        <v>0</v>
      </c>
      <c r="N883">
        <v>1</v>
      </c>
      <c r="O883" t="b">
        <v>0</v>
      </c>
      <c r="P883" t="s">
        <v>8277</v>
      </c>
      <c r="Q883" s="10" t="s">
        <v>8315</v>
      </c>
      <c r="R883" t="s">
        <v>8316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32"/>
        <v>40759.860532407409</v>
      </c>
      <c r="L884" s="13">
        <f t="shared" si="31"/>
        <v>2011</v>
      </c>
      <c r="M884" t="b">
        <v>0</v>
      </c>
      <c r="N884">
        <v>14</v>
      </c>
      <c r="O884" t="b">
        <v>0</v>
      </c>
      <c r="P884" t="s">
        <v>8277</v>
      </c>
      <c r="Q884" s="10" t="s">
        <v>8315</v>
      </c>
      <c r="R884" t="s">
        <v>8316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32"/>
        <v>42371.935590277775</v>
      </c>
      <c r="L885" s="13">
        <f t="shared" si="31"/>
        <v>2016</v>
      </c>
      <c r="M885" t="b">
        <v>0</v>
      </c>
      <c r="N885">
        <v>24</v>
      </c>
      <c r="O885" t="b">
        <v>0</v>
      </c>
      <c r="P885" t="s">
        <v>8277</v>
      </c>
      <c r="Q885" s="10" t="s">
        <v>8315</v>
      </c>
      <c r="R885" t="s">
        <v>8316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32"/>
        <v>40981.802615740737</v>
      </c>
      <c r="L886" s="13">
        <f t="shared" si="31"/>
        <v>2012</v>
      </c>
      <c r="M886" t="b">
        <v>0</v>
      </c>
      <c r="N886">
        <v>2</v>
      </c>
      <c r="O886" t="b">
        <v>0</v>
      </c>
      <c r="P886" t="s">
        <v>8277</v>
      </c>
      <c r="Q886" s="10" t="s">
        <v>8315</v>
      </c>
      <c r="R886" t="s">
        <v>8316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32"/>
        <v>42713.941099537042</v>
      </c>
      <c r="L887" s="13">
        <f t="shared" si="31"/>
        <v>2016</v>
      </c>
      <c r="M887" t="b">
        <v>0</v>
      </c>
      <c r="N887">
        <v>21</v>
      </c>
      <c r="O887" t="b">
        <v>0</v>
      </c>
      <c r="P887" t="s">
        <v>8277</v>
      </c>
      <c r="Q887" s="10" t="s">
        <v>8315</v>
      </c>
      <c r="R887" t="s">
        <v>8316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32"/>
        <v>42603.870520833334</v>
      </c>
      <c r="L888" s="13">
        <f t="shared" si="31"/>
        <v>2016</v>
      </c>
      <c r="M888" t="b">
        <v>0</v>
      </c>
      <c r="N888">
        <v>7</v>
      </c>
      <c r="O888" t="b">
        <v>0</v>
      </c>
      <c r="P888" t="s">
        <v>8277</v>
      </c>
      <c r="Q888" s="10" t="s">
        <v>8315</v>
      </c>
      <c r="R888" t="s">
        <v>8316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32"/>
        <v>41026.958969907406</v>
      </c>
      <c r="L889" s="13">
        <f t="shared" si="31"/>
        <v>2012</v>
      </c>
      <c r="M889" t="b">
        <v>0</v>
      </c>
      <c r="N889">
        <v>0</v>
      </c>
      <c r="O889" t="b">
        <v>0</v>
      </c>
      <c r="P889" t="s">
        <v>8277</v>
      </c>
      <c r="Q889" s="10" t="s">
        <v>8315</v>
      </c>
      <c r="R889" t="s">
        <v>8316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32"/>
        <v>40751.753298611111</v>
      </c>
      <c r="L890" s="13">
        <f t="shared" si="31"/>
        <v>2011</v>
      </c>
      <c r="M890" t="b">
        <v>0</v>
      </c>
      <c r="N890">
        <v>4</v>
      </c>
      <c r="O890" t="b">
        <v>0</v>
      </c>
      <c r="P890" t="s">
        <v>8277</v>
      </c>
      <c r="Q890" s="10" t="s">
        <v>8315</v>
      </c>
      <c r="R890" t="s">
        <v>8316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32"/>
        <v>41887.784062500003</v>
      </c>
      <c r="L891" s="13">
        <f t="shared" si="31"/>
        <v>2014</v>
      </c>
      <c r="M891" t="b">
        <v>0</v>
      </c>
      <c r="N891">
        <v>32</v>
      </c>
      <c r="O891" t="b">
        <v>0</v>
      </c>
      <c r="P891" t="s">
        <v>8277</v>
      </c>
      <c r="Q891" s="10" t="s">
        <v>8315</v>
      </c>
      <c r="R891" t="s">
        <v>8316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32"/>
        <v>41569.698831018519</v>
      </c>
      <c r="L892" s="13">
        <f t="shared" si="31"/>
        <v>2013</v>
      </c>
      <c r="M892" t="b">
        <v>0</v>
      </c>
      <c r="N892">
        <v>4</v>
      </c>
      <c r="O892" t="b">
        <v>0</v>
      </c>
      <c r="P892" t="s">
        <v>8277</v>
      </c>
      <c r="Q892" s="10" t="s">
        <v>8315</v>
      </c>
      <c r="R892" t="s">
        <v>8316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32"/>
        <v>41842.031597222223</v>
      </c>
      <c r="L893" s="13">
        <f t="shared" si="31"/>
        <v>2014</v>
      </c>
      <c r="M893" t="b">
        <v>0</v>
      </c>
      <c r="N893">
        <v>9</v>
      </c>
      <c r="O893" t="b">
        <v>0</v>
      </c>
      <c r="P893" t="s">
        <v>8277</v>
      </c>
      <c r="Q893" s="10" t="s">
        <v>8315</v>
      </c>
      <c r="R893" t="s">
        <v>8316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32"/>
        <v>40304.20003472222</v>
      </c>
      <c r="L894" s="13">
        <f t="shared" si="31"/>
        <v>2010</v>
      </c>
      <c r="M894" t="b">
        <v>0</v>
      </c>
      <c r="N894">
        <v>17</v>
      </c>
      <c r="O894" t="b">
        <v>0</v>
      </c>
      <c r="P894" t="s">
        <v>8277</v>
      </c>
      <c r="Q894" s="10" t="s">
        <v>8315</v>
      </c>
      <c r="R894" t="s">
        <v>8316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32"/>
        <v>42065.897719907407</v>
      </c>
      <c r="L895" s="13">
        <f t="shared" si="31"/>
        <v>2015</v>
      </c>
      <c r="M895" t="b">
        <v>0</v>
      </c>
      <c r="N895">
        <v>5</v>
      </c>
      <c r="O895" t="b">
        <v>0</v>
      </c>
      <c r="P895" t="s">
        <v>8277</v>
      </c>
      <c r="Q895" s="10" t="s">
        <v>8315</v>
      </c>
      <c r="R895" t="s">
        <v>8316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32"/>
        <v>42496.981597222228</v>
      </c>
      <c r="L896" s="13">
        <f t="shared" si="31"/>
        <v>2016</v>
      </c>
      <c r="M896" t="b">
        <v>0</v>
      </c>
      <c r="N896">
        <v>53</v>
      </c>
      <c r="O896" t="b">
        <v>0</v>
      </c>
      <c r="P896" t="s">
        <v>8277</v>
      </c>
      <c r="Q896" s="10" t="s">
        <v>8315</v>
      </c>
      <c r="R896" t="s">
        <v>8316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32"/>
        <v>40431.127650462964</v>
      </c>
      <c r="L897" s="13">
        <f t="shared" si="31"/>
        <v>2010</v>
      </c>
      <c r="M897" t="b">
        <v>0</v>
      </c>
      <c r="N897">
        <v>7</v>
      </c>
      <c r="O897" t="b">
        <v>0</v>
      </c>
      <c r="P897" t="s">
        <v>8277</v>
      </c>
      <c r="Q897" s="10" t="s">
        <v>8315</v>
      </c>
      <c r="R897" t="s">
        <v>8316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32"/>
        <v>42218.872986111113</v>
      </c>
      <c r="L898" s="13">
        <f t="shared" si="31"/>
        <v>2015</v>
      </c>
      <c r="M898" t="b">
        <v>0</v>
      </c>
      <c r="N898">
        <v>72</v>
      </c>
      <c r="O898" t="b">
        <v>0</v>
      </c>
      <c r="P898" t="s">
        <v>8277</v>
      </c>
      <c r="Q898" s="10" t="s">
        <v>8315</v>
      </c>
      <c r="R898" t="s">
        <v>8316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si="32"/>
        <v>41211.688750000001</v>
      </c>
      <c r="L899" s="13">
        <f t="shared" ref="L899:L962" si="33">YEAR(K899)</f>
        <v>2012</v>
      </c>
      <c r="M899" t="b">
        <v>0</v>
      </c>
      <c r="N899">
        <v>0</v>
      </c>
      <c r="O899" t="b">
        <v>0</v>
      </c>
      <c r="P899" t="s">
        <v>8277</v>
      </c>
      <c r="Q899" s="10" t="s">
        <v>8315</v>
      </c>
      <c r="R899" t="s">
        <v>8316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32"/>
        <v>40878.758217592593</v>
      </c>
      <c r="L900" s="13">
        <f t="shared" si="33"/>
        <v>2011</v>
      </c>
      <c r="M900" t="b">
        <v>0</v>
      </c>
      <c r="N900">
        <v>2</v>
      </c>
      <c r="O900" t="b">
        <v>0</v>
      </c>
      <c r="P900" t="s">
        <v>8277</v>
      </c>
      <c r="Q900" s="10" t="s">
        <v>8315</v>
      </c>
      <c r="R900" t="s">
        <v>8316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32"/>
        <v>40646.099097222221</v>
      </c>
      <c r="L901" s="13">
        <f t="shared" si="33"/>
        <v>2011</v>
      </c>
      <c r="M901" t="b">
        <v>0</v>
      </c>
      <c r="N901">
        <v>8</v>
      </c>
      <c r="O901" t="b">
        <v>0</v>
      </c>
      <c r="P901" t="s">
        <v>8277</v>
      </c>
      <c r="Q901" s="10" t="s">
        <v>8315</v>
      </c>
      <c r="R901" t="s">
        <v>8316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32"/>
        <v>42429.84956018519</v>
      </c>
      <c r="L902" s="13">
        <f t="shared" si="33"/>
        <v>2016</v>
      </c>
      <c r="M902" t="b">
        <v>0</v>
      </c>
      <c r="N902">
        <v>2</v>
      </c>
      <c r="O902" t="b">
        <v>0</v>
      </c>
      <c r="P902" t="s">
        <v>8276</v>
      </c>
      <c r="Q902" s="10" t="s">
        <v>8315</v>
      </c>
      <c r="R902" t="s">
        <v>8316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32"/>
        <v>40291.81150462963</v>
      </c>
      <c r="L903" s="13">
        <f t="shared" si="33"/>
        <v>2010</v>
      </c>
      <c r="M903" t="b">
        <v>0</v>
      </c>
      <c r="N903">
        <v>0</v>
      </c>
      <c r="O903" t="b">
        <v>0</v>
      </c>
      <c r="P903" t="s">
        <v>8276</v>
      </c>
      <c r="Q903" s="10" t="s">
        <v>8315</v>
      </c>
      <c r="R903" t="s">
        <v>8316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32"/>
        <v>41829.965532407405</v>
      </c>
      <c r="L904" s="13">
        <f t="shared" si="33"/>
        <v>2014</v>
      </c>
      <c r="M904" t="b">
        <v>0</v>
      </c>
      <c r="N904">
        <v>3</v>
      </c>
      <c r="O904" t="b">
        <v>0</v>
      </c>
      <c r="P904" t="s">
        <v>8276</v>
      </c>
      <c r="Q904" s="10" t="s">
        <v>8315</v>
      </c>
      <c r="R904" t="s">
        <v>8316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ref="K905:K968" si="34">(((J905/60)/60)/24)+DATE(1970,1,1)</f>
        <v>41149.796064814815</v>
      </c>
      <c r="L905" s="13">
        <f t="shared" si="33"/>
        <v>2012</v>
      </c>
      <c r="M905" t="b">
        <v>0</v>
      </c>
      <c r="N905">
        <v>4</v>
      </c>
      <c r="O905" t="b">
        <v>0</v>
      </c>
      <c r="P905" t="s">
        <v>8276</v>
      </c>
      <c r="Q905" s="10" t="s">
        <v>8315</v>
      </c>
      <c r="R905" t="s">
        <v>8316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34"/>
        <v>42342.080289351856</v>
      </c>
      <c r="L906" s="13">
        <f t="shared" si="33"/>
        <v>2015</v>
      </c>
      <c r="M906" t="b">
        <v>0</v>
      </c>
      <c r="N906">
        <v>3</v>
      </c>
      <c r="O906" t="b">
        <v>0</v>
      </c>
      <c r="P906" t="s">
        <v>8276</v>
      </c>
      <c r="Q906" s="10" t="s">
        <v>8315</v>
      </c>
      <c r="R906" t="s">
        <v>8316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34"/>
        <v>40507.239884259259</v>
      </c>
      <c r="L907" s="13">
        <f t="shared" si="33"/>
        <v>2010</v>
      </c>
      <c r="M907" t="b">
        <v>0</v>
      </c>
      <c r="N907">
        <v>6</v>
      </c>
      <c r="O907" t="b">
        <v>0</v>
      </c>
      <c r="P907" t="s">
        <v>8276</v>
      </c>
      <c r="Q907" s="10" t="s">
        <v>8315</v>
      </c>
      <c r="R907" t="s">
        <v>8316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34"/>
        <v>41681.189699074072</v>
      </c>
      <c r="L908" s="13">
        <f t="shared" si="33"/>
        <v>2014</v>
      </c>
      <c r="M908" t="b">
        <v>0</v>
      </c>
      <c r="N908">
        <v>0</v>
      </c>
      <c r="O908" t="b">
        <v>0</v>
      </c>
      <c r="P908" t="s">
        <v>8276</v>
      </c>
      <c r="Q908" s="10" t="s">
        <v>8315</v>
      </c>
      <c r="R908" t="s">
        <v>8316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34"/>
        <v>40767.192395833335</v>
      </c>
      <c r="L909" s="13">
        <f t="shared" si="33"/>
        <v>2011</v>
      </c>
      <c r="M909" t="b">
        <v>0</v>
      </c>
      <c r="N909">
        <v>0</v>
      </c>
      <c r="O909" t="b">
        <v>0</v>
      </c>
      <c r="P909" t="s">
        <v>8276</v>
      </c>
      <c r="Q909" s="10" t="s">
        <v>8315</v>
      </c>
      <c r="R909" t="s">
        <v>8316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34"/>
        <v>40340.801562499997</v>
      </c>
      <c r="L910" s="13">
        <f t="shared" si="33"/>
        <v>2010</v>
      </c>
      <c r="M910" t="b">
        <v>0</v>
      </c>
      <c r="N910">
        <v>0</v>
      </c>
      <c r="O910" t="b">
        <v>0</v>
      </c>
      <c r="P910" t="s">
        <v>8276</v>
      </c>
      <c r="Q910" s="10" t="s">
        <v>8315</v>
      </c>
      <c r="R910" t="s">
        <v>8316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34"/>
        <v>41081.69027777778</v>
      </c>
      <c r="L911" s="13">
        <f t="shared" si="33"/>
        <v>2012</v>
      </c>
      <c r="M911" t="b">
        <v>0</v>
      </c>
      <c r="N911">
        <v>8</v>
      </c>
      <c r="O911" t="b">
        <v>0</v>
      </c>
      <c r="P911" t="s">
        <v>8276</v>
      </c>
      <c r="Q911" s="10" t="s">
        <v>8315</v>
      </c>
      <c r="R911" t="s">
        <v>8316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34"/>
        <v>42737.545358796298</v>
      </c>
      <c r="L912" s="13">
        <f t="shared" si="33"/>
        <v>2017</v>
      </c>
      <c r="M912" t="b">
        <v>0</v>
      </c>
      <c r="N912">
        <v>5</v>
      </c>
      <c r="O912" t="b">
        <v>0</v>
      </c>
      <c r="P912" t="s">
        <v>8276</v>
      </c>
      <c r="Q912" s="10" t="s">
        <v>8315</v>
      </c>
      <c r="R912" t="s">
        <v>8316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34"/>
        <v>41642.005150462966</v>
      </c>
      <c r="L913" s="13">
        <f t="shared" si="33"/>
        <v>2014</v>
      </c>
      <c r="M913" t="b">
        <v>0</v>
      </c>
      <c r="N913">
        <v>0</v>
      </c>
      <c r="O913" t="b">
        <v>0</v>
      </c>
      <c r="P913" t="s">
        <v>8276</v>
      </c>
      <c r="Q913" s="10" t="s">
        <v>8315</v>
      </c>
      <c r="R913" t="s">
        <v>8316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34"/>
        <v>41194.109340277777</v>
      </c>
      <c r="L914" s="13">
        <f t="shared" si="33"/>
        <v>2012</v>
      </c>
      <c r="M914" t="b">
        <v>0</v>
      </c>
      <c r="N914">
        <v>2</v>
      </c>
      <c r="O914" t="b">
        <v>0</v>
      </c>
      <c r="P914" t="s">
        <v>8276</v>
      </c>
      <c r="Q914" s="10" t="s">
        <v>8315</v>
      </c>
      <c r="R914" t="s">
        <v>8316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34"/>
        <v>41004.139108796298</v>
      </c>
      <c r="L915" s="13">
        <f t="shared" si="33"/>
        <v>2012</v>
      </c>
      <c r="M915" t="b">
        <v>0</v>
      </c>
      <c r="N915">
        <v>24</v>
      </c>
      <c r="O915" t="b">
        <v>0</v>
      </c>
      <c r="P915" t="s">
        <v>8276</v>
      </c>
      <c r="Q915" s="10" t="s">
        <v>8315</v>
      </c>
      <c r="R915" t="s">
        <v>8316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34"/>
        <v>41116.763275462967</v>
      </c>
      <c r="L916" s="13">
        <f t="shared" si="33"/>
        <v>2012</v>
      </c>
      <c r="M916" t="b">
        <v>0</v>
      </c>
      <c r="N916">
        <v>0</v>
      </c>
      <c r="O916" t="b">
        <v>0</v>
      </c>
      <c r="P916" t="s">
        <v>8276</v>
      </c>
      <c r="Q916" s="10" t="s">
        <v>8315</v>
      </c>
      <c r="R916" t="s">
        <v>8316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34"/>
        <v>40937.679560185185</v>
      </c>
      <c r="L917" s="13">
        <f t="shared" si="33"/>
        <v>2012</v>
      </c>
      <c r="M917" t="b">
        <v>0</v>
      </c>
      <c r="N917">
        <v>9</v>
      </c>
      <c r="O917" t="b">
        <v>0</v>
      </c>
      <c r="P917" t="s">
        <v>8276</v>
      </c>
      <c r="Q917" s="10" t="s">
        <v>8315</v>
      </c>
      <c r="R917" t="s">
        <v>8316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34"/>
        <v>40434.853402777779</v>
      </c>
      <c r="L918" s="13">
        <f t="shared" si="33"/>
        <v>2010</v>
      </c>
      <c r="M918" t="b">
        <v>0</v>
      </c>
      <c r="N918">
        <v>0</v>
      </c>
      <c r="O918" t="b">
        <v>0</v>
      </c>
      <c r="P918" t="s">
        <v>8276</v>
      </c>
      <c r="Q918" s="10" t="s">
        <v>8315</v>
      </c>
      <c r="R918" t="s">
        <v>8316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34"/>
        <v>41802.94363425926</v>
      </c>
      <c r="L919" s="13">
        <f t="shared" si="33"/>
        <v>2014</v>
      </c>
      <c r="M919" t="b">
        <v>0</v>
      </c>
      <c r="N919">
        <v>1</v>
      </c>
      <c r="O919" t="b">
        <v>0</v>
      </c>
      <c r="P919" t="s">
        <v>8276</v>
      </c>
      <c r="Q919" s="10" t="s">
        <v>8315</v>
      </c>
      <c r="R919" t="s">
        <v>8316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34"/>
        <v>41944.916215277779</v>
      </c>
      <c r="L920" s="13">
        <f t="shared" si="33"/>
        <v>2014</v>
      </c>
      <c r="M920" t="b">
        <v>0</v>
      </c>
      <c r="N920">
        <v>10</v>
      </c>
      <c r="O920" t="b">
        <v>0</v>
      </c>
      <c r="P920" t="s">
        <v>8276</v>
      </c>
      <c r="Q920" s="10" t="s">
        <v>8315</v>
      </c>
      <c r="R920" t="s">
        <v>8316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34"/>
        <v>41227.641724537039</v>
      </c>
      <c r="L921" s="13">
        <f t="shared" si="33"/>
        <v>2012</v>
      </c>
      <c r="M921" t="b">
        <v>0</v>
      </c>
      <c r="N921">
        <v>1</v>
      </c>
      <c r="O921" t="b">
        <v>0</v>
      </c>
      <c r="P921" t="s">
        <v>8276</v>
      </c>
      <c r="Q921" s="10" t="s">
        <v>8315</v>
      </c>
      <c r="R921" t="s">
        <v>8316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34"/>
        <v>41562.67155092593</v>
      </c>
      <c r="L922" s="13">
        <f t="shared" si="33"/>
        <v>2013</v>
      </c>
      <c r="M922" t="b">
        <v>0</v>
      </c>
      <c r="N922">
        <v>0</v>
      </c>
      <c r="O922" t="b">
        <v>0</v>
      </c>
      <c r="P922" t="s">
        <v>8276</v>
      </c>
      <c r="Q922" s="10" t="s">
        <v>8315</v>
      </c>
      <c r="R922" t="s">
        <v>8316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34"/>
        <v>40847.171018518515</v>
      </c>
      <c r="L923" s="13">
        <f t="shared" si="33"/>
        <v>2011</v>
      </c>
      <c r="M923" t="b">
        <v>0</v>
      </c>
      <c r="N923">
        <v>20</v>
      </c>
      <c r="O923" t="b">
        <v>0</v>
      </c>
      <c r="P923" t="s">
        <v>8276</v>
      </c>
      <c r="Q923" s="10" t="s">
        <v>8315</v>
      </c>
      <c r="R923" t="s">
        <v>8316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34"/>
        <v>41878.530011574076</v>
      </c>
      <c r="L924" s="13">
        <f t="shared" si="33"/>
        <v>2014</v>
      </c>
      <c r="M924" t="b">
        <v>0</v>
      </c>
      <c r="N924">
        <v>30</v>
      </c>
      <c r="O924" t="b">
        <v>0</v>
      </c>
      <c r="P924" t="s">
        <v>8276</v>
      </c>
      <c r="Q924" s="10" t="s">
        <v>8315</v>
      </c>
      <c r="R924" t="s">
        <v>8316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34"/>
        <v>41934.959756944445</v>
      </c>
      <c r="L925" s="13">
        <f t="shared" si="33"/>
        <v>2014</v>
      </c>
      <c r="M925" t="b">
        <v>0</v>
      </c>
      <c r="N925">
        <v>6</v>
      </c>
      <c r="O925" t="b">
        <v>0</v>
      </c>
      <c r="P925" t="s">
        <v>8276</v>
      </c>
      <c r="Q925" s="10" t="s">
        <v>8315</v>
      </c>
      <c r="R925" t="s">
        <v>8316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34"/>
        <v>41288.942928240744</v>
      </c>
      <c r="L926" s="13">
        <f t="shared" si="33"/>
        <v>2013</v>
      </c>
      <c r="M926" t="b">
        <v>0</v>
      </c>
      <c r="N926">
        <v>15</v>
      </c>
      <c r="O926" t="b">
        <v>0</v>
      </c>
      <c r="P926" t="s">
        <v>8276</v>
      </c>
      <c r="Q926" s="10" t="s">
        <v>8315</v>
      </c>
      <c r="R926" t="s">
        <v>8316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34"/>
        <v>41575.880914351852</v>
      </c>
      <c r="L927" s="13">
        <f t="shared" si="33"/>
        <v>2013</v>
      </c>
      <c r="M927" t="b">
        <v>0</v>
      </c>
      <c r="N927">
        <v>5</v>
      </c>
      <c r="O927" t="b">
        <v>0</v>
      </c>
      <c r="P927" t="s">
        <v>8276</v>
      </c>
      <c r="Q927" s="10" t="s">
        <v>8315</v>
      </c>
      <c r="R927" t="s">
        <v>8316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34"/>
        <v>40338.02002314815</v>
      </c>
      <c r="L928" s="13">
        <f t="shared" si="33"/>
        <v>2010</v>
      </c>
      <c r="M928" t="b">
        <v>0</v>
      </c>
      <c r="N928">
        <v>0</v>
      </c>
      <c r="O928" t="b">
        <v>0</v>
      </c>
      <c r="P928" t="s">
        <v>8276</v>
      </c>
      <c r="Q928" s="10" t="s">
        <v>8315</v>
      </c>
      <c r="R928" t="s">
        <v>8316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34"/>
        <v>41013.822858796295</v>
      </c>
      <c r="L929" s="13">
        <f t="shared" si="33"/>
        <v>2012</v>
      </c>
      <c r="M929" t="b">
        <v>0</v>
      </c>
      <c r="N929">
        <v>0</v>
      </c>
      <c r="O929" t="b">
        <v>0</v>
      </c>
      <c r="P929" t="s">
        <v>8276</v>
      </c>
      <c r="Q929" s="10" t="s">
        <v>8315</v>
      </c>
      <c r="R929" t="s">
        <v>8316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34"/>
        <v>41180.86241898148</v>
      </c>
      <c r="L930" s="13">
        <f t="shared" si="33"/>
        <v>2012</v>
      </c>
      <c r="M930" t="b">
        <v>0</v>
      </c>
      <c r="N930">
        <v>28</v>
      </c>
      <c r="O930" t="b">
        <v>0</v>
      </c>
      <c r="P930" t="s">
        <v>8276</v>
      </c>
      <c r="Q930" s="10" t="s">
        <v>8315</v>
      </c>
      <c r="R930" t="s">
        <v>8316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34"/>
        <v>40978.238067129627</v>
      </c>
      <c r="L931" s="13">
        <f t="shared" si="33"/>
        <v>2012</v>
      </c>
      <c r="M931" t="b">
        <v>0</v>
      </c>
      <c r="N931">
        <v>0</v>
      </c>
      <c r="O931" t="b">
        <v>0</v>
      </c>
      <c r="P931" t="s">
        <v>8276</v>
      </c>
      <c r="Q931" s="10" t="s">
        <v>8315</v>
      </c>
      <c r="R931" t="s">
        <v>8316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34"/>
        <v>40312.915578703702</v>
      </c>
      <c r="L932" s="13">
        <f t="shared" si="33"/>
        <v>2010</v>
      </c>
      <c r="M932" t="b">
        <v>0</v>
      </c>
      <c r="N932">
        <v>5</v>
      </c>
      <c r="O932" t="b">
        <v>0</v>
      </c>
      <c r="P932" t="s">
        <v>8276</v>
      </c>
      <c r="Q932" s="10" t="s">
        <v>8315</v>
      </c>
      <c r="R932" t="s">
        <v>8316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34"/>
        <v>41680.359976851854</v>
      </c>
      <c r="L933" s="13">
        <f t="shared" si="33"/>
        <v>2014</v>
      </c>
      <c r="M933" t="b">
        <v>0</v>
      </c>
      <c r="N933">
        <v>7</v>
      </c>
      <c r="O933" t="b">
        <v>0</v>
      </c>
      <c r="P933" t="s">
        <v>8276</v>
      </c>
      <c r="Q933" s="10" t="s">
        <v>8315</v>
      </c>
      <c r="R933" t="s">
        <v>8316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34"/>
        <v>41310.969270833331</v>
      </c>
      <c r="L934" s="13">
        <f t="shared" si="33"/>
        <v>2013</v>
      </c>
      <c r="M934" t="b">
        <v>0</v>
      </c>
      <c r="N934">
        <v>30</v>
      </c>
      <c r="O934" t="b">
        <v>0</v>
      </c>
      <c r="P934" t="s">
        <v>8276</v>
      </c>
      <c r="Q934" s="10" t="s">
        <v>8315</v>
      </c>
      <c r="R934" t="s">
        <v>8316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34"/>
        <v>41711.169085648151</v>
      </c>
      <c r="L935" s="13">
        <f t="shared" si="33"/>
        <v>2014</v>
      </c>
      <c r="M935" t="b">
        <v>0</v>
      </c>
      <c r="N935">
        <v>2</v>
      </c>
      <c r="O935" t="b">
        <v>0</v>
      </c>
      <c r="P935" t="s">
        <v>8276</v>
      </c>
      <c r="Q935" s="10" t="s">
        <v>8315</v>
      </c>
      <c r="R935" t="s">
        <v>8316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34"/>
        <v>41733.737083333333</v>
      </c>
      <c r="L936" s="13">
        <f t="shared" si="33"/>
        <v>2014</v>
      </c>
      <c r="M936" t="b">
        <v>0</v>
      </c>
      <c r="N936">
        <v>30</v>
      </c>
      <c r="O936" t="b">
        <v>0</v>
      </c>
      <c r="P936" t="s">
        <v>8276</v>
      </c>
      <c r="Q936" s="10" t="s">
        <v>8315</v>
      </c>
      <c r="R936" t="s">
        <v>8316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34"/>
        <v>42368.333668981482</v>
      </c>
      <c r="L937" s="13">
        <f t="shared" si="33"/>
        <v>2015</v>
      </c>
      <c r="M937" t="b">
        <v>0</v>
      </c>
      <c r="N937">
        <v>2</v>
      </c>
      <c r="O937" t="b">
        <v>0</v>
      </c>
      <c r="P937" t="s">
        <v>8276</v>
      </c>
      <c r="Q937" s="10" t="s">
        <v>8315</v>
      </c>
      <c r="R937" t="s">
        <v>8316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34"/>
        <v>40883.024178240739</v>
      </c>
      <c r="L938" s="13">
        <f t="shared" si="33"/>
        <v>2011</v>
      </c>
      <c r="M938" t="b">
        <v>0</v>
      </c>
      <c r="N938">
        <v>0</v>
      </c>
      <c r="O938" t="b">
        <v>0</v>
      </c>
      <c r="P938" t="s">
        <v>8276</v>
      </c>
      <c r="Q938" s="10" t="s">
        <v>8315</v>
      </c>
      <c r="R938" t="s">
        <v>8316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34"/>
        <v>41551.798113425924</v>
      </c>
      <c r="L939" s="13">
        <f t="shared" si="33"/>
        <v>2013</v>
      </c>
      <c r="M939" t="b">
        <v>0</v>
      </c>
      <c r="N939">
        <v>2</v>
      </c>
      <c r="O939" t="b">
        <v>0</v>
      </c>
      <c r="P939" t="s">
        <v>8276</v>
      </c>
      <c r="Q939" s="10" t="s">
        <v>8315</v>
      </c>
      <c r="R939" t="s">
        <v>8316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34"/>
        <v>41124.479722222226</v>
      </c>
      <c r="L940" s="13">
        <f t="shared" si="33"/>
        <v>2012</v>
      </c>
      <c r="M940" t="b">
        <v>0</v>
      </c>
      <c r="N940">
        <v>1</v>
      </c>
      <c r="O940" t="b">
        <v>0</v>
      </c>
      <c r="P940" t="s">
        <v>8276</v>
      </c>
      <c r="Q940" s="10" t="s">
        <v>8315</v>
      </c>
      <c r="R940" t="s">
        <v>8316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34"/>
        <v>41416.763171296298</v>
      </c>
      <c r="L941" s="13">
        <f t="shared" si="33"/>
        <v>2013</v>
      </c>
      <c r="M941" t="b">
        <v>0</v>
      </c>
      <c r="N941">
        <v>2</v>
      </c>
      <c r="O941" t="b">
        <v>0</v>
      </c>
      <c r="P941" t="s">
        <v>8276</v>
      </c>
      <c r="Q941" s="10" t="s">
        <v>8315</v>
      </c>
      <c r="R941" t="s">
        <v>8316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34"/>
        <v>42182.008402777778</v>
      </c>
      <c r="L942" s="13">
        <f t="shared" si="33"/>
        <v>2015</v>
      </c>
      <c r="M942" t="b">
        <v>0</v>
      </c>
      <c r="N942">
        <v>14</v>
      </c>
      <c r="O942" t="b">
        <v>0</v>
      </c>
      <c r="P942" t="s">
        <v>8271</v>
      </c>
      <c r="Q942" s="10" t="s">
        <v>8315</v>
      </c>
      <c r="R942" t="s">
        <v>8316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34"/>
        <v>42746.096585648149</v>
      </c>
      <c r="L943" s="13">
        <f t="shared" si="33"/>
        <v>2017</v>
      </c>
      <c r="M943" t="b">
        <v>0</v>
      </c>
      <c r="N943">
        <v>31</v>
      </c>
      <c r="O943" t="b">
        <v>0</v>
      </c>
      <c r="P943" t="s">
        <v>8271</v>
      </c>
      <c r="Q943" s="10" t="s">
        <v>8315</v>
      </c>
      <c r="R943" t="s">
        <v>8316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34"/>
        <v>42382.843287037031</v>
      </c>
      <c r="L944" s="13">
        <f t="shared" si="33"/>
        <v>2016</v>
      </c>
      <c r="M944" t="b">
        <v>0</v>
      </c>
      <c r="N944">
        <v>16</v>
      </c>
      <c r="O944" t="b">
        <v>0</v>
      </c>
      <c r="P944" t="s">
        <v>8271</v>
      </c>
      <c r="Q944" s="10" t="s">
        <v>8315</v>
      </c>
      <c r="R944" t="s">
        <v>8316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34"/>
        <v>42673.66788194445</v>
      </c>
      <c r="L945" s="13">
        <f t="shared" si="33"/>
        <v>2016</v>
      </c>
      <c r="M945" t="b">
        <v>0</v>
      </c>
      <c r="N945">
        <v>12</v>
      </c>
      <c r="O945" t="b">
        <v>0</v>
      </c>
      <c r="P945" t="s">
        <v>8271</v>
      </c>
      <c r="Q945" s="10" t="s">
        <v>8315</v>
      </c>
      <c r="R945" t="s">
        <v>8316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34"/>
        <v>42444.583912037036</v>
      </c>
      <c r="L946" s="13">
        <f t="shared" si="33"/>
        <v>2016</v>
      </c>
      <c r="M946" t="b">
        <v>0</v>
      </c>
      <c r="N946">
        <v>96</v>
      </c>
      <c r="O946" t="b">
        <v>0</v>
      </c>
      <c r="P946" t="s">
        <v>8271</v>
      </c>
      <c r="Q946" s="10" t="s">
        <v>8315</v>
      </c>
      <c r="R946" t="s">
        <v>8316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34"/>
        <v>42732.872986111113</v>
      </c>
      <c r="L947" s="13">
        <f t="shared" si="33"/>
        <v>2016</v>
      </c>
      <c r="M947" t="b">
        <v>0</v>
      </c>
      <c r="N947">
        <v>16</v>
      </c>
      <c r="O947" t="b">
        <v>0</v>
      </c>
      <c r="P947" t="s">
        <v>8271</v>
      </c>
      <c r="Q947" s="10" t="s">
        <v>8315</v>
      </c>
      <c r="R947" t="s">
        <v>8316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34"/>
        <v>42592.750555555554</v>
      </c>
      <c r="L948" s="13">
        <f t="shared" si="33"/>
        <v>2016</v>
      </c>
      <c r="M948" t="b">
        <v>0</v>
      </c>
      <c r="N948">
        <v>5</v>
      </c>
      <c r="O948" t="b">
        <v>0</v>
      </c>
      <c r="P948" t="s">
        <v>8271</v>
      </c>
      <c r="Q948" s="10" t="s">
        <v>8315</v>
      </c>
      <c r="R948" t="s">
        <v>8316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34"/>
        <v>42491.781319444446</v>
      </c>
      <c r="L949" s="13">
        <f t="shared" si="33"/>
        <v>2016</v>
      </c>
      <c r="M949" t="b">
        <v>0</v>
      </c>
      <c r="N949">
        <v>0</v>
      </c>
      <c r="O949" t="b">
        <v>0</v>
      </c>
      <c r="P949" t="s">
        <v>8271</v>
      </c>
      <c r="Q949" s="10" t="s">
        <v>8315</v>
      </c>
      <c r="R949" t="s">
        <v>8316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34"/>
        <v>42411.828287037039</v>
      </c>
      <c r="L950" s="13">
        <f t="shared" si="33"/>
        <v>2016</v>
      </c>
      <c r="M950" t="b">
        <v>0</v>
      </c>
      <c r="N950">
        <v>8</v>
      </c>
      <c r="O950" t="b">
        <v>0</v>
      </c>
      <c r="P950" t="s">
        <v>8271</v>
      </c>
      <c r="Q950" s="10" t="s">
        <v>8315</v>
      </c>
      <c r="R950" t="s">
        <v>8316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34"/>
        <v>42361.043703703705</v>
      </c>
      <c r="L951" s="13">
        <f t="shared" si="33"/>
        <v>2015</v>
      </c>
      <c r="M951" t="b">
        <v>0</v>
      </c>
      <c r="N951">
        <v>7</v>
      </c>
      <c r="O951" t="b">
        <v>0</v>
      </c>
      <c r="P951" t="s">
        <v>8271</v>
      </c>
      <c r="Q951" s="10" t="s">
        <v>8315</v>
      </c>
      <c r="R951" t="s">
        <v>8316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34"/>
        <v>42356.750706018516</v>
      </c>
      <c r="L952" s="13">
        <f t="shared" si="33"/>
        <v>2015</v>
      </c>
      <c r="M952" t="b">
        <v>0</v>
      </c>
      <c r="N952">
        <v>24</v>
      </c>
      <c r="O952" t="b">
        <v>0</v>
      </c>
      <c r="P952" t="s">
        <v>8271</v>
      </c>
      <c r="Q952" s="10" t="s">
        <v>8315</v>
      </c>
      <c r="R952" t="s">
        <v>8316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34"/>
        <v>42480.653611111105</v>
      </c>
      <c r="L953" s="13">
        <f t="shared" si="33"/>
        <v>2016</v>
      </c>
      <c r="M953" t="b">
        <v>0</v>
      </c>
      <c r="N953">
        <v>121</v>
      </c>
      <c r="O953" t="b">
        <v>0</v>
      </c>
      <c r="P953" t="s">
        <v>8271</v>
      </c>
      <c r="Q953" s="10" t="s">
        <v>8315</v>
      </c>
      <c r="R953" t="s">
        <v>8316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34"/>
        <v>42662.613564814819</v>
      </c>
      <c r="L954" s="13">
        <f t="shared" si="33"/>
        <v>2016</v>
      </c>
      <c r="M954" t="b">
        <v>0</v>
      </c>
      <c r="N954">
        <v>196</v>
      </c>
      <c r="O954" t="b">
        <v>0</v>
      </c>
      <c r="P954" t="s">
        <v>8271</v>
      </c>
      <c r="Q954" s="10" t="s">
        <v>8315</v>
      </c>
      <c r="R954" t="s">
        <v>8316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34"/>
        <v>41999.164340277777</v>
      </c>
      <c r="L955" s="13">
        <f t="shared" si="33"/>
        <v>2014</v>
      </c>
      <c r="M955" t="b">
        <v>0</v>
      </c>
      <c r="N955">
        <v>5</v>
      </c>
      <c r="O955" t="b">
        <v>0</v>
      </c>
      <c r="P955" t="s">
        <v>8271</v>
      </c>
      <c r="Q955" s="10" t="s">
        <v>8315</v>
      </c>
      <c r="R955" t="s">
        <v>8316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34"/>
        <v>42194.833784722221</v>
      </c>
      <c r="L956" s="13">
        <f t="shared" si="33"/>
        <v>2015</v>
      </c>
      <c r="M956" t="b">
        <v>0</v>
      </c>
      <c r="N956">
        <v>73</v>
      </c>
      <c r="O956" t="b">
        <v>0</v>
      </c>
      <c r="P956" t="s">
        <v>8271</v>
      </c>
      <c r="Q956" s="10" t="s">
        <v>8315</v>
      </c>
      <c r="R956" t="s">
        <v>8316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34"/>
        <v>42586.295138888891</v>
      </c>
      <c r="L957" s="13">
        <f t="shared" si="33"/>
        <v>2016</v>
      </c>
      <c r="M957" t="b">
        <v>0</v>
      </c>
      <c r="N957">
        <v>93</v>
      </c>
      <c r="O957" t="b">
        <v>0</v>
      </c>
      <c r="P957" t="s">
        <v>8271</v>
      </c>
      <c r="Q957" s="10" t="s">
        <v>8315</v>
      </c>
      <c r="R957" t="s">
        <v>8316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34"/>
        <v>42060.913877314815</v>
      </c>
      <c r="L958" s="13">
        <f t="shared" si="33"/>
        <v>2015</v>
      </c>
      <c r="M958" t="b">
        <v>0</v>
      </c>
      <c r="N958">
        <v>17</v>
      </c>
      <c r="O958" t="b">
        <v>0</v>
      </c>
      <c r="P958" t="s">
        <v>8271</v>
      </c>
      <c r="Q958" s="10" t="s">
        <v>8315</v>
      </c>
      <c r="R958" t="s">
        <v>8316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34"/>
        <v>42660.552465277782</v>
      </c>
      <c r="L959" s="13">
        <f t="shared" si="33"/>
        <v>2016</v>
      </c>
      <c r="M959" t="b">
        <v>0</v>
      </c>
      <c r="N959">
        <v>7</v>
      </c>
      <c r="O959" t="b">
        <v>0</v>
      </c>
      <c r="P959" t="s">
        <v>8271</v>
      </c>
      <c r="Q959" s="10" t="s">
        <v>8315</v>
      </c>
      <c r="R959" t="s">
        <v>8316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34"/>
        <v>42082.802812499998</v>
      </c>
      <c r="L960" s="13">
        <f t="shared" si="33"/>
        <v>2015</v>
      </c>
      <c r="M960" t="b">
        <v>0</v>
      </c>
      <c r="N960">
        <v>17</v>
      </c>
      <c r="O960" t="b">
        <v>0</v>
      </c>
      <c r="P960" t="s">
        <v>8271</v>
      </c>
      <c r="Q960" s="10" t="s">
        <v>8315</v>
      </c>
      <c r="R960" t="s">
        <v>8316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34"/>
        <v>41993.174363425926</v>
      </c>
      <c r="L961" s="13">
        <f t="shared" si="33"/>
        <v>2014</v>
      </c>
      <c r="M961" t="b">
        <v>0</v>
      </c>
      <c r="N961">
        <v>171</v>
      </c>
      <c r="O961" t="b">
        <v>0</v>
      </c>
      <c r="P961" t="s">
        <v>8271</v>
      </c>
      <c r="Q961" s="10" t="s">
        <v>8315</v>
      </c>
      <c r="R961" t="s">
        <v>8316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34"/>
        <v>42766.626793981486</v>
      </c>
      <c r="L962" s="13">
        <f t="shared" si="33"/>
        <v>2017</v>
      </c>
      <c r="M962" t="b">
        <v>0</v>
      </c>
      <c r="N962">
        <v>188</v>
      </c>
      <c r="O962" t="b">
        <v>0</v>
      </c>
      <c r="P962" t="s">
        <v>8271</v>
      </c>
      <c r="Q962" s="10" t="s">
        <v>8315</v>
      </c>
      <c r="R962" t="s">
        <v>8316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si="34"/>
        <v>42740.693692129629</v>
      </c>
      <c r="L963" s="13">
        <f t="shared" ref="L963:L1026" si="35">YEAR(K963)</f>
        <v>2017</v>
      </c>
      <c r="M963" t="b">
        <v>0</v>
      </c>
      <c r="N963">
        <v>110</v>
      </c>
      <c r="O963" t="b">
        <v>0</v>
      </c>
      <c r="P963" t="s">
        <v>8271</v>
      </c>
      <c r="Q963" s="10" t="s">
        <v>8315</v>
      </c>
      <c r="R963" t="s">
        <v>8316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34"/>
        <v>42373.712418981479</v>
      </c>
      <c r="L964" s="13">
        <f t="shared" si="35"/>
        <v>2016</v>
      </c>
      <c r="M964" t="b">
        <v>0</v>
      </c>
      <c r="N964">
        <v>37</v>
      </c>
      <c r="O964" t="b">
        <v>0</v>
      </c>
      <c r="P964" t="s">
        <v>8271</v>
      </c>
      <c r="Q964" s="10" t="s">
        <v>8315</v>
      </c>
      <c r="R964" t="s">
        <v>8316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34"/>
        <v>42625.635636574079</v>
      </c>
      <c r="L965" s="13">
        <f t="shared" si="35"/>
        <v>2016</v>
      </c>
      <c r="M965" t="b">
        <v>0</v>
      </c>
      <c r="N965">
        <v>9</v>
      </c>
      <c r="O965" t="b">
        <v>0</v>
      </c>
      <c r="P965" t="s">
        <v>8271</v>
      </c>
      <c r="Q965" s="10" t="s">
        <v>8315</v>
      </c>
      <c r="R965" t="s">
        <v>8316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34"/>
        <v>42208.628692129627</v>
      </c>
      <c r="L966" s="13">
        <f t="shared" si="35"/>
        <v>2015</v>
      </c>
      <c r="M966" t="b">
        <v>0</v>
      </c>
      <c r="N966">
        <v>29</v>
      </c>
      <c r="O966" t="b">
        <v>0</v>
      </c>
      <c r="P966" t="s">
        <v>8271</v>
      </c>
      <c r="Q966" s="10" t="s">
        <v>8315</v>
      </c>
      <c r="R966" t="s">
        <v>8316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34"/>
        <v>42637.016736111109</v>
      </c>
      <c r="L967" s="13">
        <f t="shared" si="35"/>
        <v>2016</v>
      </c>
      <c r="M967" t="b">
        <v>0</v>
      </c>
      <c r="N967">
        <v>6</v>
      </c>
      <c r="O967" t="b">
        <v>0</v>
      </c>
      <c r="P967" t="s">
        <v>8271</v>
      </c>
      <c r="Q967" s="10" t="s">
        <v>8315</v>
      </c>
      <c r="R967" t="s">
        <v>8316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34"/>
        <v>42619.635787037041</v>
      </c>
      <c r="L968" s="13">
        <f t="shared" si="35"/>
        <v>2016</v>
      </c>
      <c r="M968" t="b">
        <v>0</v>
      </c>
      <c r="N968">
        <v>30</v>
      </c>
      <c r="O968" t="b">
        <v>0</v>
      </c>
      <c r="P968" t="s">
        <v>8271</v>
      </c>
      <c r="Q968" s="10" t="s">
        <v>8315</v>
      </c>
      <c r="R968" t="s">
        <v>8316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ref="K969:K1032" si="36">(((J969/60)/60)/24)+DATE(1970,1,1)</f>
        <v>42422.254328703704</v>
      </c>
      <c r="L969" s="13">
        <f t="shared" si="35"/>
        <v>2016</v>
      </c>
      <c r="M969" t="b">
        <v>0</v>
      </c>
      <c r="N969">
        <v>81</v>
      </c>
      <c r="O969" t="b">
        <v>0</v>
      </c>
      <c r="P969" t="s">
        <v>8271</v>
      </c>
      <c r="Q969" s="10" t="s">
        <v>8315</v>
      </c>
      <c r="R969" t="s">
        <v>8316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36"/>
        <v>41836.847615740742</v>
      </c>
      <c r="L970" s="13">
        <f t="shared" si="35"/>
        <v>2014</v>
      </c>
      <c r="M970" t="b">
        <v>0</v>
      </c>
      <c r="N970">
        <v>4</v>
      </c>
      <c r="O970" t="b">
        <v>0</v>
      </c>
      <c r="P970" t="s">
        <v>8271</v>
      </c>
      <c r="Q970" s="10" t="s">
        <v>8315</v>
      </c>
      <c r="R970" t="s">
        <v>8316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36"/>
        <v>42742.30332175926</v>
      </c>
      <c r="L971" s="13">
        <f t="shared" si="35"/>
        <v>2017</v>
      </c>
      <c r="M971" t="b">
        <v>0</v>
      </c>
      <c r="N971">
        <v>11</v>
      </c>
      <c r="O971" t="b">
        <v>0</v>
      </c>
      <c r="P971" t="s">
        <v>8271</v>
      </c>
      <c r="Q971" s="10" t="s">
        <v>8315</v>
      </c>
      <c r="R971" t="s">
        <v>8316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36"/>
        <v>42721.220520833333</v>
      </c>
      <c r="L972" s="13">
        <f t="shared" si="35"/>
        <v>2016</v>
      </c>
      <c r="M972" t="b">
        <v>0</v>
      </c>
      <c r="N972">
        <v>14</v>
      </c>
      <c r="O972" t="b">
        <v>0</v>
      </c>
      <c r="P972" t="s">
        <v>8271</v>
      </c>
      <c r="Q972" s="10" t="s">
        <v>8315</v>
      </c>
      <c r="R972" t="s">
        <v>8316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36"/>
        <v>42111.709027777775</v>
      </c>
      <c r="L973" s="13">
        <f t="shared" si="35"/>
        <v>2015</v>
      </c>
      <c r="M973" t="b">
        <v>0</v>
      </c>
      <c r="N973">
        <v>5</v>
      </c>
      <c r="O973" t="b">
        <v>0</v>
      </c>
      <c r="P973" t="s">
        <v>8271</v>
      </c>
      <c r="Q973" s="10" t="s">
        <v>8315</v>
      </c>
      <c r="R973" t="s">
        <v>8316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36"/>
        <v>41856.865717592591</v>
      </c>
      <c r="L974" s="13">
        <f t="shared" si="35"/>
        <v>2014</v>
      </c>
      <c r="M974" t="b">
        <v>0</v>
      </c>
      <c r="N974">
        <v>45</v>
      </c>
      <c r="O974" t="b">
        <v>0</v>
      </c>
      <c r="P974" t="s">
        <v>8271</v>
      </c>
      <c r="Q974" s="10" t="s">
        <v>8315</v>
      </c>
      <c r="R974" t="s">
        <v>8316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36"/>
        <v>42257.014965277776</v>
      </c>
      <c r="L975" s="13">
        <f t="shared" si="35"/>
        <v>2015</v>
      </c>
      <c r="M975" t="b">
        <v>0</v>
      </c>
      <c r="N975">
        <v>8</v>
      </c>
      <c r="O975" t="b">
        <v>0</v>
      </c>
      <c r="P975" t="s">
        <v>8271</v>
      </c>
      <c r="Q975" s="10" t="s">
        <v>8315</v>
      </c>
      <c r="R975" t="s">
        <v>8316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36"/>
        <v>42424.749490740738</v>
      </c>
      <c r="L976" s="13">
        <f t="shared" si="35"/>
        <v>2016</v>
      </c>
      <c r="M976" t="b">
        <v>0</v>
      </c>
      <c r="N976">
        <v>3</v>
      </c>
      <c r="O976" t="b">
        <v>0</v>
      </c>
      <c r="P976" t="s">
        <v>8271</v>
      </c>
      <c r="Q976" s="10" t="s">
        <v>8315</v>
      </c>
      <c r="R976" t="s">
        <v>8316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36"/>
        <v>42489.696585648147</v>
      </c>
      <c r="L977" s="13">
        <f t="shared" si="35"/>
        <v>2016</v>
      </c>
      <c r="M977" t="b">
        <v>0</v>
      </c>
      <c r="N977">
        <v>24</v>
      </c>
      <c r="O977" t="b">
        <v>0</v>
      </c>
      <c r="P977" t="s">
        <v>8271</v>
      </c>
      <c r="Q977" s="10" t="s">
        <v>8315</v>
      </c>
      <c r="R977" t="s">
        <v>8316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36"/>
        <v>42185.058993055558</v>
      </c>
      <c r="L978" s="13">
        <f t="shared" si="35"/>
        <v>2015</v>
      </c>
      <c r="M978" t="b">
        <v>0</v>
      </c>
      <c r="N978">
        <v>18</v>
      </c>
      <c r="O978" t="b">
        <v>0</v>
      </c>
      <c r="P978" t="s">
        <v>8271</v>
      </c>
      <c r="Q978" s="10" t="s">
        <v>8315</v>
      </c>
      <c r="R978" t="s">
        <v>8316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36"/>
        <v>42391.942094907412</v>
      </c>
      <c r="L979" s="13">
        <f t="shared" si="35"/>
        <v>2016</v>
      </c>
      <c r="M979" t="b">
        <v>0</v>
      </c>
      <c r="N979">
        <v>12</v>
      </c>
      <c r="O979" t="b">
        <v>0</v>
      </c>
      <c r="P979" t="s">
        <v>8271</v>
      </c>
      <c r="Q979" s="10" t="s">
        <v>8315</v>
      </c>
      <c r="R979" t="s">
        <v>8316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36"/>
        <v>42395.309039351851</v>
      </c>
      <c r="L980" s="13">
        <f t="shared" si="35"/>
        <v>2016</v>
      </c>
      <c r="M980" t="b">
        <v>0</v>
      </c>
      <c r="N980">
        <v>123</v>
      </c>
      <c r="O980" t="b">
        <v>0</v>
      </c>
      <c r="P980" t="s">
        <v>8271</v>
      </c>
      <c r="Q980" s="10" t="s">
        <v>8315</v>
      </c>
      <c r="R980" t="s">
        <v>8316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36"/>
        <v>42506.416990740734</v>
      </c>
      <c r="L981" s="13">
        <f t="shared" si="35"/>
        <v>2016</v>
      </c>
      <c r="M981" t="b">
        <v>0</v>
      </c>
      <c r="N981">
        <v>96</v>
      </c>
      <c r="O981" t="b">
        <v>0</v>
      </c>
      <c r="P981" t="s">
        <v>8271</v>
      </c>
      <c r="Q981" s="10" t="s">
        <v>8315</v>
      </c>
      <c r="R981" t="s">
        <v>8316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36"/>
        <v>41928.904189814813</v>
      </c>
      <c r="L982" s="13">
        <f t="shared" si="35"/>
        <v>2014</v>
      </c>
      <c r="M982" t="b">
        <v>0</v>
      </c>
      <c r="N982">
        <v>31</v>
      </c>
      <c r="O982" t="b">
        <v>0</v>
      </c>
      <c r="P982" t="s">
        <v>8271</v>
      </c>
      <c r="Q982" s="10" t="s">
        <v>8315</v>
      </c>
      <c r="R982" t="s">
        <v>8316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36"/>
        <v>41830.947013888886</v>
      </c>
      <c r="L983" s="13">
        <f t="shared" si="35"/>
        <v>2014</v>
      </c>
      <c r="M983" t="b">
        <v>0</v>
      </c>
      <c r="N983">
        <v>4</v>
      </c>
      <c r="O983" t="b">
        <v>0</v>
      </c>
      <c r="P983" t="s">
        <v>8271</v>
      </c>
      <c r="Q983" s="10" t="s">
        <v>8315</v>
      </c>
      <c r="R983" t="s">
        <v>8316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36"/>
        <v>42615.753310185188</v>
      </c>
      <c r="L984" s="13">
        <f t="shared" si="35"/>
        <v>2016</v>
      </c>
      <c r="M984" t="b">
        <v>0</v>
      </c>
      <c r="N984">
        <v>3</v>
      </c>
      <c r="O984" t="b">
        <v>0</v>
      </c>
      <c r="P984" t="s">
        <v>8271</v>
      </c>
      <c r="Q984" s="10" t="s">
        <v>8315</v>
      </c>
      <c r="R984" t="s">
        <v>8316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36"/>
        <v>42574.667650462965</v>
      </c>
      <c r="L985" s="13">
        <f t="shared" si="35"/>
        <v>2016</v>
      </c>
      <c r="M985" t="b">
        <v>0</v>
      </c>
      <c r="N985">
        <v>179</v>
      </c>
      <c r="O985" t="b">
        <v>0</v>
      </c>
      <c r="P985" t="s">
        <v>8271</v>
      </c>
      <c r="Q985" s="10" t="s">
        <v>8315</v>
      </c>
      <c r="R985" t="s">
        <v>8316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36"/>
        <v>42061.11583333333</v>
      </c>
      <c r="L986" s="13">
        <f t="shared" si="35"/>
        <v>2015</v>
      </c>
      <c r="M986" t="b">
        <v>0</v>
      </c>
      <c r="N986">
        <v>3</v>
      </c>
      <c r="O986" t="b">
        <v>0</v>
      </c>
      <c r="P986" t="s">
        <v>8271</v>
      </c>
      <c r="Q986" s="10" t="s">
        <v>8315</v>
      </c>
      <c r="R986" t="s">
        <v>8316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36"/>
        <v>42339.967708333337</v>
      </c>
      <c r="L987" s="13">
        <f t="shared" si="35"/>
        <v>2015</v>
      </c>
      <c r="M987" t="b">
        <v>0</v>
      </c>
      <c r="N987">
        <v>23</v>
      </c>
      <c r="O987" t="b">
        <v>0</v>
      </c>
      <c r="P987" t="s">
        <v>8271</v>
      </c>
      <c r="Q987" s="10" t="s">
        <v>8315</v>
      </c>
      <c r="R987" t="s">
        <v>8316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36"/>
        <v>42324.767361111109</v>
      </c>
      <c r="L988" s="13">
        <f t="shared" si="35"/>
        <v>2015</v>
      </c>
      <c r="M988" t="b">
        <v>0</v>
      </c>
      <c r="N988">
        <v>23</v>
      </c>
      <c r="O988" t="b">
        <v>0</v>
      </c>
      <c r="P988" t="s">
        <v>8271</v>
      </c>
      <c r="Q988" s="10" t="s">
        <v>8315</v>
      </c>
      <c r="R988" t="s">
        <v>8316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36"/>
        <v>41773.294560185182</v>
      </c>
      <c r="L989" s="13">
        <f t="shared" si="35"/>
        <v>2014</v>
      </c>
      <c r="M989" t="b">
        <v>0</v>
      </c>
      <c r="N989">
        <v>41</v>
      </c>
      <c r="O989" t="b">
        <v>0</v>
      </c>
      <c r="P989" t="s">
        <v>8271</v>
      </c>
      <c r="Q989" s="10" t="s">
        <v>8315</v>
      </c>
      <c r="R989" t="s">
        <v>8316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36"/>
        <v>42614.356770833328</v>
      </c>
      <c r="L990" s="13">
        <f t="shared" si="35"/>
        <v>2016</v>
      </c>
      <c r="M990" t="b">
        <v>0</v>
      </c>
      <c r="N990">
        <v>0</v>
      </c>
      <c r="O990" t="b">
        <v>0</v>
      </c>
      <c r="P990" t="s">
        <v>8271</v>
      </c>
      <c r="Q990" s="10" t="s">
        <v>8315</v>
      </c>
      <c r="R990" t="s">
        <v>8316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36"/>
        <v>42611.933969907404</v>
      </c>
      <c r="L991" s="13">
        <f t="shared" si="35"/>
        <v>2016</v>
      </c>
      <c r="M991" t="b">
        <v>0</v>
      </c>
      <c r="N991">
        <v>32</v>
      </c>
      <c r="O991" t="b">
        <v>0</v>
      </c>
      <c r="P991" t="s">
        <v>8271</v>
      </c>
      <c r="Q991" s="10" t="s">
        <v>8315</v>
      </c>
      <c r="R991" t="s">
        <v>8316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36"/>
        <v>41855.784305555557</v>
      </c>
      <c r="L992" s="13">
        <f t="shared" si="35"/>
        <v>2014</v>
      </c>
      <c r="M992" t="b">
        <v>0</v>
      </c>
      <c r="N992">
        <v>2</v>
      </c>
      <c r="O992" t="b">
        <v>0</v>
      </c>
      <c r="P992" t="s">
        <v>8271</v>
      </c>
      <c r="Q992" s="10" t="s">
        <v>8315</v>
      </c>
      <c r="R992" t="s">
        <v>8316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36"/>
        <v>42538.75680555556</v>
      </c>
      <c r="L993" s="13">
        <f t="shared" si="35"/>
        <v>2016</v>
      </c>
      <c r="M993" t="b">
        <v>0</v>
      </c>
      <c r="N993">
        <v>7</v>
      </c>
      <c r="O993" t="b">
        <v>0</v>
      </c>
      <c r="P993" t="s">
        <v>8271</v>
      </c>
      <c r="Q993" s="10" t="s">
        <v>8315</v>
      </c>
      <c r="R993" t="s">
        <v>8316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36"/>
        <v>42437.924988425926</v>
      </c>
      <c r="L994" s="13">
        <f t="shared" si="35"/>
        <v>2016</v>
      </c>
      <c r="M994" t="b">
        <v>0</v>
      </c>
      <c r="N994">
        <v>4</v>
      </c>
      <c r="O994" t="b">
        <v>0</v>
      </c>
      <c r="P994" t="s">
        <v>8271</v>
      </c>
      <c r="Q994" s="10" t="s">
        <v>8315</v>
      </c>
      <c r="R994" t="s">
        <v>8316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36"/>
        <v>42652.964907407411</v>
      </c>
      <c r="L995" s="13">
        <f t="shared" si="35"/>
        <v>2016</v>
      </c>
      <c r="M995" t="b">
        <v>0</v>
      </c>
      <c r="N995">
        <v>196</v>
      </c>
      <c r="O995" t="b">
        <v>0</v>
      </c>
      <c r="P995" t="s">
        <v>8271</v>
      </c>
      <c r="Q995" s="10" t="s">
        <v>8315</v>
      </c>
      <c r="R995" t="s">
        <v>8316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36"/>
        <v>41921.263078703705</v>
      </c>
      <c r="L996" s="13">
        <f t="shared" si="35"/>
        <v>2014</v>
      </c>
      <c r="M996" t="b">
        <v>0</v>
      </c>
      <c r="N996">
        <v>11</v>
      </c>
      <c r="O996" t="b">
        <v>0</v>
      </c>
      <c r="P996" t="s">
        <v>8271</v>
      </c>
      <c r="Q996" s="10" t="s">
        <v>8315</v>
      </c>
      <c r="R996" t="s">
        <v>8316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36"/>
        <v>41947.940740740742</v>
      </c>
      <c r="L997" s="13">
        <f t="shared" si="35"/>
        <v>2014</v>
      </c>
      <c r="M997" t="b">
        <v>0</v>
      </c>
      <c r="N997">
        <v>9</v>
      </c>
      <c r="O997" t="b">
        <v>0</v>
      </c>
      <c r="P997" t="s">
        <v>8271</v>
      </c>
      <c r="Q997" s="10" t="s">
        <v>8315</v>
      </c>
      <c r="R997" t="s">
        <v>8316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36"/>
        <v>41817.866435185184</v>
      </c>
      <c r="L998" s="13">
        <f t="shared" si="35"/>
        <v>2014</v>
      </c>
      <c r="M998" t="b">
        <v>0</v>
      </c>
      <c r="N998">
        <v>5</v>
      </c>
      <c r="O998" t="b">
        <v>0</v>
      </c>
      <c r="P998" t="s">
        <v>8271</v>
      </c>
      <c r="Q998" s="10" t="s">
        <v>8315</v>
      </c>
      <c r="R998" t="s">
        <v>8316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36"/>
        <v>41941.10297453704</v>
      </c>
      <c r="L999" s="13">
        <f t="shared" si="35"/>
        <v>2014</v>
      </c>
      <c r="M999" t="b">
        <v>0</v>
      </c>
      <c r="N999">
        <v>8</v>
      </c>
      <c r="O999" t="b">
        <v>0</v>
      </c>
      <c r="P999" t="s">
        <v>8271</v>
      </c>
      <c r="Q999" s="10" t="s">
        <v>8315</v>
      </c>
      <c r="R999" t="s">
        <v>8316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36"/>
        <v>42282.168993055559</v>
      </c>
      <c r="L1000" s="13">
        <f t="shared" si="35"/>
        <v>2015</v>
      </c>
      <c r="M1000" t="b">
        <v>0</v>
      </c>
      <c r="N1000">
        <v>229</v>
      </c>
      <c r="O1000" t="b">
        <v>0</v>
      </c>
      <c r="P1000" t="s">
        <v>8271</v>
      </c>
      <c r="Q1000" s="10" t="s">
        <v>8315</v>
      </c>
      <c r="R1000" t="s">
        <v>8316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36"/>
        <v>41926.29965277778</v>
      </c>
      <c r="L1001" s="13">
        <f t="shared" si="35"/>
        <v>2014</v>
      </c>
      <c r="M1001" t="b">
        <v>0</v>
      </c>
      <c r="N1001">
        <v>40</v>
      </c>
      <c r="O1001" t="b">
        <v>0</v>
      </c>
      <c r="P1001" t="s">
        <v>8271</v>
      </c>
      <c r="Q1001" s="10" t="s">
        <v>8315</v>
      </c>
      <c r="R1001" t="s">
        <v>8316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36"/>
        <v>42749.059722222228</v>
      </c>
      <c r="L1002" s="13">
        <f t="shared" si="35"/>
        <v>2017</v>
      </c>
      <c r="M1002" t="b">
        <v>0</v>
      </c>
      <c r="N1002">
        <v>6</v>
      </c>
      <c r="O1002" t="b">
        <v>0</v>
      </c>
      <c r="P1002" t="s">
        <v>8271</v>
      </c>
      <c r="Q1002" s="10" t="s">
        <v>8315</v>
      </c>
      <c r="R1002" t="s">
        <v>8316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36"/>
        <v>42720.720057870371</v>
      </c>
      <c r="L1003" s="13">
        <f t="shared" si="35"/>
        <v>2016</v>
      </c>
      <c r="M1003" t="b">
        <v>0</v>
      </c>
      <c r="N1003">
        <v>4</v>
      </c>
      <c r="O1003" t="b">
        <v>0</v>
      </c>
      <c r="P1003" t="s">
        <v>8271</v>
      </c>
      <c r="Q1003" s="10" t="s">
        <v>8315</v>
      </c>
      <c r="R1003" t="s">
        <v>8316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36"/>
        <v>42325.684189814812</v>
      </c>
      <c r="L1004" s="13">
        <f t="shared" si="35"/>
        <v>2015</v>
      </c>
      <c r="M1004" t="b">
        <v>0</v>
      </c>
      <c r="N1004">
        <v>22</v>
      </c>
      <c r="O1004" t="b">
        <v>0</v>
      </c>
      <c r="P1004" t="s">
        <v>8271</v>
      </c>
      <c r="Q1004" s="10" t="s">
        <v>8315</v>
      </c>
      <c r="R1004" t="s">
        <v>8316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36"/>
        <v>42780.709039351852</v>
      </c>
      <c r="L1005" s="13">
        <f t="shared" si="35"/>
        <v>2017</v>
      </c>
      <c r="M1005" t="b">
        <v>0</v>
      </c>
      <c r="N1005">
        <v>15</v>
      </c>
      <c r="O1005" t="b">
        <v>0</v>
      </c>
      <c r="P1005" t="s">
        <v>8271</v>
      </c>
      <c r="Q1005" s="10" t="s">
        <v>8315</v>
      </c>
      <c r="R1005" t="s">
        <v>8316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36"/>
        <v>42388.708645833336</v>
      </c>
      <c r="L1006" s="13">
        <f t="shared" si="35"/>
        <v>2016</v>
      </c>
      <c r="M1006" t="b">
        <v>0</v>
      </c>
      <c r="N1006">
        <v>95</v>
      </c>
      <c r="O1006" t="b">
        <v>0</v>
      </c>
      <c r="P1006" t="s">
        <v>8271</v>
      </c>
      <c r="Q1006" s="10" t="s">
        <v>8315</v>
      </c>
      <c r="R1006" t="s">
        <v>8316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36"/>
        <v>42276.624803240738</v>
      </c>
      <c r="L1007" s="13">
        <f t="shared" si="35"/>
        <v>2015</v>
      </c>
      <c r="M1007" t="b">
        <v>0</v>
      </c>
      <c r="N1007">
        <v>161</v>
      </c>
      <c r="O1007" t="b">
        <v>0</v>
      </c>
      <c r="P1007" t="s">
        <v>8271</v>
      </c>
      <c r="Q1007" s="10" t="s">
        <v>8315</v>
      </c>
      <c r="R1007" t="s">
        <v>8316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36"/>
        <v>41977.040185185186</v>
      </c>
      <c r="L1008" s="13">
        <f t="shared" si="35"/>
        <v>2014</v>
      </c>
      <c r="M1008" t="b">
        <v>0</v>
      </c>
      <c r="N1008">
        <v>8</v>
      </c>
      <c r="O1008" t="b">
        <v>0</v>
      </c>
      <c r="P1008" t="s">
        <v>8271</v>
      </c>
      <c r="Q1008" s="10" t="s">
        <v>8315</v>
      </c>
      <c r="R1008" t="s">
        <v>8316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36"/>
        <v>42676.583599537036</v>
      </c>
      <c r="L1009" s="13">
        <f t="shared" si="35"/>
        <v>2016</v>
      </c>
      <c r="M1009" t="b">
        <v>0</v>
      </c>
      <c r="N1009">
        <v>76</v>
      </c>
      <c r="O1009" t="b">
        <v>0</v>
      </c>
      <c r="P1009" t="s">
        <v>8271</v>
      </c>
      <c r="Q1009" s="10" t="s">
        <v>8315</v>
      </c>
      <c r="R1009" t="s">
        <v>8316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36"/>
        <v>42702.809201388889</v>
      </c>
      <c r="L1010" s="13">
        <f t="shared" si="35"/>
        <v>2016</v>
      </c>
      <c r="M1010" t="b">
        <v>0</v>
      </c>
      <c r="N1010">
        <v>1</v>
      </c>
      <c r="O1010" t="b">
        <v>0</v>
      </c>
      <c r="P1010" t="s">
        <v>8271</v>
      </c>
      <c r="Q1010" s="10" t="s">
        <v>8315</v>
      </c>
      <c r="R1010" t="s">
        <v>8316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36"/>
        <v>42510.604699074072</v>
      </c>
      <c r="L1011" s="13">
        <f t="shared" si="35"/>
        <v>2016</v>
      </c>
      <c r="M1011" t="b">
        <v>0</v>
      </c>
      <c r="N1011">
        <v>101</v>
      </c>
      <c r="O1011" t="b">
        <v>0</v>
      </c>
      <c r="P1011" t="s">
        <v>8271</v>
      </c>
      <c r="Q1011" s="10" t="s">
        <v>8315</v>
      </c>
      <c r="R1011" t="s">
        <v>8316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36"/>
        <v>42561.829421296294</v>
      </c>
      <c r="L1012" s="13">
        <f t="shared" si="35"/>
        <v>2016</v>
      </c>
      <c r="M1012" t="b">
        <v>0</v>
      </c>
      <c r="N1012">
        <v>4</v>
      </c>
      <c r="O1012" t="b">
        <v>0</v>
      </c>
      <c r="P1012" t="s">
        <v>8271</v>
      </c>
      <c r="Q1012" s="10" t="s">
        <v>8315</v>
      </c>
      <c r="R1012" t="s">
        <v>8316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36"/>
        <v>41946.898090277777</v>
      </c>
      <c r="L1013" s="13">
        <f t="shared" si="35"/>
        <v>2014</v>
      </c>
      <c r="M1013" t="b">
        <v>0</v>
      </c>
      <c r="N1013">
        <v>1</v>
      </c>
      <c r="O1013" t="b">
        <v>0</v>
      </c>
      <c r="P1013" t="s">
        <v>8271</v>
      </c>
      <c r="Q1013" s="10" t="s">
        <v>8315</v>
      </c>
      <c r="R1013" t="s">
        <v>8316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36"/>
        <v>42714.440416666665</v>
      </c>
      <c r="L1014" s="13">
        <f t="shared" si="35"/>
        <v>2016</v>
      </c>
      <c r="M1014" t="b">
        <v>0</v>
      </c>
      <c r="N1014">
        <v>775</v>
      </c>
      <c r="O1014" t="b">
        <v>0</v>
      </c>
      <c r="P1014" t="s">
        <v>8271</v>
      </c>
      <c r="Q1014" s="10" t="s">
        <v>8315</v>
      </c>
      <c r="R1014" t="s">
        <v>8316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36"/>
        <v>42339.833981481483</v>
      </c>
      <c r="L1015" s="13">
        <f t="shared" si="35"/>
        <v>2015</v>
      </c>
      <c r="M1015" t="b">
        <v>0</v>
      </c>
      <c r="N1015">
        <v>90</v>
      </c>
      <c r="O1015" t="b">
        <v>0</v>
      </c>
      <c r="P1015" t="s">
        <v>8271</v>
      </c>
      <c r="Q1015" s="10" t="s">
        <v>8315</v>
      </c>
      <c r="R1015" t="s">
        <v>8316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36"/>
        <v>41955.002488425926</v>
      </c>
      <c r="L1016" s="13">
        <f t="shared" si="35"/>
        <v>2014</v>
      </c>
      <c r="M1016" t="b">
        <v>0</v>
      </c>
      <c r="N1016">
        <v>16</v>
      </c>
      <c r="O1016" t="b">
        <v>0</v>
      </c>
      <c r="P1016" t="s">
        <v>8271</v>
      </c>
      <c r="Q1016" s="10" t="s">
        <v>8315</v>
      </c>
      <c r="R1016" t="s">
        <v>8316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36"/>
        <v>42303.878414351857</v>
      </c>
      <c r="L1017" s="13">
        <f t="shared" si="35"/>
        <v>2015</v>
      </c>
      <c r="M1017" t="b">
        <v>0</v>
      </c>
      <c r="N1017">
        <v>6</v>
      </c>
      <c r="O1017" t="b">
        <v>0</v>
      </c>
      <c r="P1017" t="s">
        <v>8271</v>
      </c>
      <c r="Q1017" s="10" t="s">
        <v>8315</v>
      </c>
      <c r="R1017" t="s">
        <v>8316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36"/>
        <v>42422.107129629629</v>
      </c>
      <c r="L1018" s="13">
        <f t="shared" si="35"/>
        <v>2016</v>
      </c>
      <c r="M1018" t="b">
        <v>0</v>
      </c>
      <c r="N1018">
        <v>38</v>
      </c>
      <c r="O1018" t="b">
        <v>0</v>
      </c>
      <c r="P1018" t="s">
        <v>8271</v>
      </c>
      <c r="Q1018" s="10" t="s">
        <v>8315</v>
      </c>
      <c r="R1018" t="s">
        <v>8316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36"/>
        <v>42289.675173611111</v>
      </c>
      <c r="L1019" s="13">
        <f t="shared" si="35"/>
        <v>2015</v>
      </c>
      <c r="M1019" t="b">
        <v>0</v>
      </c>
      <c r="N1019">
        <v>355</v>
      </c>
      <c r="O1019" t="b">
        <v>0</v>
      </c>
      <c r="P1019" t="s">
        <v>8271</v>
      </c>
      <c r="Q1019" s="10" t="s">
        <v>8315</v>
      </c>
      <c r="R1019" t="s">
        <v>8316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36"/>
        <v>42535.492280092592</v>
      </c>
      <c r="L1020" s="13">
        <f t="shared" si="35"/>
        <v>2016</v>
      </c>
      <c r="M1020" t="b">
        <v>0</v>
      </c>
      <c r="N1020">
        <v>7</v>
      </c>
      <c r="O1020" t="b">
        <v>0</v>
      </c>
      <c r="P1020" t="s">
        <v>8271</v>
      </c>
      <c r="Q1020" s="10" t="s">
        <v>8315</v>
      </c>
      <c r="R1020" t="s">
        <v>8316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36"/>
        <v>42009.973946759259</v>
      </c>
      <c r="L1021" s="13">
        <f t="shared" si="35"/>
        <v>2015</v>
      </c>
      <c r="M1021" t="b">
        <v>0</v>
      </c>
      <c r="N1021">
        <v>400</v>
      </c>
      <c r="O1021" t="b">
        <v>0</v>
      </c>
      <c r="P1021" t="s">
        <v>8271</v>
      </c>
      <c r="Q1021" s="10" t="s">
        <v>8315</v>
      </c>
      <c r="R1021" t="s">
        <v>8316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36"/>
        <v>42127.069548611107</v>
      </c>
      <c r="L1022" s="13">
        <f t="shared" si="35"/>
        <v>2015</v>
      </c>
      <c r="M1022" t="b">
        <v>0</v>
      </c>
      <c r="N1022">
        <v>30</v>
      </c>
      <c r="O1022" t="b">
        <v>1</v>
      </c>
      <c r="P1022" t="s">
        <v>8278</v>
      </c>
      <c r="Q1022" s="10" t="s">
        <v>8315</v>
      </c>
      <c r="R1022" t="s">
        <v>8316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36"/>
        <v>42271.251979166671</v>
      </c>
      <c r="L1023" s="13">
        <f t="shared" si="35"/>
        <v>2015</v>
      </c>
      <c r="M1023" t="b">
        <v>1</v>
      </c>
      <c r="N1023">
        <v>478</v>
      </c>
      <c r="O1023" t="b">
        <v>1</v>
      </c>
      <c r="P1023" t="s">
        <v>8278</v>
      </c>
      <c r="Q1023" s="10" t="s">
        <v>8315</v>
      </c>
      <c r="R1023" t="s">
        <v>8316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36"/>
        <v>42111.646724537044</v>
      </c>
      <c r="L1024" s="13">
        <f t="shared" si="35"/>
        <v>2015</v>
      </c>
      <c r="M1024" t="b">
        <v>1</v>
      </c>
      <c r="N1024">
        <v>74</v>
      </c>
      <c r="O1024" t="b">
        <v>1</v>
      </c>
      <c r="P1024" t="s">
        <v>8278</v>
      </c>
      <c r="Q1024" s="10" t="s">
        <v>8315</v>
      </c>
      <c r="R1024" t="s">
        <v>8316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36"/>
        <v>42145.919687500005</v>
      </c>
      <c r="L1025" s="13">
        <f t="shared" si="35"/>
        <v>2015</v>
      </c>
      <c r="M1025" t="b">
        <v>0</v>
      </c>
      <c r="N1025">
        <v>131</v>
      </c>
      <c r="O1025" t="b">
        <v>1</v>
      </c>
      <c r="P1025" t="s">
        <v>8278</v>
      </c>
      <c r="Q1025" s="10" t="s">
        <v>8315</v>
      </c>
      <c r="R1025" t="s">
        <v>8316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36"/>
        <v>42370.580590277779</v>
      </c>
      <c r="L1026" s="13">
        <f t="shared" si="35"/>
        <v>2016</v>
      </c>
      <c r="M1026" t="b">
        <v>1</v>
      </c>
      <c r="N1026">
        <v>61</v>
      </c>
      <c r="O1026" t="b">
        <v>1</v>
      </c>
      <c r="P1026" t="s">
        <v>8278</v>
      </c>
      <c r="Q1026" s="10" t="s">
        <v>8315</v>
      </c>
      <c r="R1026" t="s">
        <v>8316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si="36"/>
        <v>42049.833761574075</v>
      </c>
      <c r="L1027" s="13">
        <f t="shared" ref="L1027:L1090" si="37">YEAR(K1027)</f>
        <v>2015</v>
      </c>
      <c r="M1027" t="b">
        <v>1</v>
      </c>
      <c r="N1027">
        <v>1071</v>
      </c>
      <c r="O1027" t="b">
        <v>1</v>
      </c>
      <c r="P1027" t="s">
        <v>8278</v>
      </c>
      <c r="Q1027" s="10" t="s">
        <v>8315</v>
      </c>
      <c r="R1027" t="s">
        <v>8316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36"/>
        <v>42426.407592592594</v>
      </c>
      <c r="L1028" s="13">
        <f t="shared" si="37"/>
        <v>2016</v>
      </c>
      <c r="M1028" t="b">
        <v>1</v>
      </c>
      <c r="N1028">
        <v>122</v>
      </c>
      <c r="O1028" t="b">
        <v>1</v>
      </c>
      <c r="P1028" t="s">
        <v>8278</v>
      </c>
      <c r="Q1028" s="10" t="s">
        <v>8315</v>
      </c>
      <c r="R1028" t="s">
        <v>8316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36"/>
        <v>41905.034108796295</v>
      </c>
      <c r="L1029" s="13">
        <f t="shared" si="37"/>
        <v>2014</v>
      </c>
      <c r="M1029" t="b">
        <v>1</v>
      </c>
      <c r="N1029">
        <v>111</v>
      </c>
      <c r="O1029" t="b">
        <v>1</v>
      </c>
      <c r="P1029" t="s">
        <v>8278</v>
      </c>
      <c r="Q1029" s="10" t="s">
        <v>8315</v>
      </c>
      <c r="R1029" t="s">
        <v>8316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36"/>
        <v>42755.627372685187</v>
      </c>
      <c r="L1030" s="13">
        <f t="shared" si="37"/>
        <v>2017</v>
      </c>
      <c r="M1030" t="b">
        <v>1</v>
      </c>
      <c r="N1030">
        <v>255</v>
      </c>
      <c r="O1030" t="b">
        <v>1</v>
      </c>
      <c r="P1030" t="s">
        <v>8278</v>
      </c>
      <c r="Q1030" s="10" t="s">
        <v>8315</v>
      </c>
      <c r="R1030" t="s">
        <v>8316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36"/>
        <v>42044.711886574078</v>
      </c>
      <c r="L1031" s="13">
        <f t="shared" si="37"/>
        <v>2015</v>
      </c>
      <c r="M1031" t="b">
        <v>0</v>
      </c>
      <c r="N1031">
        <v>141</v>
      </c>
      <c r="O1031" t="b">
        <v>1</v>
      </c>
      <c r="P1031" t="s">
        <v>8278</v>
      </c>
      <c r="Q1031" s="10" t="s">
        <v>8315</v>
      </c>
      <c r="R1031" t="s">
        <v>8316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36"/>
        <v>42611.483206018514</v>
      </c>
      <c r="L1032" s="13">
        <f t="shared" si="37"/>
        <v>2016</v>
      </c>
      <c r="M1032" t="b">
        <v>0</v>
      </c>
      <c r="N1032">
        <v>159</v>
      </c>
      <c r="O1032" t="b">
        <v>1</v>
      </c>
      <c r="P1032" t="s">
        <v>8278</v>
      </c>
      <c r="Q1032" s="10" t="s">
        <v>8315</v>
      </c>
      <c r="R1032" t="s">
        <v>8316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ref="K1033:K1096" si="38">(((J1033/60)/60)/24)+DATE(1970,1,1)</f>
        <v>42324.764004629629</v>
      </c>
      <c r="L1033" s="13">
        <f t="shared" si="37"/>
        <v>2015</v>
      </c>
      <c r="M1033" t="b">
        <v>0</v>
      </c>
      <c r="N1033">
        <v>99</v>
      </c>
      <c r="O1033" t="b">
        <v>1</v>
      </c>
      <c r="P1033" t="s">
        <v>8278</v>
      </c>
      <c r="Q1033" s="10" t="s">
        <v>8315</v>
      </c>
      <c r="R1033" t="s">
        <v>8316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38"/>
        <v>42514.666956018518</v>
      </c>
      <c r="L1034" s="13">
        <f t="shared" si="37"/>
        <v>2016</v>
      </c>
      <c r="M1034" t="b">
        <v>0</v>
      </c>
      <c r="N1034">
        <v>96</v>
      </c>
      <c r="O1034" t="b">
        <v>1</v>
      </c>
      <c r="P1034" t="s">
        <v>8278</v>
      </c>
      <c r="Q1034" s="10" t="s">
        <v>8315</v>
      </c>
      <c r="R1034" t="s">
        <v>8316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38"/>
        <v>42688.732407407413</v>
      </c>
      <c r="L1035" s="13">
        <f t="shared" si="37"/>
        <v>2016</v>
      </c>
      <c r="M1035" t="b">
        <v>0</v>
      </c>
      <c r="N1035">
        <v>27</v>
      </c>
      <c r="O1035" t="b">
        <v>1</v>
      </c>
      <c r="P1035" t="s">
        <v>8278</v>
      </c>
      <c r="Q1035" s="10" t="s">
        <v>8315</v>
      </c>
      <c r="R1035" t="s">
        <v>8316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38"/>
        <v>42555.166712962964</v>
      </c>
      <c r="L1036" s="13">
        <f t="shared" si="37"/>
        <v>2016</v>
      </c>
      <c r="M1036" t="b">
        <v>0</v>
      </c>
      <c r="N1036">
        <v>166</v>
      </c>
      <c r="O1036" t="b">
        <v>1</v>
      </c>
      <c r="P1036" t="s">
        <v>8278</v>
      </c>
      <c r="Q1036" s="10" t="s">
        <v>8315</v>
      </c>
      <c r="R1036" t="s">
        <v>8316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38"/>
        <v>42016.641435185185</v>
      </c>
      <c r="L1037" s="13">
        <f t="shared" si="37"/>
        <v>2015</v>
      </c>
      <c r="M1037" t="b">
        <v>0</v>
      </c>
      <c r="N1037">
        <v>76</v>
      </c>
      <c r="O1037" t="b">
        <v>1</v>
      </c>
      <c r="P1037" t="s">
        <v>8278</v>
      </c>
      <c r="Q1037" s="10" t="s">
        <v>8315</v>
      </c>
      <c r="R1037" t="s">
        <v>8316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38"/>
        <v>41249.448958333334</v>
      </c>
      <c r="L1038" s="13">
        <f t="shared" si="37"/>
        <v>2012</v>
      </c>
      <c r="M1038" t="b">
        <v>0</v>
      </c>
      <c r="N1038">
        <v>211</v>
      </c>
      <c r="O1038" t="b">
        <v>1</v>
      </c>
      <c r="P1038" t="s">
        <v>8278</v>
      </c>
      <c r="Q1038" s="10" t="s">
        <v>8315</v>
      </c>
      <c r="R1038" t="s">
        <v>8316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38"/>
        <v>42119.822476851856</v>
      </c>
      <c r="L1039" s="13">
        <f t="shared" si="37"/>
        <v>2015</v>
      </c>
      <c r="M1039" t="b">
        <v>0</v>
      </c>
      <c r="N1039">
        <v>21</v>
      </c>
      <c r="O1039" t="b">
        <v>1</v>
      </c>
      <c r="P1039" t="s">
        <v>8278</v>
      </c>
      <c r="Q1039" s="10" t="s">
        <v>8315</v>
      </c>
      <c r="R1039" t="s">
        <v>8316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38"/>
        <v>42418.231747685189</v>
      </c>
      <c r="L1040" s="13">
        <f t="shared" si="37"/>
        <v>2016</v>
      </c>
      <c r="M1040" t="b">
        <v>0</v>
      </c>
      <c r="N1040">
        <v>61</v>
      </c>
      <c r="O1040" t="b">
        <v>1</v>
      </c>
      <c r="P1040" t="s">
        <v>8278</v>
      </c>
      <c r="Q1040" s="10" t="s">
        <v>8315</v>
      </c>
      <c r="R1040" t="s">
        <v>8316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38"/>
        <v>42692.109328703707</v>
      </c>
      <c r="L1041" s="13">
        <f t="shared" si="37"/>
        <v>2016</v>
      </c>
      <c r="M1041" t="b">
        <v>0</v>
      </c>
      <c r="N1041">
        <v>30</v>
      </c>
      <c r="O1041" t="b">
        <v>1</v>
      </c>
      <c r="P1041" t="s">
        <v>8278</v>
      </c>
      <c r="Q1041" s="10" t="s">
        <v>8315</v>
      </c>
      <c r="R1041" t="s">
        <v>8316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38"/>
        <v>42579.708437499998</v>
      </c>
      <c r="L1042" s="13">
        <f t="shared" si="37"/>
        <v>2016</v>
      </c>
      <c r="M1042" t="b">
        <v>0</v>
      </c>
      <c r="N1042">
        <v>1</v>
      </c>
      <c r="O1042" t="b">
        <v>0</v>
      </c>
      <c r="P1042" t="s">
        <v>8279</v>
      </c>
      <c r="Q1042" s="10" t="s">
        <v>8315</v>
      </c>
      <c r="R1042" t="s">
        <v>8316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38"/>
        <v>41831.060092592597</v>
      </c>
      <c r="L1043" s="13">
        <f t="shared" si="37"/>
        <v>2014</v>
      </c>
      <c r="M1043" t="b">
        <v>0</v>
      </c>
      <c r="N1043">
        <v>0</v>
      </c>
      <c r="O1043" t="b">
        <v>0</v>
      </c>
      <c r="P1043" t="s">
        <v>8279</v>
      </c>
      <c r="Q1043" s="10" t="s">
        <v>8315</v>
      </c>
      <c r="R1043" t="s">
        <v>8316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38"/>
        <v>41851.696157407408</v>
      </c>
      <c r="L1044" s="13">
        <f t="shared" si="37"/>
        <v>2014</v>
      </c>
      <c r="M1044" t="b">
        <v>0</v>
      </c>
      <c r="N1044">
        <v>1</v>
      </c>
      <c r="O1044" t="b">
        <v>0</v>
      </c>
      <c r="P1044" t="s">
        <v>8279</v>
      </c>
      <c r="Q1044" s="10" t="s">
        <v>8315</v>
      </c>
      <c r="R1044" t="s">
        <v>8316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38"/>
        <v>42114.252951388888</v>
      </c>
      <c r="L1045" s="13">
        <f t="shared" si="37"/>
        <v>2015</v>
      </c>
      <c r="M1045" t="b">
        <v>0</v>
      </c>
      <c r="N1045">
        <v>292</v>
      </c>
      <c r="O1045" t="b">
        <v>0</v>
      </c>
      <c r="P1045" t="s">
        <v>8279</v>
      </c>
      <c r="Q1045" s="10" t="s">
        <v>8315</v>
      </c>
      <c r="R1045" t="s">
        <v>8316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38"/>
        <v>42011.925937499997</v>
      </c>
      <c r="L1046" s="13">
        <f t="shared" si="37"/>
        <v>2015</v>
      </c>
      <c r="M1046" t="b">
        <v>0</v>
      </c>
      <c r="N1046">
        <v>2</v>
      </c>
      <c r="O1046" t="b">
        <v>0</v>
      </c>
      <c r="P1046" t="s">
        <v>8279</v>
      </c>
      <c r="Q1046" s="10" t="s">
        <v>8315</v>
      </c>
      <c r="R1046" t="s">
        <v>8316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38"/>
        <v>41844.874421296299</v>
      </c>
      <c r="L1047" s="13">
        <f t="shared" si="37"/>
        <v>2014</v>
      </c>
      <c r="M1047" t="b">
        <v>0</v>
      </c>
      <c r="N1047">
        <v>8</v>
      </c>
      <c r="O1047" t="b">
        <v>0</v>
      </c>
      <c r="P1047" t="s">
        <v>8279</v>
      </c>
      <c r="Q1047" s="10" t="s">
        <v>8315</v>
      </c>
      <c r="R1047" t="s">
        <v>8316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38"/>
        <v>42319.851388888885</v>
      </c>
      <c r="L1048" s="13">
        <f t="shared" si="37"/>
        <v>2015</v>
      </c>
      <c r="M1048" t="b">
        <v>0</v>
      </c>
      <c r="N1048">
        <v>0</v>
      </c>
      <c r="O1048" t="b">
        <v>0</v>
      </c>
      <c r="P1048" t="s">
        <v>8279</v>
      </c>
      <c r="Q1048" s="10" t="s">
        <v>8315</v>
      </c>
      <c r="R1048" t="s">
        <v>8316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38"/>
        <v>41918.818460648145</v>
      </c>
      <c r="L1049" s="13">
        <f t="shared" si="37"/>
        <v>2014</v>
      </c>
      <c r="M1049" t="b">
        <v>0</v>
      </c>
      <c r="N1049">
        <v>1</v>
      </c>
      <c r="O1049" t="b">
        <v>0</v>
      </c>
      <c r="P1049" t="s">
        <v>8279</v>
      </c>
      <c r="Q1049" s="10" t="s">
        <v>8315</v>
      </c>
      <c r="R1049" t="s">
        <v>8316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38"/>
        <v>42598.053113425922</v>
      </c>
      <c r="L1050" s="13">
        <f t="shared" si="37"/>
        <v>2016</v>
      </c>
      <c r="M1050" t="b">
        <v>0</v>
      </c>
      <c r="N1050">
        <v>4</v>
      </c>
      <c r="O1050" t="b">
        <v>0</v>
      </c>
      <c r="P1050" t="s">
        <v>8279</v>
      </c>
      <c r="Q1050" s="10" t="s">
        <v>8315</v>
      </c>
      <c r="R1050" t="s">
        <v>8316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38"/>
        <v>42382.431076388893</v>
      </c>
      <c r="L1051" s="13">
        <f t="shared" si="37"/>
        <v>2016</v>
      </c>
      <c r="M1051" t="b">
        <v>0</v>
      </c>
      <c r="N1051">
        <v>0</v>
      </c>
      <c r="O1051" t="b">
        <v>0</v>
      </c>
      <c r="P1051" t="s">
        <v>8279</v>
      </c>
      <c r="Q1051" s="10" t="s">
        <v>8315</v>
      </c>
      <c r="R1051" t="s">
        <v>8316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38"/>
        <v>42231.7971875</v>
      </c>
      <c r="L1052" s="13">
        <f t="shared" si="37"/>
        <v>2015</v>
      </c>
      <c r="M1052" t="b">
        <v>0</v>
      </c>
      <c r="N1052">
        <v>0</v>
      </c>
      <c r="O1052" t="b">
        <v>0</v>
      </c>
      <c r="P1052" t="s">
        <v>8279</v>
      </c>
      <c r="Q1052" s="10" t="s">
        <v>8315</v>
      </c>
      <c r="R1052" t="s">
        <v>8316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38"/>
        <v>41850.014178240745</v>
      </c>
      <c r="L1053" s="13">
        <f t="shared" si="37"/>
        <v>2014</v>
      </c>
      <c r="M1053" t="b">
        <v>0</v>
      </c>
      <c r="N1053">
        <v>0</v>
      </c>
      <c r="O1053" t="b">
        <v>0</v>
      </c>
      <c r="P1053" t="s">
        <v>8279</v>
      </c>
      <c r="Q1053" s="10" t="s">
        <v>8315</v>
      </c>
      <c r="R1053" t="s">
        <v>8316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38"/>
        <v>42483.797395833331</v>
      </c>
      <c r="L1054" s="13">
        <f t="shared" si="37"/>
        <v>2016</v>
      </c>
      <c r="M1054" t="b">
        <v>0</v>
      </c>
      <c r="N1054">
        <v>0</v>
      </c>
      <c r="O1054" t="b">
        <v>0</v>
      </c>
      <c r="P1054" t="s">
        <v>8279</v>
      </c>
      <c r="Q1054" s="10" t="s">
        <v>8315</v>
      </c>
      <c r="R1054" t="s">
        <v>8316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38"/>
        <v>42775.172824074078</v>
      </c>
      <c r="L1055" s="13">
        <f t="shared" si="37"/>
        <v>2017</v>
      </c>
      <c r="M1055" t="b">
        <v>0</v>
      </c>
      <c r="N1055">
        <v>1</v>
      </c>
      <c r="O1055" t="b">
        <v>0</v>
      </c>
      <c r="P1055" t="s">
        <v>8279</v>
      </c>
      <c r="Q1055" s="10" t="s">
        <v>8315</v>
      </c>
      <c r="R1055" t="s">
        <v>8316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38"/>
        <v>41831.851840277777</v>
      </c>
      <c r="L1056" s="13">
        <f t="shared" si="37"/>
        <v>2014</v>
      </c>
      <c r="M1056" t="b">
        <v>0</v>
      </c>
      <c r="N1056">
        <v>0</v>
      </c>
      <c r="O1056" t="b">
        <v>0</v>
      </c>
      <c r="P1056" t="s">
        <v>8279</v>
      </c>
      <c r="Q1056" s="10" t="s">
        <v>8315</v>
      </c>
      <c r="R1056" t="s">
        <v>8316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38"/>
        <v>42406.992418981477</v>
      </c>
      <c r="L1057" s="13">
        <f t="shared" si="37"/>
        <v>2016</v>
      </c>
      <c r="M1057" t="b">
        <v>0</v>
      </c>
      <c r="N1057">
        <v>0</v>
      </c>
      <c r="O1057" t="b">
        <v>0</v>
      </c>
      <c r="P1057" t="s">
        <v>8279</v>
      </c>
      <c r="Q1057" s="10" t="s">
        <v>8315</v>
      </c>
      <c r="R1057" t="s">
        <v>8316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38"/>
        <v>42058.719641203701</v>
      </c>
      <c r="L1058" s="13">
        <f t="shared" si="37"/>
        <v>2015</v>
      </c>
      <c r="M1058" t="b">
        <v>0</v>
      </c>
      <c r="N1058">
        <v>0</v>
      </c>
      <c r="O1058" t="b">
        <v>0</v>
      </c>
      <c r="P1058" t="s">
        <v>8279</v>
      </c>
      <c r="Q1058" s="10" t="s">
        <v>8315</v>
      </c>
      <c r="R1058" t="s">
        <v>8316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38"/>
        <v>42678.871331018512</v>
      </c>
      <c r="L1059" s="13">
        <f t="shared" si="37"/>
        <v>2016</v>
      </c>
      <c r="M1059" t="b">
        <v>0</v>
      </c>
      <c r="N1059">
        <v>0</v>
      </c>
      <c r="O1059" t="b">
        <v>0</v>
      </c>
      <c r="P1059" t="s">
        <v>8279</v>
      </c>
      <c r="Q1059" s="10" t="s">
        <v>8315</v>
      </c>
      <c r="R1059" t="s">
        <v>8316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38"/>
        <v>42047.900960648149</v>
      </c>
      <c r="L1060" s="13">
        <f t="shared" si="37"/>
        <v>2015</v>
      </c>
      <c r="M1060" t="b">
        <v>0</v>
      </c>
      <c r="N1060">
        <v>0</v>
      </c>
      <c r="O1060" t="b">
        <v>0</v>
      </c>
      <c r="P1060" t="s">
        <v>8279</v>
      </c>
      <c r="Q1060" s="10" t="s">
        <v>8315</v>
      </c>
      <c r="R1060" t="s">
        <v>8316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38"/>
        <v>42046.79</v>
      </c>
      <c r="L1061" s="13">
        <f t="shared" si="37"/>
        <v>2015</v>
      </c>
      <c r="M1061" t="b">
        <v>0</v>
      </c>
      <c r="N1061">
        <v>0</v>
      </c>
      <c r="O1061" t="b">
        <v>0</v>
      </c>
      <c r="P1061" t="s">
        <v>8279</v>
      </c>
      <c r="Q1061" s="10" t="s">
        <v>8315</v>
      </c>
      <c r="R1061" t="s">
        <v>8316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38"/>
        <v>42079.913113425922</v>
      </c>
      <c r="L1062" s="13">
        <f t="shared" si="37"/>
        <v>2015</v>
      </c>
      <c r="M1062" t="b">
        <v>0</v>
      </c>
      <c r="N1062">
        <v>1</v>
      </c>
      <c r="O1062" t="b">
        <v>0</v>
      </c>
      <c r="P1062" t="s">
        <v>8279</v>
      </c>
      <c r="Q1062" s="10" t="s">
        <v>8315</v>
      </c>
      <c r="R1062" t="s">
        <v>8316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38"/>
        <v>42432.276712962965</v>
      </c>
      <c r="L1063" s="13">
        <f t="shared" si="37"/>
        <v>2016</v>
      </c>
      <c r="M1063" t="b">
        <v>0</v>
      </c>
      <c r="N1063">
        <v>0</v>
      </c>
      <c r="O1063" t="b">
        <v>0</v>
      </c>
      <c r="P1063" t="s">
        <v>8279</v>
      </c>
      <c r="Q1063" s="10" t="s">
        <v>8315</v>
      </c>
      <c r="R1063" t="s">
        <v>8316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38"/>
        <v>42556.807187500002</v>
      </c>
      <c r="L1064" s="13">
        <f t="shared" si="37"/>
        <v>2016</v>
      </c>
      <c r="M1064" t="b">
        <v>0</v>
      </c>
      <c r="N1064">
        <v>4</v>
      </c>
      <c r="O1064" t="b">
        <v>0</v>
      </c>
      <c r="P1064" t="s">
        <v>8279</v>
      </c>
      <c r="Q1064" s="10" t="s">
        <v>8315</v>
      </c>
      <c r="R1064" t="s">
        <v>8316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38"/>
        <v>42583.030810185184</v>
      </c>
      <c r="L1065" s="13">
        <f t="shared" si="37"/>
        <v>2016</v>
      </c>
      <c r="M1065" t="b">
        <v>0</v>
      </c>
      <c r="N1065">
        <v>0</v>
      </c>
      <c r="O1065" t="b">
        <v>0</v>
      </c>
      <c r="P1065" t="s">
        <v>8279</v>
      </c>
      <c r="Q1065" s="10" t="s">
        <v>8315</v>
      </c>
      <c r="R1065" t="s">
        <v>8316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38"/>
        <v>41417.228043981479</v>
      </c>
      <c r="L1066" s="13">
        <f t="shared" si="37"/>
        <v>2013</v>
      </c>
      <c r="M1066" t="b">
        <v>0</v>
      </c>
      <c r="N1066">
        <v>123</v>
      </c>
      <c r="O1066" t="b">
        <v>0</v>
      </c>
      <c r="P1066" t="s">
        <v>8280</v>
      </c>
      <c r="Q1066" s="10" t="s">
        <v>8315</v>
      </c>
      <c r="R1066" t="s">
        <v>8316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38"/>
        <v>41661.381041666667</v>
      </c>
      <c r="L1067" s="13">
        <f t="shared" si="37"/>
        <v>2014</v>
      </c>
      <c r="M1067" t="b">
        <v>0</v>
      </c>
      <c r="N1067">
        <v>5</v>
      </c>
      <c r="O1067" t="b">
        <v>0</v>
      </c>
      <c r="P1067" t="s">
        <v>8280</v>
      </c>
      <c r="Q1067" s="10" t="s">
        <v>8315</v>
      </c>
      <c r="R1067" t="s">
        <v>8316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38"/>
        <v>41445.962754629632</v>
      </c>
      <c r="L1068" s="13">
        <f t="shared" si="37"/>
        <v>2013</v>
      </c>
      <c r="M1068" t="b">
        <v>0</v>
      </c>
      <c r="N1068">
        <v>148</v>
      </c>
      <c r="O1068" t="b">
        <v>0</v>
      </c>
      <c r="P1068" t="s">
        <v>8280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38"/>
        <v>41599.855682870373</v>
      </c>
      <c r="L1069" s="13">
        <f t="shared" si="37"/>
        <v>2013</v>
      </c>
      <c r="M1069" t="b">
        <v>0</v>
      </c>
      <c r="N1069">
        <v>10</v>
      </c>
      <c r="O1069" t="b">
        <v>0</v>
      </c>
      <c r="P1069" t="s">
        <v>8280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38"/>
        <v>42440.371111111104</v>
      </c>
      <c r="L1070" s="13">
        <f t="shared" si="37"/>
        <v>2016</v>
      </c>
      <c r="M1070" t="b">
        <v>0</v>
      </c>
      <c r="N1070">
        <v>4</v>
      </c>
      <c r="O1070" t="b">
        <v>0</v>
      </c>
      <c r="P1070" t="s">
        <v>8280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38"/>
        <v>41572.229849537034</v>
      </c>
      <c r="L1071" s="13">
        <f t="shared" si="37"/>
        <v>2013</v>
      </c>
      <c r="M1071" t="b">
        <v>0</v>
      </c>
      <c r="N1071">
        <v>21</v>
      </c>
      <c r="O1071" t="b">
        <v>0</v>
      </c>
      <c r="P1071" t="s">
        <v>8280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38"/>
        <v>41163.011828703704</v>
      </c>
      <c r="L1072" s="13">
        <f t="shared" si="37"/>
        <v>2012</v>
      </c>
      <c r="M1072" t="b">
        <v>0</v>
      </c>
      <c r="N1072">
        <v>2</v>
      </c>
      <c r="O1072" t="b">
        <v>0</v>
      </c>
      <c r="P1072" t="s">
        <v>8280</v>
      </c>
    </row>
    <row r="1073" spans="1:16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38"/>
        <v>42295.753391203703</v>
      </c>
      <c r="L1073" s="13">
        <f t="shared" si="37"/>
        <v>2015</v>
      </c>
      <c r="M1073" t="b">
        <v>0</v>
      </c>
      <c r="N1073">
        <v>0</v>
      </c>
      <c r="O1073" t="b">
        <v>0</v>
      </c>
      <c r="P1073" t="s">
        <v>8280</v>
      </c>
    </row>
    <row r="1074" spans="1:16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38"/>
        <v>41645.832141203704</v>
      </c>
      <c r="L1074" s="13">
        <f t="shared" si="37"/>
        <v>2014</v>
      </c>
      <c r="M1074" t="b">
        <v>0</v>
      </c>
      <c r="N1074">
        <v>4</v>
      </c>
      <c r="O1074" t="b">
        <v>0</v>
      </c>
      <c r="P1074" t="s">
        <v>8280</v>
      </c>
    </row>
    <row r="1075" spans="1:16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38"/>
        <v>40802.964594907404</v>
      </c>
      <c r="L1075" s="13">
        <f t="shared" si="37"/>
        <v>2011</v>
      </c>
      <c r="M1075" t="b">
        <v>0</v>
      </c>
      <c r="N1075">
        <v>1</v>
      </c>
      <c r="O1075" t="b">
        <v>0</v>
      </c>
      <c r="P1075" t="s">
        <v>8280</v>
      </c>
    </row>
    <row r="1076" spans="1:16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38"/>
        <v>41613.172974537039</v>
      </c>
      <c r="L1076" s="13">
        <f t="shared" si="37"/>
        <v>2013</v>
      </c>
      <c r="M1076" t="b">
        <v>0</v>
      </c>
      <c r="N1076">
        <v>30</v>
      </c>
      <c r="O1076" t="b">
        <v>0</v>
      </c>
      <c r="P1076" t="s">
        <v>8280</v>
      </c>
    </row>
    <row r="1077" spans="1:16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38"/>
        <v>41005.904120370367</v>
      </c>
      <c r="L1077" s="13">
        <f t="shared" si="37"/>
        <v>2012</v>
      </c>
      <c r="M1077" t="b">
        <v>0</v>
      </c>
      <c r="N1077">
        <v>3</v>
      </c>
      <c r="O1077" t="b">
        <v>0</v>
      </c>
      <c r="P1077" t="s">
        <v>8280</v>
      </c>
    </row>
    <row r="1078" spans="1:16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38"/>
        <v>41838.377893518518</v>
      </c>
      <c r="L1078" s="13">
        <f t="shared" si="37"/>
        <v>2014</v>
      </c>
      <c r="M1078" t="b">
        <v>0</v>
      </c>
      <c r="N1078">
        <v>975</v>
      </c>
      <c r="O1078" t="b">
        <v>0</v>
      </c>
      <c r="P1078" t="s">
        <v>8280</v>
      </c>
    </row>
    <row r="1079" spans="1:16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38"/>
        <v>42353.16679398148</v>
      </c>
      <c r="L1079" s="13">
        <f t="shared" si="37"/>
        <v>2015</v>
      </c>
      <c r="M1079" t="b">
        <v>0</v>
      </c>
      <c r="N1079">
        <v>167</v>
      </c>
      <c r="O1079" t="b">
        <v>0</v>
      </c>
      <c r="P1079" t="s">
        <v>8280</v>
      </c>
    </row>
    <row r="1080" spans="1:16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38"/>
        <v>40701.195844907408</v>
      </c>
      <c r="L1080" s="13">
        <f t="shared" si="37"/>
        <v>2011</v>
      </c>
      <c r="M1080" t="b">
        <v>0</v>
      </c>
      <c r="N1080">
        <v>5</v>
      </c>
      <c r="O1080" t="b">
        <v>0</v>
      </c>
      <c r="P1080" t="s">
        <v>8280</v>
      </c>
    </row>
    <row r="1081" spans="1:16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38"/>
        <v>42479.566388888896</v>
      </c>
      <c r="L1081" s="13">
        <f t="shared" si="37"/>
        <v>2016</v>
      </c>
      <c r="M1081" t="b">
        <v>0</v>
      </c>
      <c r="N1081">
        <v>18</v>
      </c>
      <c r="O1081" t="b">
        <v>0</v>
      </c>
      <c r="P1081" t="s">
        <v>8280</v>
      </c>
    </row>
    <row r="1082" spans="1:16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38"/>
        <v>41740.138113425928</v>
      </c>
      <c r="L1082" s="13">
        <f t="shared" si="37"/>
        <v>2014</v>
      </c>
      <c r="M1082" t="b">
        <v>0</v>
      </c>
      <c r="N1082">
        <v>98</v>
      </c>
      <c r="O1082" t="b">
        <v>0</v>
      </c>
      <c r="P1082" t="s">
        <v>8280</v>
      </c>
    </row>
    <row r="1083" spans="1:16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38"/>
        <v>42002.926990740743</v>
      </c>
      <c r="L1083" s="13">
        <f t="shared" si="37"/>
        <v>2014</v>
      </c>
      <c r="M1083" t="b">
        <v>0</v>
      </c>
      <c r="N1083">
        <v>4</v>
      </c>
      <c r="O1083" t="b">
        <v>0</v>
      </c>
      <c r="P1083" t="s">
        <v>8280</v>
      </c>
    </row>
    <row r="1084" spans="1:16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38"/>
        <v>41101.906111111115</v>
      </c>
      <c r="L1084" s="13">
        <f t="shared" si="37"/>
        <v>2012</v>
      </c>
      <c r="M1084" t="b">
        <v>0</v>
      </c>
      <c r="N1084">
        <v>3</v>
      </c>
      <c r="O1084" t="b">
        <v>0</v>
      </c>
      <c r="P1084" t="s">
        <v>8280</v>
      </c>
    </row>
    <row r="1085" spans="1:16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38"/>
        <v>41793.659525462965</v>
      </c>
      <c r="L1085" s="13">
        <f t="shared" si="37"/>
        <v>2014</v>
      </c>
      <c r="M1085" t="b">
        <v>0</v>
      </c>
      <c r="N1085">
        <v>1</v>
      </c>
      <c r="O1085" t="b">
        <v>0</v>
      </c>
      <c r="P1085" t="s">
        <v>8280</v>
      </c>
    </row>
    <row r="1086" spans="1:16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38"/>
        <v>41829.912083333329</v>
      </c>
      <c r="L1086" s="13">
        <f t="shared" si="37"/>
        <v>2014</v>
      </c>
      <c r="M1086" t="b">
        <v>0</v>
      </c>
      <c r="N1086">
        <v>0</v>
      </c>
      <c r="O1086" t="b">
        <v>0</v>
      </c>
      <c r="P1086" t="s">
        <v>8280</v>
      </c>
    </row>
    <row r="1087" spans="1:16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38"/>
        <v>42413.671006944445</v>
      </c>
      <c r="L1087" s="13">
        <f t="shared" si="37"/>
        <v>2016</v>
      </c>
      <c r="M1087" t="b">
        <v>0</v>
      </c>
      <c r="N1087">
        <v>9</v>
      </c>
      <c r="O1087" t="b">
        <v>0</v>
      </c>
      <c r="P1087" t="s">
        <v>8280</v>
      </c>
    </row>
    <row r="1088" spans="1:16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38"/>
        <v>41845.866793981484</v>
      </c>
      <c r="L1088" s="13">
        <f t="shared" si="37"/>
        <v>2014</v>
      </c>
      <c r="M1088" t="b">
        <v>0</v>
      </c>
      <c r="N1088">
        <v>2</v>
      </c>
      <c r="O1088" t="b">
        <v>0</v>
      </c>
      <c r="P1088" t="s">
        <v>8280</v>
      </c>
    </row>
    <row r="1089" spans="1:16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38"/>
        <v>41775.713969907411</v>
      </c>
      <c r="L1089" s="13">
        <f t="shared" si="37"/>
        <v>2014</v>
      </c>
      <c r="M1089" t="b">
        <v>0</v>
      </c>
      <c r="N1089">
        <v>0</v>
      </c>
      <c r="O1089" t="b">
        <v>0</v>
      </c>
      <c r="P1089" t="s">
        <v>8280</v>
      </c>
    </row>
    <row r="1090" spans="1:16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38"/>
        <v>41723.799386574072</v>
      </c>
      <c r="L1090" s="13">
        <f t="shared" si="37"/>
        <v>2014</v>
      </c>
      <c r="M1090" t="b">
        <v>0</v>
      </c>
      <c r="N1090">
        <v>147</v>
      </c>
      <c r="O1090" t="b">
        <v>0</v>
      </c>
      <c r="P1090" t="s">
        <v>8280</v>
      </c>
    </row>
    <row r="1091" spans="1:16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si="38"/>
        <v>42151.189525462964</v>
      </c>
      <c r="L1091" s="13">
        <f t="shared" ref="L1091:L1154" si="39">YEAR(K1091)</f>
        <v>2015</v>
      </c>
      <c r="M1091" t="b">
        <v>0</v>
      </c>
      <c r="N1091">
        <v>49</v>
      </c>
      <c r="O1091" t="b">
        <v>0</v>
      </c>
      <c r="P1091" t="s">
        <v>8280</v>
      </c>
    </row>
    <row r="1092" spans="1:16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38"/>
        <v>42123.185798611114</v>
      </c>
      <c r="L1092" s="13">
        <f t="shared" si="39"/>
        <v>2015</v>
      </c>
      <c r="M1092" t="b">
        <v>0</v>
      </c>
      <c r="N1092">
        <v>1</v>
      </c>
      <c r="O1092" t="b">
        <v>0</v>
      </c>
      <c r="P1092" t="s">
        <v>8280</v>
      </c>
    </row>
    <row r="1093" spans="1:16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38"/>
        <v>42440.820277777777</v>
      </c>
      <c r="L1093" s="13">
        <f t="shared" si="39"/>
        <v>2016</v>
      </c>
      <c r="M1093" t="b">
        <v>0</v>
      </c>
      <c r="N1093">
        <v>2</v>
      </c>
      <c r="O1093" t="b">
        <v>0</v>
      </c>
      <c r="P1093" t="s">
        <v>8280</v>
      </c>
    </row>
    <row r="1094" spans="1:16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38"/>
        <v>41250.025902777779</v>
      </c>
      <c r="L1094" s="13">
        <f t="shared" si="39"/>
        <v>2012</v>
      </c>
      <c r="M1094" t="b">
        <v>0</v>
      </c>
      <c r="N1094">
        <v>7</v>
      </c>
      <c r="O1094" t="b">
        <v>0</v>
      </c>
      <c r="P1094" t="s">
        <v>8280</v>
      </c>
    </row>
    <row r="1095" spans="1:16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38"/>
        <v>42396.973807870367</v>
      </c>
      <c r="L1095" s="13">
        <f t="shared" si="39"/>
        <v>2016</v>
      </c>
      <c r="M1095" t="b">
        <v>0</v>
      </c>
      <c r="N1095">
        <v>4</v>
      </c>
      <c r="O1095" t="b">
        <v>0</v>
      </c>
      <c r="P1095" t="s">
        <v>8280</v>
      </c>
    </row>
    <row r="1096" spans="1:16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38"/>
        <v>40795.713344907403</v>
      </c>
      <c r="L1096" s="13">
        <f t="shared" si="39"/>
        <v>2011</v>
      </c>
      <c r="M1096" t="b">
        <v>0</v>
      </c>
      <c r="N1096">
        <v>27</v>
      </c>
      <c r="O1096" t="b">
        <v>0</v>
      </c>
      <c r="P1096" t="s">
        <v>8280</v>
      </c>
    </row>
    <row r="1097" spans="1:16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ref="K1097:K1160" si="40">(((J1097/60)/60)/24)+DATE(1970,1,1)</f>
        <v>41486.537268518521</v>
      </c>
      <c r="L1097" s="13">
        <f t="shared" si="39"/>
        <v>2013</v>
      </c>
      <c r="M1097" t="b">
        <v>0</v>
      </c>
      <c r="N1097">
        <v>94</v>
      </c>
      <c r="O1097" t="b">
        <v>0</v>
      </c>
      <c r="P1097" t="s">
        <v>8280</v>
      </c>
    </row>
    <row r="1098" spans="1:16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40"/>
        <v>41885.51798611111</v>
      </c>
      <c r="L1098" s="13">
        <f t="shared" si="39"/>
        <v>2014</v>
      </c>
      <c r="M1098" t="b">
        <v>0</v>
      </c>
      <c r="N1098">
        <v>29</v>
      </c>
      <c r="O1098" t="b">
        <v>0</v>
      </c>
      <c r="P1098" t="s">
        <v>8280</v>
      </c>
    </row>
    <row r="1099" spans="1:16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40"/>
        <v>41660.792557870373</v>
      </c>
      <c r="L1099" s="13">
        <f t="shared" si="39"/>
        <v>2014</v>
      </c>
      <c r="M1099" t="b">
        <v>0</v>
      </c>
      <c r="N1099">
        <v>7</v>
      </c>
      <c r="O1099" t="b">
        <v>0</v>
      </c>
      <c r="P1099" t="s">
        <v>8280</v>
      </c>
    </row>
    <row r="1100" spans="1:16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40"/>
        <v>41712.762673611112</v>
      </c>
      <c r="L1100" s="13">
        <f t="shared" si="39"/>
        <v>2014</v>
      </c>
      <c r="M1100" t="b">
        <v>0</v>
      </c>
      <c r="N1100">
        <v>22</v>
      </c>
      <c r="O1100" t="b">
        <v>0</v>
      </c>
      <c r="P1100" t="s">
        <v>8280</v>
      </c>
    </row>
    <row r="1101" spans="1:16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40"/>
        <v>42107.836435185185</v>
      </c>
      <c r="L1101" s="13">
        <f t="shared" si="39"/>
        <v>2015</v>
      </c>
      <c r="M1101" t="b">
        <v>0</v>
      </c>
      <c r="N1101">
        <v>1</v>
      </c>
      <c r="O1101" t="b">
        <v>0</v>
      </c>
      <c r="P1101" t="s">
        <v>8280</v>
      </c>
    </row>
    <row r="1102" spans="1:16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40"/>
        <v>42384.110775462963</v>
      </c>
      <c r="L1102" s="13">
        <f t="shared" si="39"/>
        <v>2016</v>
      </c>
      <c r="M1102" t="b">
        <v>0</v>
      </c>
      <c r="N1102">
        <v>10</v>
      </c>
      <c r="O1102" t="b">
        <v>0</v>
      </c>
      <c r="P1102" t="s">
        <v>8280</v>
      </c>
    </row>
    <row r="1103" spans="1:16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40"/>
        <v>42538.77243055556</v>
      </c>
      <c r="L1103" s="13">
        <f t="shared" si="39"/>
        <v>2016</v>
      </c>
      <c r="M1103" t="b">
        <v>0</v>
      </c>
      <c r="N1103">
        <v>6</v>
      </c>
      <c r="O1103" t="b">
        <v>0</v>
      </c>
      <c r="P1103" t="s">
        <v>8280</v>
      </c>
    </row>
    <row r="1104" spans="1:16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40"/>
        <v>41577.045428240745</v>
      </c>
      <c r="L1104" s="13">
        <f t="shared" si="39"/>
        <v>2013</v>
      </c>
      <c r="M1104" t="b">
        <v>0</v>
      </c>
      <c r="N1104">
        <v>24</v>
      </c>
      <c r="O1104" t="b">
        <v>0</v>
      </c>
      <c r="P1104" t="s">
        <v>8280</v>
      </c>
    </row>
    <row r="1105" spans="1:16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40"/>
        <v>42479.22210648148</v>
      </c>
      <c r="L1105" s="13">
        <f t="shared" si="39"/>
        <v>2016</v>
      </c>
      <c r="M1105" t="b">
        <v>0</v>
      </c>
      <c r="N1105">
        <v>15</v>
      </c>
      <c r="O1105" t="b">
        <v>0</v>
      </c>
      <c r="P1105" t="s">
        <v>8280</v>
      </c>
    </row>
    <row r="1106" spans="1:16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40"/>
        <v>41771.40996527778</v>
      </c>
      <c r="L1106" s="13">
        <f t="shared" si="39"/>
        <v>2014</v>
      </c>
      <c r="M1106" t="b">
        <v>0</v>
      </c>
      <c r="N1106">
        <v>37</v>
      </c>
      <c r="O1106" t="b">
        <v>0</v>
      </c>
      <c r="P1106" t="s">
        <v>8280</v>
      </c>
    </row>
    <row r="1107" spans="1:16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40"/>
        <v>41692.135729166665</v>
      </c>
      <c r="L1107" s="13">
        <f t="shared" si="39"/>
        <v>2014</v>
      </c>
      <c r="M1107" t="b">
        <v>0</v>
      </c>
      <c r="N1107">
        <v>20</v>
      </c>
      <c r="O1107" t="b">
        <v>0</v>
      </c>
      <c r="P1107" t="s">
        <v>8280</v>
      </c>
    </row>
    <row r="1108" spans="1:16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40"/>
        <v>40973.740451388891</v>
      </c>
      <c r="L1108" s="13">
        <f t="shared" si="39"/>
        <v>2012</v>
      </c>
      <c r="M1108" t="b">
        <v>0</v>
      </c>
      <c r="N1108">
        <v>7</v>
      </c>
      <c r="O1108" t="b">
        <v>0</v>
      </c>
      <c r="P1108" t="s">
        <v>8280</v>
      </c>
    </row>
    <row r="1109" spans="1:16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40"/>
        <v>41813.861388888887</v>
      </c>
      <c r="L1109" s="13">
        <f t="shared" si="39"/>
        <v>2014</v>
      </c>
      <c r="M1109" t="b">
        <v>0</v>
      </c>
      <c r="N1109">
        <v>0</v>
      </c>
      <c r="O1109" t="b">
        <v>0</v>
      </c>
      <c r="P1109" t="s">
        <v>8280</v>
      </c>
    </row>
    <row r="1110" spans="1:16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40"/>
        <v>40952.636979166666</v>
      </c>
      <c r="L1110" s="13">
        <f t="shared" si="39"/>
        <v>2012</v>
      </c>
      <c r="M1110" t="b">
        <v>0</v>
      </c>
      <c r="N1110">
        <v>21</v>
      </c>
      <c r="O1110" t="b">
        <v>0</v>
      </c>
      <c r="P1110" t="s">
        <v>8280</v>
      </c>
    </row>
    <row r="1111" spans="1:16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40"/>
        <v>42662.752199074079</v>
      </c>
      <c r="L1111" s="13">
        <f t="shared" si="39"/>
        <v>2016</v>
      </c>
      <c r="M1111" t="b">
        <v>0</v>
      </c>
      <c r="N1111">
        <v>3</v>
      </c>
      <c r="O1111" t="b">
        <v>0</v>
      </c>
      <c r="P1111" t="s">
        <v>8280</v>
      </c>
    </row>
    <row r="1112" spans="1:16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40"/>
        <v>41220.933124999996</v>
      </c>
      <c r="L1112" s="13">
        <f t="shared" si="39"/>
        <v>2012</v>
      </c>
      <c r="M1112" t="b">
        <v>0</v>
      </c>
      <c r="N1112">
        <v>11</v>
      </c>
      <c r="O1112" t="b">
        <v>0</v>
      </c>
      <c r="P1112" t="s">
        <v>8280</v>
      </c>
    </row>
    <row r="1113" spans="1:16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40"/>
        <v>42347.203587962969</v>
      </c>
      <c r="L1113" s="13">
        <f t="shared" si="39"/>
        <v>2015</v>
      </c>
      <c r="M1113" t="b">
        <v>0</v>
      </c>
      <c r="N1113">
        <v>1</v>
      </c>
      <c r="O1113" t="b">
        <v>0</v>
      </c>
      <c r="P1113" t="s">
        <v>8280</v>
      </c>
    </row>
    <row r="1114" spans="1:16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40"/>
        <v>41963.759386574078</v>
      </c>
      <c r="L1114" s="13">
        <f t="shared" si="39"/>
        <v>2014</v>
      </c>
      <c r="M1114" t="b">
        <v>0</v>
      </c>
      <c r="N1114">
        <v>312</v>
      </c>
      <c r="O1114" t="b">
        <v>0</v>
      </c>
      <c r="P1114" t="s">
        <v>8280</v>
      </c>
    </row>
    <row r="1115" spans="1:16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40"/>
        <v>41835.977083333331</v>
      </c>
      <c r="L1115" s="13">
        <f t="shared" si="39"/>
        <v>2014</v>
      </c>
      <c r="M1115" t="b">
        <v>0</v>
      </c>
      <c r="N1115">
        <v>1</v>
      </c>
      <c r="O1115" t="b">
        <v>0</v>
      </c>
      <c r="P1115" t="s">
        <v>8280</v>
      </c>
    </row>
    <row r="1116" spans="1:16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40"/>
        <v>41526.345914351856</v>
      </c>
      <c r="L1116" s="13">
        <f t="shared" si="39"/>
        <v>2013</v>
      </c>
      <c r="M1116" t="b">
        <v>0</v>
      </c>
      <c r="N1116">
        <v>3</v>
      </c>
      <c r="O1116" t="b">
        <v>0</v>
      </c>
      <c r="P1116" t="s">
        <v>8280</v>
      </c>
    </row>
    <row r="1117" spans="1:16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40"/>
        <v>42429.695543981477</v>
      </c>
      <c r="L1117" s="13">
        <f t="shared" si="39"/>
        <v>2016</v>
      </c>
      <c r="M1117" t="b">
        <v>0</v>
      </c>
      <c r="N1117">
        <v>4</v>
      </c>
      <c r="O1117" t="b">
        <v>0</v>
      </c>
      <c r="P1117" t="s">
        <v>8280</v>
      </c>
    </row>
    <row r="1118" spans="1:16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40"/>
        <v>41009.847314814811</v>
      </c>
      <c r="L1118" s="13">
        <f t="shared" si="39"/>
        <v>2012</v>
      </c>
      <c r="M1118" t="b">
        <v>0</v>
      </c>
      <c r="N1118">
        <v>10</v>
      </c>
      <c r="O1118" t="b">
        <v>0</v>
      </c>
      <c r="P1118" t="s">
        <v>8280</v>
      </c>
    </row>
    <row r="1119" spans="1:16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40"/>
        <v>42333.598530092597</v>
      </c>
      <c r="L1119" s="13">
        <f t="shared" si="39"/>
        <v>2015</v>
      </c>
      <c r="M1119" t="b">
        <v>0</v>
      </c>
      <c r="N1119">
        <v>8</v>
      </c>
      <c r="O1119" t="b">
        <v>0</v>
      </c>
      <c r="P1119" t="s">
        <v>8280</v>
      </c>
    </row>
    <row r="1120" spans="1:16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40"/>
        <v>41704.16642361111</v>
      </c>
      <c r="L1120" s="13">
        <f t="shared" si="39"/>
        <v>2014</v>
      </c>
      <c r="M1120" t="b">
        <v>0</v>
      </c>
      <c r="N1120">
        <v>3</v>
      </c>
      <c r="O1120" t="b">
        <v>0</v>
      </c>
      <c r="P1120" t="s">
        <v>8280</v>
      </c>
    </row>
    <row r="1121" spans="1:16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40"/>
        <v>41722.792407407411</v>
      </c>
      <c r="L1121" s="13">
        <f t="shared" si="39"/>
        <v>2014</v>
      </c>
      <c r="M1121" t="b">
        <v>0</v>
      </c>
      <c r="N1121">
        <v>1</v>
      </c>
      <c r="O1121" t="b">
        <v>0</v>
      </c>
      <c r="P1121" t="s">
        <v>8280</v>
      </c>
    </row>
    <row r="1122" spans="1:16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40"/>
        <v>40799.872685185182</v>
      </c>
      <c r="L1122" s="13">
        <f t="shared" si="39"/>
        <v>2011</v>
      </c>
      <c r="M1122" t="b">
        <v>0</v>
      </c>
      <c r="N1122">
        <v>0</v>
      </c>
      <c r="O1122" t="b">
        <v>0</v>
      </c>
      <c r="P1122" t="s">
        <v>8280</v>
      </c>
    </row>
    <row r="1123" spans="1:16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40"/>
        <v>42412.934212962966</v>
      </c>
      <c r="L1123" s="13">
        <f t="shared" si="39"/>
        <v>2016</v>
      </c>
      <c r="M1123" t="b">
        <v>0</v>
      </c>
      <c r="N1123">
        <v>5</v>
      </c>
      <c r="O1123" t="b">
        <v>0</v>
      </c>
      <c r="P1123" t="s">
        <v>8280</v>
      </c>
    </row>
    <row r="1124" spans="1:16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40"/>
        <v>41410.703993055555</v>
      </c>
      <c r="L1124" s="13">
        <f t="shared" si="39"/>
        <v>2013</v>
      </c>
      <c r="M1124" t="b">
        <v>0</v>
      </c>
      <c r="N1124">
        <v>0</v>
      </c>
      <c r="O1124" t="b">
        <v>0</v>
      </c>
      <c r="P1124" t="s">
        <v>8280</v>
      </c>
    </row>
    <row r="1125" spans="1:16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40"/>
        <v>41718.5237037037</v>
      </c>
      <c r="L1125" s="13">
        <f t="shared" si="39"/>
        <v>2014</v>
      </c>
      <c r="M1125" t="b">
        <v>0</v>
      </c>
      <c r="N1125">
        <v>3</v>
      </c>
      <c r="O1125" t="b">
        <v>0</v>
      </c>
      <c r="P1125" t="s">
        <v>8280</v>
      </c>
    </row>
    <row r="1126" spans="1:16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40"/>
        <v>42094.667256944449</v>
      </c>
      <c r="L1126" s="13">
        <f t="shared" si="39"/>
        <v>2015</v>
      </c>
      <c r="M1126" t="b">
        <v>0</v>
      </c>
      <c r="N1126">
        <v>7</v>
      </c>
      <c r="O1126" t="b">
        <v>0</v>
      </c>
      <c r="P1126" t="s">
        <v>8281</v>
      </c>
    </row>
    <row r="1127" spans="1:16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40"/>
        <v>42212.624189814815</v>
      </c>
      <c r="L1127" s="13">
        <f t="shared" si="39"/>
        <v>2015</v>
      </c>
      <c r="M1127" t="b">
        <v>0</v>
      </c>
      <c r="N1127">
        <v>0</v>
      </c>
      <c r="O1127" t="b">
        <v>0</v>
      </c>
      <c r="P1127" t="s">
        <v>8281</v>
      </c>
    </row>
    <row r="1128" spans="1:16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40"/>
        <v>42535.327476851846</v>
      </c>
      <c r="L1128" s="13">
        <f t="shared" si="39"/>
        <v>2016</v>
      </c>
      <c r="M1128" t="b">
        <v>0</v>
      </c>
      <c r="N1128">
        <v>2</v>
      </c>
      <c r="O1128" t="b">
        <v>0</v>
      </c>
      <c r="P1128" t="s">
        <v>8281</v>
      </c>
    </row>
    <row r="1129" spans="1:16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40"/>
        <v>41926.854166666664</v>
      </c>
      <c r="L1129" s="13">
        <f t="shared" si="39"/>
        <v>2014</v>
      </c>
      <c r="M1129" t="b">
        <v>0</v>
      </c>
      <c r="N1129">
        <v>23</v>
      </c>
      <c r="O1129" t="b">
        <v>0</v>
      </c>
      <c r="P1129" t="s">
        <v>8281</v>
      </c>
    </row>
    <row r="1130" spans="1:16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40"/>
        <v>41828.649502314816</v>
      </c>
      <c r="L1130" s="13">
        <f t="shared" si="39"/>
        <v>2014</v>
      </c>
      <c r="M1130" t="b">
        <v>0</v>
      </c>
      <c r="N1130">
        <v>1</v>
      </c>
      <c r="O1130" t="b">
        <v>0</v>
      </c>
      <c r="P1130" t="s">
        <v>8281</v>
      </c>
    </row>
    <row r="1131" spans="1:16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40"/>
        <v>42496.264965277776</v>
      </c>
      <c r="L1131" s="13">
        <f t="shared" si="39"/>
        <v>2016</v>
      </c>
      <c r="M1131" t="b">
        <v>0</v>
      </c>
      <c r="N1131">
        <v>2</v>
      </c>
      <c r="O1131" t="b">
        <v>0</v>
      </c>
      <c r="P1131" t="s">
        <v>8281</v>
      </c>
    </row>
    <row r="1132" spans="1:16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40"/>
        <v>41908.996527777781</v>
      </c>
      <c r="L1132" s="13">
        <f t="shared" si="39"/>
        <v>2014</v>
      </c>
      <c r="M1132" t="b">
        <v>0</v>
      </c>
      <c r="N1132">
        <v>3</v>
      </c>
      <c r="O1132" t="b">
        <v>0</v>
      </c>
      <c r="P1132" t="s">
        <v>8281</v>
      </c>
    </row>
    <row r="1133" spans="1:16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40"/>
        <v>42332.908194444448</v>
      </c>
      <c r="L1133" s="13">
        <f t="shared" si="39"/>
        <v>2015</v>
      </c>
      <c r="M1133" t="b">
        <v>0</v>
      </c>
      <c r="N1133">
        <v>0</v>
      </c>
      <c r="O1133" t="b">
        <v>0</v>
      </c>
      <c r="P1133" t="s">
        <v>8281</v>
      </c>
    </row>
    <row r="1134" spans="1:16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40"/>
        <v>42706.115405092598</v>
      </c>
      <c r="L1134" s="13">
        <f t="shared" si="39"/>
        <v>2016</v>
      </c>
      <c r="M1134" t="b">
        <v>0</v>
      </c>
      <c r="N1134">
        <v>13</v>
      </c>
      <c r="O1134" t="b">
        <v>0</v>
      </c>
      <c r="P1134" t="s">
        <v>8281</v>
      </c>
    </row>
    <row r="1135" spans="1:16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40"/>
        <v>41821.407187500001</v>
      </c>
      <c r="L1135" s="13">
        <f t="shared" si="39"/>
        <v>2014</v>
      </c>
      <c r="M1135" t="b">
        <v>0</v>
      </c>
      <c r="N1135">
        <v>1</v>
      </c>
      <c r="O1135" t="b">
        <v>0</v>
      </c>
      <c r="P1135" t="s">
        <v>8281</v>
      </c>
    </row>
    <row r="1136" spans="1:16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40"/>
        <v>41958.285046296296</v>
      </c>
      <c r="L1136" s="13">
        <f t="shared" si="39"/>
        <v>2014</v>
      </c>
      <c r="M1136" t="b">
        <v>0</v>
      </c>
      <c r="N1136">
        <v>1</v>
      </c>
      <c r="O1136" t="b">
        <v>0</v>
      </c>
      <c r="P1136" t="s">
        <v>8281</v>
      </c>
    </row>
    <row r="1137" spans="1:16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40"/>
        <v>42558.989513888882</v>
      </c>
      <c r="L1137" s="13">
        <f t="shared" si="39"/>
        <v>2016</v>
      </c>
      <c r="M1137" t="b">
        <v>0</v>
      </c>
      <c r="N1137">
        <v>1</v>
      </c>
      <c r="O1137" t="b">
        <v>0</v>
      </c>
      <c r="P1137" t="s">
        <v>8281</v>
      </c>
    </row>
    <row r="1138" spans="1:16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40"/>
        <v>42327.671631944439</v>
      </c>
      <c r="L1138" s="13">
        <f t="shared" si="39"/>
        <v>2015</v>
      </c>
      <c r="M1138" t="b">
        <v>0</v>
      </c>
      <c r="N1138">
        <v>6</v>
      </c>
      <c r="O1138" t="b">
        <v>0</v>
      </c>
      <c r="P1138" t="s">
        <v>8281</v>
      </c>
    </row>
    <row r="1139" spans="1:16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40"/>
        <v>42453.819687499999</v>
      </c>
      <c r="L1139" s="13">
        <f t="shared" si="39"/>
        <v>2016</v>
      </c>
      <c r="M1139" t="b">
        <v>0</v>
      </c>
      <c r="N1139">
        <v>39</v>
      </c>
      <c r="O1139" t="b">
        <v>0</v>
      </c>
      <c r="P1139" t="s">
        <v>8281</v>
      </c>
    </row>
    <row r="1140" spans="1:16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40"/>
        <v>42736.9066087963</v>
      </c>
      <c r="L1140" s="13">
        <f t="shared" si="39"/>
        <v>2017</v>
      </c>
      <c r="M1140" t="b">
        <v>0</v>
      </c>
      <c r="N1140">
        <v>4</v>
      </c>
      <c r="O1140" t="b">
        <v>0</v>
      </c>
      <c r="P1140" t="s">
        <v>8281</v>
      </c>
    </row>
    <row r="1141" spans="1:16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40"/>
        <v>41975.347523148142</v>
      </c>
      <c r="L1141" s="13">
        <f t="shared" si="39"/>
        <v>2014</v>
      </c>
      <c r="M1141" t="b">
        <v>0</v>
      </c>
      <c r="N1141">
        <v>1</v>
      </c>
      <c r="O1141" t="b">
        <v>0</v>
      </c>
      <c r="P1141" t="s">
        <v>8281</v>
      </c>
    </row>
    <row r="1142" spans="1:16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40"/>
        <v>42192.462048611109</v>
      </c>
      <c r="L1142" s="13">
        <f t="shared" si="39"/>
        <v>2015</v>
      </c>
      <c r="M1142" t="b">
        <v>0</v>
      </c>
      <c r="N1142">
        <v>0</v>
      </c>
      <c r="O1142" t="b">
        <v>0</v>
      </c>
      <c r="P1142" t="s">
        <v>8281</v>
      </c>
    </row>
    <row r="1143" spans="1:16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40"/>
        <v>42164.699652777781</v>
      </c>
      <c r="L1143" s="13">
        <f t="shared" si="39"/>
        <v>2015</v>
      </c>
      <c r="M1143" t="b">
        <v>0</v>
      </c>
      <c r="N1143">
        <v>0</v>
      </c>
      <c r="O1143" t="b">
        <v>0</v>
      </c>
      <c r="P1143" t="s">
        <v>8281</v>
      </c>
    </row>
    <row r="1144" spans="1:16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40"/>
        <v>42022.006099537044</v>
      </c>
      <c r="L1144" s="13">
        <f t="shared" si="39"/>
        <v>2015</v>
      </c>
      <c r="M1144" t="b">
        <v>0</v>
      </c>
      <c r="N1144">
        <v>0</v>
      </c>
      <c r="O1144" t="b">
        <v>0</v>
      </c>
      <c r="P1144" t="s">
        <v>8281</v>
      </c>
    </row>
    <row r="1145" spans="1:16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40"/>
        <v>42325.19358796296</v>
      </c>
      <c r="L1145" s="13">
        <f t="shared" si="39"/>
        <v>2015</v>
      </c>
      <c r="M1145" t="b">
        <v>0</v>
      </c>
      <c r="N1145">
        <v>8</v>
      </c>
      <c r="O1145" t="b">
        <v>0</v>
      </c>
      <c r="P1145" t="s">
        <v>8281</v>
      </c>
    </row>
    <row r="1146" spans="1:16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40"/>
        <v>42093.181944444441</v>
      </c>
      <c r="L1146" s="13">
        <f t="shared" si="39"/>
        <v>2015</v>
      </c>
      <c r="M1146" t="b">
        <v>0</v>
      </c>
      <c r="N1146">
        <v>0</v>
      </c>
      <c r="O1146" t="b">
        <v>0</v>
      </c>
      <c r="P1146" t="s">
        <v>8282</v>
      </c>
    </row>
    <row r="1147" spans="1:16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40"/>
        <v>41854.747592592597</v>
      </c>
      <c r="L1147" s="13">
        <f t="shared" si="39"/>
        <v>2014</v>
      </c>
      <c r="M1147" t="b">
        <v>0</v>
      </c>
      <c r="N1147">
        <v>1</v>
      </c>
      <c r="O1147" t="b">
        <v>0</v>
      </c>
      <c r="P1147" t="s">
        <v>8282</v>
      </c>
    </row>
    <row r="1148" spans="1:16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40"/>
        <v>41723.9533912037</v>
      </c>
      <c r="L1148" s="13">
        <f t="shared" si="39"/>
        <v>2014</v>
      </c>
      <c r="M1148" t="b">
        <v>0</v>
      </c>
      <c r="N1148">
        <v>12</v>
      </c>
      <c r="O1148" t="b">
        <v>0</v>
      </c>
      <c r="P1148" t="s">
        <v>8282</v>
      </c>
    </row>
    <row r="1149" spans="1:16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40"/>
        <v>41871.972025462965</v>
      </c>
      <c r="L1149" s="13">
        <f t="shared" si="39"/>
        <v>2014</v>
      </c>
      <c r="M1149" t="b">
        <v>0</v>
      </c>
      <c r="N1149">
        <v>0</v>
      </c>
      <c r="O1149" t="b">
        <v>0</v>
      </c>
      <c r="P1149" t="s">
        <v>8282</v>
      </c>
    </row>
    <row r="1150" spans="1:16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40"/>
        <v>42675.171076388884</v>
      </c>
      <c r="L1150" s="13">
        <f t="shared" si="39"/>
        <v>2016</v>
      </c>
      <c r="M1150" t="b">
        <v>0</v>
      </c>
      <c r="N1150">
        <v>3</v>
      </c>
      <c r="O1150" t="b">
        <v>0</v>
      </c>
      <c r="P1150" t="s">
        <v>8282</v>
      </c>
    </row>
    <row r="1151" spans="1:16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40"/>
        <v>42507.71025462963</v>
      </c>
      <c r="L1151" s="13">
        <f t="shared" si="39"/>
        <v>2016</v>
      </c>
      <c r="M1151" t="b">
        <v>0</v>
      </c>
      <c r="N1151">
        <v>2</v>
      </c>
      <c r="O1151" t="b">
        <v>0</v>
      </c>
      <c r="P1151" t="s">
        <v>8282</v>
      </c>
    </row>
    <row r="1152" spans="1:16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40"/>
        <v>42317.954571759255</v>
      </c>
      <c r="L1152" s="13">
        <f t="shared" si="39"/>
        <v>2015</v>
      </c>
      <c r="M1152" t="b">
        <v>0</v>
      </c>
      <c r="N1152">
        <v>6</v>
      </c>
      <c r="O1152" t="b">
        <v>0</v>
      </c>
      <c r="P1152" t="s">
        <v>8282</v>
      </c>
    </row>
    <row r="1153" spans="1:16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40"/>
        <v>42224.102581018517</v>
      </c>
      <c r="L1153" s="13">
        <f t="shared" si="39"/>
        <v>2015</v>
      </c>
      <c r="M1153" t="b">
        <v>0</v>
      </c>
      <c r="N1153">
        <v>0</v>
      </c>
      <c r="O1153" t="b">
        <v>0</v>
      </c>
      <c r="P1153" t="s">
        <v>8282</v>
      </c>
    </row>
    <row r="1154" spans="1:16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40"/>
        <v>42109.709629629629</v>
      </c>
      <c r="L1154" s="13">
        <f t="shared" si="39"/>
        <v>2015</v>
      </c>
      <c r="M1154" t="b">
        <v>0</v>
      </c>
      <c r="N1154">
        <v>15</v>
      </c>
      <c r="O1154" t="b">
        <v>0</v>
      </c>
      <c r="P1154" t="s">
        <v>8282</v>
      </c>
    </row>
    <row r="1155" spans="1:16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si="40"/>
        <v>42143.714178240742</v>
      </c>
      <c r="L1155" s="13">
        <f t="shared" ref="L1155:L1218" si="41">YEAR(K1155)</f>
        <v>2015</v>
      </c>
      <c r="M1155" t="b">
        <v>0</v>
      </c>
      <c r="N1155">
        <v>1</v>
      </c>
      <c r="O1155" t="b">
        <v>0</v>
      </c>
      <c r="P1155" t="s">
        <v>8282</v>
      </c>
    </row>
    <row r="1156" spans="1:16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40"/>
        <v>42223.108865740738</v>
      </c>
      <c r="L1156" s="13">
        <f t="shared" si="41"/>
        <v>2015</v>
      </c>
      <c r="M1156" t="b">
        <v>0</v>
      </c>
      <c r="N1156">
        <v>3</v>
      </c>
      <c r="O1156" t="b">
        <v>0</v>
      </c>
      <c r="P1156" t="s">
        <v>8282</v>
      </c>
    </row>
    <row r="1157" spans="1:16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40"/>
        <v>41835.763981481483</v>
      </c>
      <c r="L1157" s="13">
        <f t="shared" si="41"/>
        <v>2014</v>
      </c>
      <c r="M1157" t="b">
        <v>0</v>
      </c>
      <c r="N1157">
        <v>8</v>
      </c>
      <c r="O1157" t="b">
        <v>0</v>
      </c>
      <c r="P1157" t="s">
        <v>8282</v>
      </c>
    </row>
    <row r="1158" spans="1:16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40"/>
        <v>42029.07131944444</v>
      </c>
      <c r="L1158" s="13">
        <f t="shared" si="41"/>
        <v>2015</v>
      </c>
      <c r="M1158" t="b">
        <v>0</v>
      </c>
      <c r="N1158">
        <v>0</v>
      </c>
      <c r="O1158" t="b">
        <v>0</v>
      </c>
      <c r="P1158" t="s">
        <v>8282</v>
      </c>
    </row>
    <row r="1159" spans="1:16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40"/>
        <v>41918.628240740742</v>
      </c>
      <c r="L1159" s="13">
        <f t="shared" si="41"/>
        <v>2014</v>
      </c>
      <c r="M1159" t="b">
        <v>0</v>
      </c>
      <c r="N1159">
        <v>3</v>
      </c>
      <c r="O1159" t="b">
        <v>0</v>
      </c>
      <c r="P1159" t="s">
        <v>8282</v>
      </c>
    </row>
    <row r="1160" spans="1:16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40"/>
        <v>41952.09175925926</v>
      </c>
      <c r="L1160" s="13">
        <f t="shared" si="41"/>
        <v>2014</v>
      </c>
      <c r="M1160" t="b">
        <v>0</v>
      </c>
      <c r="N1160">
        <v>3</v>
      </c>
      <c r="O1160" t="b">
        <v>0</v>
      </c>
      <c r="P1160" t="s">
        <v>8282</v>
      </c>
    </row>
    <row r="1161" spans="1:16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ref="K1161:K1224" si="42">(((J1161/60)/60)/24)+DATE(1970,1,1)</f>
        <v>42154.726446759261</v>
      </c>
      <c r="L1161" s="13">
        <f t="shared" si="41"/>
        <v>2015</v>
      </c>
      <c r="M1161" t="b">
        <v>0</v>
      </c>
      <c r="N1161">
        <v>0</v>
      </c>
      <c r="O1161" t="b">
        <v>0</v>
      </c>
      <c r="P1161" t="s">
        <v>8282</v>
      </c>
    </row>
    <row r="1162" spans="1:16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42"/>
        <v>42061.154930555553</v>
      </c>
      <c r="L1162" s="13">
        <f t="shared" si="41"/>
        <v>2015</v>
      </c>
      <c r="M1162" t="b">
        <v>0</v>
      </c>
      <c r="N1162">
        <v>19</v>
      </c>
      <c r="O1162" t="b">
        <v>0</v>
      </c>
      <c r="P1162" t="s">
        <v>8282</v>
      </c>
    </row>
    <row r="1163" spans="1:16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42"/>
        <v>42122.629502314812</v>
      </c>
      <c r="L1163" s="13">
        <f t="shared" si="41"/>
        <v>2015</v>
      </c>
      <c r="M1163" t="b">
        <v>0</v>
      </c>
      <c r="N1163">
        <v>0</v>
      </c>
      <c r="O1163" t="b">
        <v>0</v>
      </c>
      <c r="P1163" t="s">
        <v>8282</v>
      </c>
    </row>
    <row r="1164" spans="1:16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42"/>
        <v>41876.683611111112</v>
      </c>
      <c r="L1164" s="13">
        <f t="shared" si="41"/>
        <v>2014</v>
      </c>
      <c r="M1164" t="b">
        <v>0</v>
      </c>
      <c r="N1164">
        <v>2</v>
      </c>
      <c r="O1164" t="b">
        <v>0</v>
      </c>
      <c r="P1164" t="s">
        <v>8282</v>
      </c>
    </row>
    <row r="1165" spans="1:16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42"/>
        <v>41830.723611111112</v>
      </c>
      <c r="L1165" s="13">
        <f t="shared" si="41"/>
        <v>2014</v>
      </c>
      <c r="M1165" t="b">
        <v>0</v>
      </c>
      <c r="N1165">
        <v>0</v>
      </c>
      <c r="O1165" t="b">
        <v>0</v>
      </c>
      <c r="P1165" t="s">
        <v>8282</v>
      </c>
    </row>
    <row r="1166" spans="1:16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42"/>
        <v>42509.724328703705</v>
      </c>
      <c r="L1166" s="13">
        <f t="shared" si="41"/>
        <v>2016</v>
      </c>
      <c r="M1166" t="b">
        <v>0</v>
      </c>
      <c r="N1166">
        <v>0</v>
      </c>
      <c r="O1166" t="b">
        <v>0</v>
      </c>
      <c r="P1166" t="s">
        <v>8282</v>
      </c>
    </row>
    <row r="1167" spans="1:16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42"/>
        <v>41792.214467592588</v>
      </c>
      <c r="L1167" s="13">
        <f t="shared" si="41"/>
        <v>2014</v>
      </c>
      <c r="M1167" t="b">
        <v>0</v>
      </c>
      <c r="N1167">
        <v>25</v>
      </c>
      <c r="O1167" t="b">
        <v>0</v>
      </c>
      <c r="P1167" t="s">
        <v>8282</v>
      </c>
    </row>
    <row r="1168" spans="1:16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42"/>
        <v>42150.485439814816</v>
      </c>
      <c r="L1168" s="13">
        <f t="shared" si="41"/>
        <v>2015</v>
      </c>
      <c r="M1168" t="b">
        <v>0</v>
      </c>
      <c r="N1168">
        <v>8</v>
      </c>
      <c r="O1168" t="b">
        <v>0</v>
      </c>
      <c r="P1168" t="s">
        <v>8282</v>
      </c>
    </row>
    <row r="1169" spans="1:16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42"/>
        <v>41863.734895833331</v>
      </c>
      <c r="L1169" s="13">
        <f t="shared" si="41"/>
        <v>2014</v>
      </c>
      <c r="M1169" t="b">
        <v>0</v>
      </c>
      <c r="N1169">
        <v>16</v>
      </c>
      <c r="O1169" t="b">
        <v>0</v>
      </c>
      <c r="P1169" t="s">
        <v>8282</v>
      </c>
    </row>
    <row r="1170" spans="1:16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42"/>
        <v>42605.053993055553</v>
      </c>
      <c r="L1170" s="13">
        <f t="shared" si="41"/>
        <v>2016</v>
      </c>
      <c r="M1170" t="b">
        <v>0</v>
      </c>
      <c r="N1170">
        <v>3</v>
      </c>
      <c r="O1170" t="b">
        <v>0</v>
      </c>
      <c r="P1170" t="s">
        <v>8282</v>
      </c>
    </row>
    <row r="1171" spans="1:16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42"/>
        <v>42027.353738425925</v>
      </c>
      <c r="L1171" s="13">
        <f t="shared" si="41"/>
        <v>2015</v>
      </c>
      <c r="M1171" t="b">
        <v>0</v>
      </c>
      <c r="N1171">
        <v>3</v>
      </c>
      <c r="O1171" t="b">
        <v>0</v>
      </c>
      <c r="P1171" t="s">
        <v>8282</v>
      </c>
    </row>
    <row r="1172" spans="1:16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42"/>
        <v>42124.893182870372</v>
      </c>
      <c r="L1172" s="13">
        <f t="shared" si="41"/>
        <v>2015</v>
      </c>
      <c r="M1172" t="b">
        <v>0</v>
      </c>
      <c r="N1172">
        <v>2</v>
      </c>
      <c r="O1172" t="b">
        <v>0</v>
      </c>
      <c r="P1172" t="s">
        <v>8282</v>
      </c>
    </row>
    <row r="1173" spans="1:16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42"/>
        <v>41938.804710648146</v>
      </c>
      <c r="L1173" s="13">
        <f t="shared" si="41"/>
        <v>2014</v>
      </c>
      <c r="M1173" t="b">
        <v>0</v>
      </c>
      <c r="N1173">
        <v>1</v>
      </c>
      <c r="O1173" t="b">
        <v>0</v>
      </c>
      <c r="P1173" t="s">
        <v>8282</v>
      </c>
    </row>
    <row r="1174" spans="1:16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42"/>
        <v>41841.682314814818</v>
      </c>
      <c r="L1174" s="13">
        <f t="shared" si="41"/>
        <v>2014</v>
      </c>
      <c r="M1174" t="b">
        <v>0</v>
      </c>
      <c r="N1174">
        <v>0</v>
      </c>
      <c r="O1174" t="b">
        <v>0</v>
      </c>
      <c r="P1174" t="s">
        <v>8282</v>
      </c>
    </row>
    <row r="1175" spans="1:16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42"/>
        <v>42184.185844907406</v>
      </c>
      <c r="L1175" s="13">
        <f t="shared" si="41"/>
        <v>2015</v>
      </c>
      <c r="M1175" t="b">
        <v>0</v>
      </c>
      <c r="N1175">
        <v>1</v>
      </c>
      <c r="O1175" t="b">
        <v>0</v>
      </c>
      <c r="P1175" t="s">
        <v>8282</v>
      </c>
    </row>
    <row r="1176" spans="1:16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42"/>
        <v>42468.84174768519</v>
      </c>
      <c r="L1176" s="13">
        <f t="shared" si="41"/>
        <v>2016</v>
      </c>
      <c r="M1176" t="b">
        <v>0</v>
      </c>
      <c r="N1176">
        <v>19</v>
      </c>
      <c r="O1176" t="b">
        <v>0</v>
      </c>
      <c r="P1176" t="s">
        <v>8282</v>
      </c>
    </row>
    <row r="1177" spans="1:16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42"/>
        <v>42170.728460648148</v>
      </c>
      <c r="L1177" s="13">
        <f t="shared" si="41"/>
        <v>2015</v>
      </c>
      <c r="M1177" t="b">
        <v>0</v>
      </c>
      <c r="N1177">
        <v>9</v>
      </c>
      <c r="O1177" t="b">
        <v>0</v>
      </c>
      <c r="P1177" t="s">
        <v>8282</v>
      </c>
    </row>
    <row r="1178" spans="1:16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42"/>
        <v>42746.019652777773</v>
      </c>
      <c r="L1178" s="13">
        <f t="shared" si="41"/>
        <v>2017</v>
      </c>
      <c r="M1178" t="b">
        <v>0</v>
      </c>
      <c r="N1178">
        <v>1</v>
      </c>
      <c r="O1178" t="b">
        <v>0</v>
      </c>
      <c r="P1178" t="s">
        <v>8282</v>
      </c>
    </row>
    <row r="1179" spans="1:16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42"/>
        <v>41897.660833333335</v>
      </c>
      <c r="L1179" s="13">
        <f t="shared" si="41"/>
        <v>2014</v>
      </c>
      <c r="M1179" t="b">
        <v>0</v>
      </c>
      <c r="N1179">
        <v>0</v>
      </c>
      <c r="O1179" t="b">
        <v>0</v>
      </c>
      <c r="P1179" t="s">
        <v>8282</v>
      </c>
    </row>
    <row r="1180" spans="1:16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42"/>
        <v>41837.905694444446</v>
      </c>
      <c r="L1180" s="13">
        <f t="shared" si="41"/>
        <v>2014</v>
      </c>
      <c r="M1180" t="b">
        <v>0</v>
      </c>
      <c r="N1180">
        <v>1</v>
      </c>
      <c r="O1180" t="b">
        <v>0</v>
      </c>
      <c r="P1180" t="s">
        <v>8282</v>
      </c>
    </row>
    <row r="1181" spans="1:16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42"/>
        <v>42275.720219907409</v>
      </c>
      <c r="L1181" s="13">
        <f t="shared" si="41"/>
        <v>2015</v>
      </c>
      <c r="M1181" t="b">
        <v>0</v>
      </c>
      <c r="N1181">
        <v>5</v>
      </c>
      <c r="O1181" t="b">
        <v>0</v>
      </c>
      <c r="P1181" t="s">
        <v>8282</v>
      </c>
    </row>
    <row r="1182" spans="1:16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42"/>
        <v>41781.806875000002</v>
      </c>
      <c r="L1182" s="13">
        <f t="shared" si="41"/>
        <v>2014</v>
      </c>
      <c r="M1182" t="b">
        <v>0</v>
      </c>
      <c r="N1182">
        <v>85</v>
      </c>
      <c r="O1182" t="b">
        <v>0</v>
      </c>
      <c r="P1182" t="s">
        <v>8282</v>
      </c>
    </row>
    <row r="1183" spans="1:16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42"/>
        <v>42034.339363425926</v>
      </c>
      <c r="L1183" s="13">
        <f t="shared" si="41"/>
        <v>2015</v>
      </c>
      <c r="M1183" t="b">
        <v>0</v>
      </c>
      <c r="N1183">
        <v>3</v>
      </c>
      <c r="O1183" t="b">
        <v>0</v>
      </c>
      <c r="P1183" t="s">
        <v>8282</v>
      </c>
    </row>
    <row r="1184" spans="1:16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42"/>
        <v>42728.827407407407</v>
      </c>
      <c r="L1184" s="13">
        <f t="shared" si="41"/>
        <v>2016</v>
      </c>
      <c r="M1184" t="b">
        <v>0</v>
      </c>
      <c r="N1184">
        <v>4</v>
      </c>
      <c r="O1184" t="b">
        <v>0</v>
      </c>
      <c r="P1184" t="s">
        <v>8282</v>
      </c>
    </row>
    <row r="1185" spans="1:16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42"/>
        <v>42656.86137731481</v>
      </c>
      <c r="L1185" s="13">
        <f t="shared" si="41"/>
        <v>2016</v>
      </c>
      <c r="M1185" t="b">
        <v>0</v>
      </c>
      <c r="N1185">
        <v>3</v>
      </c>
      <c r="O1185" t="b">
        <v>0</v>
      </c>
      <c r="P1185" t="s">
        <v>8282</v>
      </c>
    </row>
    <row r="1186" spans="1:16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42"/>
        <v>42741.599664351852</v>
      </c>
      <c r="L1186" s="13">
        <f t="shared" si="41"/>
        <v>2017</v>
      </c>
      <c r="M1186" t="b">
        <v>0</v>
      </c>
      <c r="N1186">
        <v>375</v>
      </c>
      <c r="O1186" t="b">
        <v>1</v>
      </c>
      <c r="P1186" t="s">
        <v>8283</v>
      </c>
    </row>
    <row r="1187" spans="1:16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42"/>
        <v>42130.865150462967</v>
      </c>
      <c r="L1187" s="13">
        <f t="shared" si="41"/>
        <v>2015</v>
      </c>
      <c r="M1187" t="b">
        <v>0</v>
      </c>
      <c r="N1187">
        <v>111</v>
      </c>
      <c r="O1187" t="b">
        <v>1</v>
      </c>
      <c r="P1187" t="s">
        <v>8283</v>
      </c>
    </row>
    <row r="1188" spans="1:16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42"/>
        <v>42123.86336805555</v>
      </c>
      <c r="L1188" s="13">
        <f t="shared" si="41"/>
        <v>2015</v>
      </c>
      <c r="M1188" t="b">
        <v>0</v>
      </c>
      <c r="N1188">
        <v>123</v>
      </c>
      <c r="O1188" t="b">
        <v>1</v>
      </c>
      <c r="P1188" t="s">
        <v>8283</v>
      </c>
    </row>
    <row r="1189" spans="1:16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42"/>
        <v>42109.894942129627</v>
      </c>
      <c r="L1189" s="13">
        <f t="shared" si="41"/>
        <v>2015</v>
      </c>
      <c r="M1189" t="b">
        <v>0</v>
      </c>
      <c r="N1189">
        <v>70</v>
      </c>
      <c r="O1189" t="b">
        <v>1</v>
      </c>
      <c r="P1189" t="s">
        <v>8283</v>
      </c>
    </row>
    <row r="1190" spans="1:16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42"/>
        <v>42711.700694444444</v>
      </c>
      <c r="L1190" s="13">
        <f t="shared" si="41"/>
        <v>2016</v>
      </c>
      <c r="M1190" t="b">
        <v>0</v>
      </c>
      <c r="N1190">
        <v>85</v>
      </c>
      <c r="O1190" t="b">
        <v>1</v>
      </c>
      <c r="P1190" t="s">
        <v>8283</v>
      </c>
    </row>
    <row r="1191" spans="1:16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42"/>
        <v>42529.979108796295</v>
      </c>
      <c r="L1191" s="13">
        <f t="shared" si="41"/>
        <v>2016</v>
      </c>
      <c r="M1191" t="b">
        <v>0</v>
      </c>
      <c r="N1191">
        <v>86</v>
      </c>
      <c r="O1191" t="b">
        <v>1</v>
      </c>
      <c r="P1191" t="s">
        <v>8283</v>
      </c>
    </row>
    <row r="1192" spans="1:16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42"/>
        <v>41852.665798611109</v>
      </c>
      <c r="L1192" s="13">
        <f t="shared" si="41"/>
        <v>2014</v>
      </c>
      <c r="M1192" t="b">
        <v>0</v>
      </c>
      <c r="N1192">
        <v>13</v>
      </c>
      <c r="O1192" t="b">
        <v>1</v>
      </c>
      <c r="P1192" t="s">
        <v>8283</v>
      </c>
    </row>
    <row r="1193" spans="1:16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42"/>
        <v>42419.603703703702</v>
      </c>
      <c r="L1193" s="13">
        <f t="shared" si="41"/>
        <v>2016</v>
      </c>
      <c r="M1193" t="b">
        <v>0</v>
      </c>
      <c r="N1193">
        <v>33</v>
      </c>
      <c r="O1193" t="b">
        <v>1</v>
      </c>
      <c r="P1193" t="s">
        <v>8283</v>
      </c>
    </row>
    <row r="1194" spans="1:16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42"/>
        <v>42747.506689814814</v>
      </c>
      <c r="L1194" s="13">
        <f t="shared" si="41"/>
        <v>2017</v>
      </c>
      <c r="M1194" t="b">
        <v>0</v>
      </c>
      <c r="N1194">
        <v>15</v>
      </c>
      <c r="O1194" t="b">
        <v>1</v>
      </c>
      <c r="P1194" t="s">
        <v>8283</v>
      </c>
    </row>
    <row r="1195" spans="1:16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42"/>
        <v>42409.776076388895</v>
      </c>
      <c r="L1195" s="13">
        <f t="shared" si="41"/>
        <v>2016</v>
      </c>
      <c r="M1195" t="b">
        <v>0</v>
      </c>
      <c r="N1195">
        <v>273</v>
      </c>
      <c r="O1195" t="b">
        <v>1</v>
      </c>
      <c r="P1195" t="s">
        <v>8283</v>
      </c>
    </row>
    <row r="1196" spans="1:16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42"/>
        <v>42072.488182870366</v>
      </c>
      <c r="L1196" s="13">
        <f t="shared" si="41"/>
        <v>2015</v>
      </c>
      <c r="M1196" t="b">
        <v>0</v>
      </c>
      <c r="N1196">
        <v>714</v>
      </c>
      <c r="O1196" t="b">
        <v>1</v>
      </c>
      <c r="P1196" t="s">
        <v>8283</v>
      </c>
    </row>
    <row r="1197" spans="1:16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42"/>
        <v>42298.34783564815</v>
      </c>
      <c r="L1197" s="13">
        <f t="shared" si="41"/>
        <v>2015</v>
      </c>
      <c r="M1197" t="b">
        <v>0</v>
      </c>
      <c r="N1197">
        <v>170</v>
      </c>
      <c r="O1197" t="b">
        <v>1</v>
      </c>
      <c r="P1197" t="s">
        <v>8283</v>
      </c>
    </row>
    <row r="1198" spans="1:16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42"/>
        <v>42326.818738425922</v>
      </c>
      <c r="L1198" s="13">
        <f t="shared" si="41"/>
        <v>2015</v>
      </c>
      <c r="M1198" t="b">
        <v>0</v>
      </c>
      <c r="N1198">
        <v>512</v>
      </c>
      <c r="O1198" t="b">
        <v>1</v>
      </c>
      <c r="P1198" t="s">
        <v>8283</v>
      </c>
    </row>
    <row r="1199" spans="1:16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42"/>
        <v>42503.66474537037</v>
      </c>
      <c r="L1199" s="13">
        <f t="shared" si="41"/>
        <v>2016</v>
      </c>
      <c r="M1199" t="b">
        <v>0</v>
      </c>
      <c r="N1199">
        <v>314</v>
      </c>
      <c r="O1199" t="b">
        <v>1</v>
      </c>
      <c r="P1199" t="s">
        <v>8283</v>
      </c>
    </row>
    <row r="1200" spans="1:16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42"/>
        <v>42333.619050925925</v>
      </c>
      <c r="L1200" s="13">
        <f t="shared" si="41"/>
        <v>2015</v>
      </c>
      <c r="M1200" t="b">
        <v>0</v>
      </c>
      <c r="N1200">
        <v>167</v>
      </c>
      <c r="O1200" t="b">
        <v>1</v>
      </c>
      <c r="P1200" t="s">
        <v>8283</v>
      </c>
    </row>
    <row r="1201" spans="1:16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42"/>
        <v>42161.770833333328</v>
      </c>
      <c r="L1201" s="13">
        <f t="shared" si="41"/>
        <v>2015</v>
      </c>
      <c r="M1201" t="b">
        <v>0</v>
      </c>
      <c r="N1201">
        <v>9</v>
      </c>
      <c r="O1201" t="b">
        <v>1</v>
      </c>
      <c r="P1201" t="s">
        <v>8283</v>
      </c>
    </row>
    <row r="1202" spans="1:16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42"/>
        <v>42089.477500000001</v>
      </c>
      <c r="L1202" s="13">
        <f t="shared" si="41"/>
        <v>2015</v>
      </c>
      <c r="M1202" t="b">
        <v>0</v>
      </c>
      <c r="N1202">
        <v>103</v>
      </c>
      <c r="O1202" t="b">
        <v>1</v>
      </c>
      <c r="P1202" t="s">
        <v>8283</v>
      </c>
    </row>
    <row r="1203" spans="1:16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42"/>
        <v>42536.60701388889</v>
      </c>
      <c r="L1203" s="13">
        <f t="shared" si="41"/>
        <v>2016</v>
      </c>
      <c r="M1203" t="b">
        <v>0</v>
      </c>
      <c r="N1203">
        <v>111</v>
      </c>
      <c r="O1203" t="b">
        <v>1</v>
      </c>
      <c r="P1203" t="s">
        <v>8283</v>
      </c>
    </row>
    <row r="1204" spans="1:16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42"/>
        <v>42152.288819444439</v>
      </c>
      <c r="L1204" s="13">
        <f t="shared" si="41"/>
        <v>2015</v>
      </c>
      <c r="M1204" t="b">
        <v>0</v>
      </c>
      <c r="N1204">
        <v>271</v>
      </c>
      <c r="O1204" t="b">
        <v>1</v>
      </c>
      <c r="P1204" t="s">
        <v>8283</v>
      </c>
    </row>
    <row r="1205" spans="1:16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42"/>
        <v>42125.614895833336</v>
      </c>
      <c r="L1205" s="13">
        <f t="shared" si="41"/>
        <v>2015</v>
      </c>
      <c r="M1205" t="b">
        <v>0</v>
      </c>
      <c r="N1205">
        <v>101</v>
      </c>
      <c r="O1205" t="b">
        <v>1</v>
      </c>
      <c r="P1205" t="s">
        <v>8283</v>
      </c>
    </row>
    <row r="1206" spans="1:16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42"/>
        <v>42297.748067129629</v>
      </c>
      <c r="L1206" s="13">
        <f t="shared" si="41"/>
        <v>2015</v>
      </c>
      <c r="M1206" t="b">
        <v>0</v>
      </c>
      <c r="N1206">
        <v>57</v>
      </c>
      <c r="O1206" t="b">
        <v>1</v>
      </c>
      <c r="P1206" t="s">
        <v>8283</v>
      </c>
    </row>
    <row r="1207" spans="1:16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42"/>
        <v>42138.506377314814</v>
      </c>
      <c r="L1207" s="13">
        <f t="shared" si="41"/>
        <v>2015</v>
      </c>
      <c r="M1207" t="b">
        <v>0</v>
      </c>
      <c r="N1207">
        <v>62</v>
      </c>
      <c r="O1207" t="b">
        <v>1</v>
      </c>
      <c r="P1207" t="s">
        <v>8283</v>
      </c>
    </row>
    <row r="1208" spans="1:16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42"/>
        <v>42772.776076388895</v>
      </c>
      <c r="L1208" s="13">
        <f t="shared" si="41"/>
        <v>2017</v>
      </c>
      <c r="M1208" t="b">
        <v>0</v>
      </c>
      <c r="N1208">
        <v>32</v>
      </c>
      <c r="O1208" t="b">
        <v>1</v>
      </c>
      <c r="P1208" t="s">
        <v>8283</v>
      </c>
    </row>
    <row r="1209" spans="1:16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42"/>
        <v>42430.430243055554</v>
      </c>
      <c r="L1209" s="13">
        <f t="shared" si="41"/>
        <v>2016</v>
      </c>
      <c r="M1209" t="b">
        <v>0</v>
      </c>
      <c r="N1209">
        <v>141</v>
      </c>
      <c r="O1209" t="b">
        <v>1</v>
      </c>
      <c r="P1209" t="s">
        <v>8283</v>
      </c>
    </row>
    <row r="1210" spans="1:16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42"/>
        <v>42423.709074074075</v>
      </c>
      <c r="L1210" s="13">
        <f t="shared" si="41"/>
        <v>2016</v>
      </c>
      <c r="M1210" t="b">
        <v>0</v>
      </c>
      <c r="N1210">
        <v>75</v>
      </c>
      <c r="O1210" t="b">
        <v>1</v>
      </c>
      <c r="P1210" t="s">
        <v>8283</v>
      </c>
    </row>
    <row r="1211" spans="1:16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42"/>
        <v>42761.846122685187</v>
      </c>
      <c r="L1211" s="13">
        <f t="shared" si="41"/>
        <v>2017</v>
      </c>
      <c r="M1211" t="b">
        <v>0</v>
      </c>
      <c r="N1211">
        <v>46</v>
      </c>
      <c r="O1211" t="b">
        <v>1</v>
      </c>
      <c r="P1211" t="s">
        <v>8283</v>
      </c>
    </row>
    <row r="1212" spans="1:16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42"/>
        <v>42132.941805555558</v>
      </c>
      <c r="L1212" s="13">
        <f t="shared" si="41"/>
        <v>2015</v>
      </c>
      <c r="M1212" t="b">
        <v>0</v>
      </c>
      <c r="N1212">
        <v>103</v>
      </c>
      <c r="O1212" t="b">
        <v>1</v>
      </c>
      <c r="P1212" t="s">
        <v>8283</v>
      </c>
    </row>
    <row r="1213" spans="1:16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42"/>
        <v>42515.866446759261</v>
      </c>
      <c r="L1213" s="13">
        <f t="shared" si="41"/>
        <v>2016</v>
      </c>
      <c r="M1213" t="b">
        <v>0</v>
      </c>
      <c r="N1213">
        <v>6</v>
      </c>
      <c r="O1213" t="b">
        <v>1</v>
      </c>
      <c r="P1213" t="s">
        <v>8283</v>
      </c>
    </row>
    <row r="1214" spans="1:16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42"/>
        <v>42318.950173611112</v>
      </c>
      <c r="L1214" s="13">
        <f t="shared" si="41"/>
        <v>2015</v>
      </c>
      <c r="M1214" t="b">
        <v>0</v>
      </c>
      <c r="N1214">
        <v>83</v>
      </c>
      <c r="O1214" t="b">
        <v>1</v>
      </c>
      <c r="P1214" t="s">
        <v>8283</v>
      </c>
    </row>
    <row r="1215" spans="1:16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42"/>
        <v>42731.755787037036</v>
      </c>
      <c r="L1215" s="13">
        <f t="shared" si="41"/>
        <v>2016</v>
      </c>
      <c r="M1215" t="b">
        <v>0</v>
      </c>
      <c r="N1215">
        <v>108</v>
      </c>
      <c r="O1215" t="b">
        <v>1</v>
      </c>
      <c r="P1215" t="s">
        <v>8283</v>
      </c>
    </row>
    <row r="1216" spans="1:16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42"/>
        <v>42104.840335648143</v>
      </c>
      <c r="L1216" s="13">
        <f t="shared" si="41"/>
        <v>2015</v>
      </c>
      <c r="M1216" t="b">
        <v>0</v>
      </c>
      <c r="N1216">
        <v>25</v>
      </c>
      <c r="O1216" t="b">
        <v>1</v>
      </c>
      <c r="P1216" t="s">
        <v>8283</v>
      </c>
    </row>
    <row r="1217" spans="1:16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42"/>
        <v>41759.923101851848</v>
      </c>
      <c r="L1217" s="13">
        <f t="shared" si="41"/>
        <v>2014</v>
      </c>
      <c r="M1217" t="b">
        <v>0</v>
      </c>
      <c r="N1217">
        <v>549</v>
      </c>
      <c r="O1217" t="b">
        <v>1</v>
      </c>
      <c r="P1217" t="s">
        <v>8283</v>
      </c>
    </row>
    <row r="1218" spans="1:16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42"/>
        <v>42247.616400462968</v>
      </c>
      <c r="L1218" s="13">
        <f t="shared" si="41"/>
        <v>2015</v>
      </c>
      <c r="M1218" t="b">
        <v>0</v>
      </c>
      <c r="N1218">
        <v>222</v>
      </c>
      <c r="O1218" t="b">
        <v>1</v>
      </c>
      <c r="P1218" t="s">
        <v>8283</v>
      </c>
    </row>
    <row r="1219" spans="1:16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si="42"/>
        <v>42535.809490740736</v>
      </c>
      <c r="L1219" s="13">
        <f t="shared" ref="L1219:L1282" si="43">YEAR(K1219)</f>
        <v>2016</v>
      </c>
      <c r="M1219" t="b">
        <v>0</v>
      </c>
      <c r="N1219">
        <v>183</v>
      </c>
      <c r="O1219" t="b">
        <v>1</v>
      </c>
      <c r="P1219" t="s">
        <v>8283</v>
      </c>
    </row>
    <row r="1220" spans="1:16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42"/>
        <v>42278.662037037036</v>
      </c>
      <c r="L1220" s="13">
        <f t="shared" si="43"/>
        <v>2015</v>
      </c>
      <c r="M1220" t="b">
        <v>0</v>
      </c>
      <c r="N1220">
        <v>89</v>
      </c>
      <c r="O1220" t="b">
        <v>1</v>
      </c>
      <c r="P1220" t="s">
        <v>8283</v>
      </c>
    </row>
    <row r="1221" spans="1:16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42"/>
        <v>42633.461956018517</v>
      </c>
      <c r="L1221" s="13">
        <f t="shared" si="43"/>
        <v>2016</v>
      </c>
      <c r="M1221" t="b">
        <v>0</v>
      </c>
      <c r="N1221">
        <v>253</v>
      </c>
      <c r="O1221" t="b">
        <v>1</v>
      </c>
      <c r="P1221" t="s">
        <v>8283</v>
      </c>
    </row>
    <row r="1222" spans="1:16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42"/>
        <v>42211.628611111111</v>
      </c>
      <c r="L1222" s="13">
        <f t="shared" si="43"/>
        <v>2015</v>
      </c>
      <c r="M1222" t="b">
        <v>0</v>
      </c>
      <c r="N1222">
        <v>140</v>
      </c>
      <c r="O1222" t="b">
        <v>1</v>
      </c>
      <c r="P1222" t="s">
        <v>8283</v>
      </c>
    </row>
    <row r="1223" spans="1:16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42"/>
        <v>42680.47555555556</v>
      </c>
      <c r="L1223" s="13">
        <f t="shared" si="43"/>
        <v>2016</v>
      </c>
      <c r="M1223" t="b">
        <v>0</v>
      </c>
      <c r="N1223">
        <v>103</v>
      </c>
      <c r="O1223" t="b">
        <v>1</v>
      </c>
      <c r="P1223" t="s">
        <v>8283</v>
      </c>
    </row>
    <row r="1224" spans="1:16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42"/>
        <v>42430.720451388886</v>
      </c>
      <c r="L1224" s="13">
        <f t="shared" si="43"/>
        <v>2016</v>
      </c>
      <c r="M1224" t="b">
        <v>0</v>
      </c>
      <c r="N1224">
        <v>138</v>
      </c>
      <c r="O1224" t="b">
        <v>1</v>
      </c>
      <c r="P1224" t="s">
        <v>8283</v>
      </c>
    </row>
    <row r="1225" spans="1:16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ref="K1225:K1288" si="44">(((J1225/60)/60)/24)+DATE(1970,1,1)</f>
        <v>42654.177187499998</v>
      </c>
      <c r="L1225" s="13">
        <f t="shared" si="43"/>
        <v>2016</v>
      </c>
      <c r="M1225" t="b">
        <v>0</v>
      </c>
      <c r="N1225">
        <v>191</v>
      </c>
      <c r="O1225" t="b">
        <v>1</v>
      </c>
      <c r="P1225" t="s">
        <v>8283</v>
      </c>
    </row>
    <row r="1226" spans="1:16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44"/>
        <v>41736.549791666665</v>
      </c>
      <c r="L1226" s="13">
        <f t="shared" si="43"/>
        <v>2014</v>
      </c>
      <c r="M1226" t="b">
        <v>0</v>
      </c>
      <c r="N1226">
        <v>18</v>
      </c>
      <c r="O1226" t="b">
        <v>0</v>
      </c>
      <c r="P1226" t="s">
        <v>8284</v>
      </c>
    </row>
    <row r="1227" spans="1:16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44"/>
        <v>41509.905995370369</v>
      </c>
      <c r="L1227" s="13">
        <f t="shared" si="43"/>
        <v>2013</v>
      </c>
      <c r="M1227" t="b">
        <v>0</v>
      </c>
      <c r="N1227">
        <v>3</v>
      </c>
      <c r="O1227" t="b">
        <v>0</v>
      </c>
      <c r="P1227" t="s">
        <v>8284</v>
      </c>
    </row>
    <row r="1228" spans="1:16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44"/>
        <v>41715.874780092592</v>
      </c>
      <c r="L1228" s="13">
        <f t="shared" si="43"/>
        <v>2014</v>
      </c>
      <c r="M1228" t="b">
        <v>0</v>
      </c>
      <c r="N1228">
        <v>40</v>
      </c>
      <c r="O1228" t="b">
        <v>0</v>
      </c>
      <c r="P1228" t="s">
        <v>8284</v>
      </c>
    </row>
    <row r="1229" spans="1:16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44"/>
        <v>41827.919166666667</v>
      </c>
      <c r="L1229" s="13">
        <f t="shared" si="43"/>
        <v>2014</v>
      </c>
      <c r="M1229" t="b">
        <v>0</v>
      </c>
      <c r="N1229">
        <v>0</v>
      </c>
      <c r="O1229" t="b">
        <v>0</v>
      </c>
      <c r="P1229" t="s">
        <v>8284</v>
      </c>
    </row>
    <row r="1230" spans="1:16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44"/>
        <v>40754.729259259257</v>
      </c>
      <c r="L1230" s="13">
        <f t="shared" si="43"/>
        <v>2011</v>
      </c>
      <c r="M1230" t="b">
        <v>0</v>
      </c>
      <c r="N1230">
        <v>24</v>
      </c>
      <c r="O1230" t="b">
        <v>0</v>
      </c>
      <c r="P1230" t="s">
        <v>8284</v>
      </c>
    </row>
    <row r="1231" spans="1:16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44"/>
        <v>40985.459803240738</v>
      </c>
      <c r="L1231" s="13">
        <f t="shared" si="43"/>
        <v>2012</v>
      </c>
      <c r="M1231" t="b">
        <v>0</v>
      </c>
      <c r="N1231">
        <v>1</v>
      </c>
      <c r="O1231" t="b">
        <v>0</v>
      </c>
      <c r="P1231" t="s">
        <v>8284</v>
      </c>
    </row>
    <row r="1232" spans="1:16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44"/>
        <v>40568.972569444442</v>
      </c>
      <c r="L1232" s="13">
        <f t="shared" si="43"/>
        <v>2011</v>
      </c>
      <c r="M1232" t="b">
        <v>0</v>
      </c>
      <c r="N1232">
        <v>0</v>
      </c>
      <c r="O1232" t="b">
        <v>0</v>
      </c>
      <c r="P1232" t="s">
        <v>8284</v>
      </c>
    </row>
    <row r="1233" spans="1:16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44"/>
        <v>42193.941759259258</v>
      </c>
      <c r="L1233" s="13">
        <f t="shared" si="43"/>
        <v>2015</v>
      </c>
      <c r="M1233" t="b">
        <v>0</v>
      </c>
      <c r="N1233">
        <v>0</v>
      </c>
      <c r="O1233" t="b">
        <v>0</v>
      </c>
      <c r="P1233" t="s">
        <v>8284</v>
      </c>
    </row>
    <row r="1234" spans="1:16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44"/>
        <v>41506.848032407412</v>
      </c>
      <c r="L1234" s="13">
        <f t="shared" si="43"/>
        <v>2013</v>
      </c>
      <c r="M1234" t="b">
        <v>0</v>
      </c>
      <c r="N1234">
        <v>1</v>
      </c>
      <c r="O1234" t="b">
        <v>0</v>
      </c>
      <c r="P1234" t="s">
        <v>8284</v>
      </c>
    </row>
    <row r="1235" spans="1:16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44"/>
        <v>40939.948773148149</v>
      </c>
      <c r="L1235" s="13">
        <f t="shared" si="43"/>
        <v>2012</v>
      </c>
      <c r="M1235" t="b">
        <v>0</v>
      </c>
      <c r="N1235">
        <v>6</v>
      </c>
      <c r="O1235" t="b">
        <v>0</v>
      </c>
      <c r="P1235" t="s">
        <v>8284</v>
      </c>
    </row>
    <row r="1236" spans="1:16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44"/>
        <v>42007.788680555561</v>
      </c>
      <c r="L1236" s="13">
        <f t="shared" si="43"/>
        <v>2015</v>
      </c>
      <c r="M1236" t="b">
        <v>0</v>
      </c>
      <c r="N1236">
        <v>0</v>
      </c>
      <c r="O1236" t="b">
        <v>0</v>
      </c>
      <c r="P1236" t="s">
        <v>8284</v>
      </c>
    </row>
    <row r="1237" spans="1:16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44"/>
        <v>41583.135405092595</v>
      </c>
      <c r="L1237" s="13">
        <f t="shared" si="43"/>
        <v>2013</v>
      </c>
      <c r="M1237" t="b">
        <v>0</v>
      </c>
      <c r="N1237">
        <v>6</v>
      </c>
      <c r="O1237" t="b">
        <v>0</v>
      </c>
      <c r="P1237" t="s">
        <v>8284</v>
      </c>
    </row>
    <row r="1238" spans="1:16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44"/>
        <v>41110.680138888885</v>
      </c>
      <c r="L1238" s="13">
        <f t="shared" si="43"/>
        <v>2012</v>
      </c>
      <c r="M1238" t="b">
        <v>0</v>
      </c>
      <c r="N1238">
        <v>0</v>
      </c>
      <c r="O1238" t="b">
        <v>0</v>
      </c>
      <c r="P1238" t="s">
        <v>8284</v>
      </c>
    </row>
    <row r="1239" spans="1:16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44"/>
        <v>41125.283159722225</v>
      </c>
      <c r="L1239" s="13">
        <f t="shared" si="43"/>
        <v>2012</v>
      </c>
      <c r="M1239" t="b">
        <v>0</v>
      </c>
      <c r="N1239">
        <v>0</v>
      </c>
      <c r="O1239" t="b">
        <v>0</v>
      </c>
      <c r="P1239" t="s">
        <v>8284</v>
      </c>
    </row>
    <row r="1240" spans="1:16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44"/>
        <v>40731.61037037037</v>
      </c>
      <c r="L1240" s="13">
        <f t="shared" si="43"/>
        <v>2011</v>
      </c>
      <c r="M1240" t="b">
        <v>0</v>
      </c>
      <c r="N1240">
        <v>3</v>
      </c>
      <c r="O1240" t="b">
        <v>0</v>
      </c>
      <c r="P1240" t="s">
        <v>8284</v>
      </c>
    </row>
    <row r="1241" spans="1:16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44"/>
        <v>40883.962581018517</v>
      </c>
      <c r="L1241" s="13">
        <f t="shared" si="43"/>
        <v>2011</v>
      </c>
      <c r="M1241" t="b">
        <v>0</v>
      </c>
      <c r="N1241">
        <v>0</v>
      </c>
      <c r="O1241" t="b">
        <v>0</v>
      </c>
      <c r="P1241" t="s">
        <v>8284</v>
      </c>
    </row>
    <row r="1242" spans="1:16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44"/>
        <v>41409.040011574078</v>
      </c>
      <c r="L1242" s="13">
        <f t="shared" si="43"/>
        <v>2013</v>
      </c>
      <c r="M1242" t="b">
        <v>0</v>
      </c>
      <c r="N1242">
        <v>8</v>
      </c>
      <c r="O1242" t="b">
        <v>0</v>
      </c>
      <c r="P1242" t="s">
        <v>8284</v>
      </c>
    </row>
    <row r="1243" spans="1:16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44"/>
        <v>41923.837731481479</v>
      </c>
      <c r="L1243" s="13">
        <f t="shared" si="43"/>
        <v>2014</v>
      </c>
      <c r="M1243" t="b">
        <v>0</v>
      </c>
      <c r="N1243">
        <v>34</v>
      </c>
      <c r="O1243" t="b">
        <v>0</v>
      </c>
      <c r="P1243" t="s">
        <v>8284</v>
      </c>
    </row>
    <row r="1244" spans="1:16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44"/>
        <v>40782.165532407409</v>
      </c>
      <c r="L1244" s="13">
        <f t="shared" si="43"/>
        <v>2011</v>
      </c>
      <c r="M1244" t="b">
        <v>0</v>
      </c>
      <c r="N1244">
        <v>1</v>
      </c>
      <c r="O1244" t="b">
        <v>0</v>
      </c>
      <c r="P1244" t="s">
        <v>8284</v>
      </c>
    </row>
    <row r="1245" spans="1:16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44"/>
        <v>40671.879293981481</v>
      </c>
      <c r="L1245" s="13">
        <f t="shared" si="43"/>
        <v>2011</v>
      </c>
      <c r="M1245" t="b">
        <v>0</v>
      </c>
      <c r="N1245">
        <v>38</v>
      </c>
      <c r="O1245" t="b">
        <v>0</v>
      </c>
      <c r="P1245" t="s">
        <v>8284</v>
      </c>
    </row>
    <row r="1246" spans="1:16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44"/>
        <v>41355.825497685182</v>
      </c>
      <c r="L1246" s="13">
        <f t="shared" si="43"/>
        <v>2013</v>
      </c>
      <c r="M1246" t="b">
        <v>1</v>
      </c>
      <c r="N1246">
        <v>45</v>
      </c>
      <c r="O1246" t="b">
        <v>1</v>
      </c>
      <c r="P1246" t="s">
        <v>8274</v>
      </c>
    </row>
    <row r="1247" spans="1:16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44"/>
        <v>41774.599930555552</v>
      </c>
      <c r="L1247" s="13">
        <f t="shared" si="43"/>
        <v>2014</v>
      </c>
      <c r="M1247" t="b">
        <v>1</v>
      </c>
      <c r="N1247">
        <v>17</v>
      </c>
      <c r="O1247" t="b">
        <v>1</v>
      </c>
      <c r="P1247" t="s">
        <v>8274</v>
      </c>
    </row>
    <row r="1248" spans="1:16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44"/>
        <v>40838.043391203704</v>
      </c>
      <c r="L1248" s="13">
        <f t="shared" si="43"/>
        <v>2011</v>
      </c>
      <c r="M1248" t="b">
        <v>1</v>
      </c>
      <c r="N1248">
        <v>31</v>
      </c>
      <c r="O1248" t="b">
        <v>1</v>
      </c>
      <c r="P1248" t="s">
        <v>8274</v>
      </c>
    </row>
    <row r="1249" spans="1:16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44"/>
        <v>41370.292303240742</v>
      </c>
      <c r="L1249" s="13">
        <f t="shared" si="43"/>
        <v>2013</v>
      </c>
      <c r="M1249" t="b">
        <v>1</v>
      </c>
      <c r="N1249">
        <v>50</v>
      </c>
      <c r="O1249" t="b">
        <v>1</v>
      </c>
      <c r="P1249" t="s">
        <v>8274</v>
      </c>
    </row>
    <row r="1250" spans="1:16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44"/>
        <v>41767.656863425924</v>
      </c>
      <c r="L1250" s="13">
        <f t="shared" si="43"/>
        <v>2014</v>
      </c>
      <c r="M1250" t="b">
        <v>1</v>
      </c>
      <c r="N1250">
        <v>59</v>
      </c>
      <c r="O1250" t="b">
        <v>1</v>
      </c>
      <c r="P1250" t="s">
        <v>8274</v>
      </c>
    </row>
    <row r="1251" spans="1:16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44"/>
        <v>41067.74086805556</v>
      </c>
      <c r="L1251" s="13">
        <f t="shared" si="43"/>
        <v>2012</v>
      </c>
      <c r="M1251" t="b">
        <v>1</v>
      </c>
      <c r="N1251">
        <v>81</v>
      </c>
      <c r="O1251" t="b">
        <v>1</v>
      </c>
      <c r="P1251" t="s">
        <v>8274</v>
      </c>
    </row>
    <row r="1252" spans="1:16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44"/>
        <v>41843.64271990741</v>
      </c>
      <c r="L1252" s="13">
        <f t="shared" si="43"/>
        <v>2014</v>
      </c>
      <c r="M1252" t="b">
        <v>1</v>
      </c>
      <c r="N1252">
        <v>508</v>
      </c>
      <c r="O1252" t="b">
        <v>1</v>
      </c>
      <c r="P1252" t="s">
        <v>8274</v>
      </c>
    </row>
    <row r="1253" spans="1:16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44"/>
        <v>40751.814432870371</v>
      </c>
      <c r="L1253" s="13">
        <f t="shared" si="43"/>
        <v>2011</v>
      </c>
      <c r="M1253" t="b">
        <v>1</v>
      </c>
      <c r="N1253">
        <v>74</v>
      </c>
      <c r="O1253" t="b">
        <v>1</v>
      </c>
      <c r="P1253" t="s">
        <v>8274</v>
      </c>
    </row>
    <row r="1254" spans="1:16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44"/>
        <v>41543.988067129627</v>
      </c>
      <c r="L1254" s="13">
        <f t="shared" si="43"/>
        <v>2013</v>
      </c>
      <c r="M1254" t="b">
        <v>1</v>
      </c>
      <c r="N1254">
        <v>141</v>
      </c>
      <c r="O1254" t="b">
        <v>1</v>
      </c>
      <c r="P1254" t="s">
        <v>8274</v>
      </c>
    </row>
    <row r="1255" spans="1:16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44"/>
        <v>41855.783645833333</v>
      </c>
      <c r="L1255" s="13">
        <f t="shared" si="43"/>
        <v>2014</v>
      </c>
      <c r="M1255" t="b">
        <v>1</v>
      </c>
      <c r="N1255">
        <v>711</v>
      </c>
      <c r="O1255" t="b">
        <v>1</v>
      </c>
      <c r="P1255" t="s">
        <v>8274</v>
      </c>
    </row>
    <row r="1256" spans="1:16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44"/>
        <v>40487.621365740742</v>
      </c>
      <c r="L1256" s="13">
        <f t="shared" si="43"/>
        <v>2010</v>
      </c>
      <c r="M1256" t="b">
        <v>1</v>
      </c>
      <c r="N1256">
        <v>141</v>
      </c>
      <c r="O1256" t="b">
        <v>1</v>
      </c>
      <c r="P1256" t="s">
        <v>8274</v>
      </c>
    </row>
    <row r="1257" spans="1:16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44"/>
        <v>41579.845509259263</v>
      </c>
      <c r="L1257" s="13">
        <f t="shared" si="43"/>
        <v>2013</v>
      </c>
      <c r="M1257" t="b">
        <v>1</v>
      </c>
      <c r="N1257">
        <v>109</v>
      </c>
      <c r="O1257" t="b">
        <v>1</v>
      </c>
      <c r="P1257" t="s">
        <v>8274</v>
      </c>
    </row>
    <row r="1258" spans="1:16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44"/>
        <v>40921.919340277782</v>
      </c>
      <c r="L1258" s="13">
        <f t="shared" si="43"/>
        <v>2012</v>
      </c>
      <c r="M1258" t="b">
        <v>1</v>
      </c>
      <c r="N1258">
        <v>361</v>
      </c>
      <c r="O1258" t="b">
        <v>1</v>
      </c>
      <c r="P1258" t="s">
        <v>8274</v>
      </c>
    </row>
    <row r="1259" spans="1:16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44"/>
        <v>40587.085532407407</v>
      </c>
      <c r="L1259" s="13">
        <f t="shared" si="43"/>
        <v>2011</v>
      </c>
      <c r="M1259" t="b">
        <v>1</v>
      </c>
      <c r="N1259">
        <v>176</v>
      </c>
      <c r="O1259" t="b">
        <v>1</v>
      </c>
      <c r="P1259" t="s">
        <v>8274</v>
      </c>
    </row>
    <row r="1260" spans="1:16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44"/>
        <v>41487.611250000002</v>
      </c>
      <c r="L1260" s="13">
        <f t="shared" si="43"/>
        <v>2013</v>
      </c>
      <c r="M1260" t="b">
        <v>1</v>
      </c>
      <c r="N1260">
        <v>670</v>
      </c>
      <c r="O1260" t="b">
        <v>1</v>
      </c>
      <c r="P1260" t="s">
        <v>8274</v>
      </c>
    </row>
    <row r="1261" spans="1:16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44"/>
        <v>41766.970648148148</v>
      </c>
      <c r="L1261" s="13">
        <f t="shared" si="43"/>
        <v>2014</v>
      </c>
      <c r="M1261" t="b">
        <v>1</v>
      </c>
      <c r="N1261">
        <v>96</v>
      </c>
      <c r="O1261" t="b">
        <v>1</v>
      </c>
      <c r="P1261" t="s">
        <v>8274</v>
      </c>
    </row>
    <row r="1262" spans="1:16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44"/>
        <v>41666.842824074076</v>
      </c>
      <c r="L1262" s="13">
        <f t="shared" si="43"/>
        <v>2014</v>
      </c>
      <c r="M1262" t="b">
        <v>1</v>
      </c>
      <c r="N1262">
        <v>74</v>
      </c>
      <c r="O1262" t="b">
        <v>1</v>
      </c>
      <c r="P1262" t="s">
        <v>8274</v>
      </c>
    </row>
    <row r="1263" spans="1:16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44"/>
        <v>41638.342905092592</v>
      </c>
      <c r="L1263" s="13">
        <f t="shared" si="43"/>
        <v>2013</v>
      </c>
      <c r="M1263" t="b">
        <v>1</v>
      </c>
      <c r="N1263">
        <v>52</v>
      </c>
      <c r="O1263" t="b">
        <v>1</v>
      </c>
      <c r="P1263" t="s">
        <v>8274</v>
      </c>
    </row>
    <row r="1264" spans="1:16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44"/>
        <v>41656.762638888889</v>
      </c>
      <c r="L1264" s="13">
        <f t="shared" si="43"/>
        <v>2014</v>
      </c>
      <c r="M1264" t="b">
        <v>1</v>
      </c>
      <c r="N1264">
        <v>105</v>
      </c>
      <c r="O1264" t="b">
        <v>1</v>
      </c>
      <c r="P1264" t="s">
        <v>8274</v>
      </c>
    </row>
    <row r="1265" spans="1:16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44"/>
        <v>41692.084143518521</v>
      </c>
      <c r="L1265" s="13">
        <f t="shared" si="43"/>
        <v>2014</v>
      </c>
      <c r="M1265" t="b">
        <v>1</v>
      </c>
      <c r="N1265">
        <v>41</v>
      </c>
      <c r="O1265" t="b">
        <v>1</v>
      </c>
      <c r="P1265" t="s">
        <v>8274</v>
      </c>
    </row>
    <row r="1266" spans="1:16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44"/>
        <v>41547.662997685184</v>
      </c>
      <c r="L1266" s="13">
        <f t="shared" si="43"/>
        <v>2013</v>
      </c>
      <c r="M1266" t="b">
        <v>1</v>
      </c>
      <c r="N1266">
        <v>34</v>
      </c>
      <c r="O1266" t="b">
        <v>1</v>
      </c>
      <c r="P1266" t="s">
        <v>8274</v>
      </c>
    </row>
    <row r="1267" spans="1:16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44"/>
        <v>40465.655266203699</v>
      </c>
      <c r="L1267" s="13">
        <f t="shared" si="43"/>
        <v>2010</v>
      </c>
      <c r="M1267" t="b">
        <v>1</v>
      </c>
      <c r="N1267">
        <v>66</v>
      </c>
      <c r="O1267" t="b">
        <v>1</v>
      </c>
      <c r="P1267" t="s">
        <v>8274</v>
      </c>
    </row>
    <row r="1268" spans="1:16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44"/>
        <v>41620.87667824074</v>
      </c>
      <c r="L1268" s="13">
        <f t="shared" si="43"/>
        <v>2013</v>
      </c>
      <c r="M1268" t="b">
        <v>1</v>
      </c>
      <c r="N1268">
        <v>50</v>
      </c>
      <c r="O1268" t="b">
        <v>1</v>
      </c>
      <c r="P1268" t="s">
        <v>8274</v>
      </c>
    </row>
    <row r="1269" spans="1:16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44"/>
        <v>41449.585162037038</v>
      </c>
      <c r="L1269" s="13">
        <f t="shared" si="43"/>
        <v>2013</v>
      </c>
      <c r="M1269" t="b">
        <v>1</v>
      </c>
      <c r="N1269">
        <v>159</v>
      </c>
      <c r="O1269" t="b">
        <v>1</v>
      </c>
      <c r="P1269" t="s">
        <v>8274</v>
      </c>
    </row>
    <row r="1270" spans="1:16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44"/>
        <v>41507.845451388886</v>
      </c>
      <c r="L1270" s="13">
        <f t="shared" si="43"/>
        <v>2013</v>
      </c>
      <c r="M1270" t="b">
        <v>1</v>
      </c>
      <c r="N1270">
        <v>182</v>
      </c>
      <c r="O1270" t="b">
        <v>1</v>
      </c>
      <c r="P1270" t="s">
        <v>8274</v>
      </c>
    </row>
    <row r="1271" spans="1:16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44"/>
        <v>42445.823055555549</v>
      </c>
      <c r="L1271" s="13">
        <f t="shared" si="43"/>
        <v>2016</v>
      </c>
      <c r="M1271" t="b">
        <v>1</v>
      </c>
      <c r="N1271">
        <v>206</v>
      </c>
      <c r="O1271" t="b">
        <v>1</v>
      </c>
      <c r="P1271" t="s">
        <v>8274</v>
      </c>
    </row>
    <row r="1272" spans="1:16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44"/>
        <v>40933.856967592597</v>
      </c>
      <c r="L1272" s="13">
        <f t="shared" si="43"/>
        <v>2012</v>
      </c>
      <c r="M1272" t="b">
        <v>1</v>
      </c>
      <c r="N1272">
        <v>169</v>
      </c>
      <c r="O1272" t="b">
        <v>1</v>
      </c>
      <c r="P1272" t="s">
        <v>8274</v>
      </c>
    </row>
    <row r="1273" spans="1:16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44"/>
        <v>41561.683553240742</v>
      </c>
      <c r="L1273" s="13">
        <f t="shared" si="43"/>
        <v>2013</v>
      </c>
      <c r="M1273" t="b">
        <v>1</v>
      </c>
      <c r="N1273">
        <v>31</v>
      </c>
      <c r="O1273" t="b">
        <v>1</v>
      </c>
      <c r="P1273" t="s">
        <v>8274</v>
      </c>
    </row>
    <row r="1274" spans="1:16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44"/>
        <v>40274.745127314818</v>
      </c>
      <c r="L1274" s="13">
        <f t="shared" si="43"/>
        <v>2010</v>
      </c>
      <c r="M1274" t="b">
        <v>1</v>
      </c>
      <c r="N1274">
        <v>28</v>
      </c>
      <c r="O1274" t="b">
        <v>1</v>
      </c>
      <c r="P1274" t="s">
        <v>8274</v>
      </c>
    </row>
    <row r="1275" spans="1:16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44"/>
        <v>41852.730219907404</v>
      </c>
      <c r="L1275" s="13">
        <f t="shared" si="43"/>
        <v>2014</v>
      </c>
      <c r="M1275" t="b">
        <v>1</v>
      </c>
      <c r="N1275">
        <v>54</v>
      </c>
      <c r="O1275" t="b">
        <v>1</v>
      </c>
      <c r="P1275" t="s">
        <v>8274</v>
      </c>
    </row>
    <row r="1276" spans="1:16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44"/>
        <v>41116.690104166664</v>
      </c>
      <c r="L1276" s="13">
        <f t="shared" si="43"/>
        <v>2012</v>
      </c>
      <c r="M1276" t="b">
        <v>1</v>
      </c>
      <c r="N1276">
        <v>467</v>
      </c>
      <c r="O1276" t="b">
        <v>1</v>
      </c>
      <c r="P1276" t="s">
        <v>8274</v>
      </c>
    </row>
    <row r="1277" spans="1:16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44"/>
        <v>41458.867905092593</v>
      </c>
      <c r="L1277" s="13">
        <f t="shared" si="43"/>
        <v>2013</v>
      </c>
      <c r="M1277" t="b">
        <v>1</v>
      </c>
      <c r="N1277">
        <v>389</v>
      </c>
      <c r="O1277" t="b">
        <v>1</v>
      </c>
      <c r="P1277" t="s">
        <v>8274</v>
      </c>
    </row>
    <row r="1278" spans="1:16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44"/>
        <v>40007.704247685186</v>
      </c>
      <c r="L1278" s="13">
        <f t="shared" si="43"/>
        <v>2009</v>
      </c>
      <c r="M1278" t="b">
        <v>1</v>
      </c>
      <c r="N1278">
        <v>68</v>
      </c>
      <c r="O1278" t="b">
        <v>1</v>
      </c>
      <c r="P1278" t="s">
        <v>8274</v>
      </c>
    </row>
    <row r="1279" spans="1:16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44"/>
        <v>41121.561886574076</v>
      </c>
      <c r="L1279" s="13">
        <f t="shared" si="43"/>
        <v>2012</v>
      </c>
      <c r="M1279" t="b">
        <v>1</v>
      </c>
      <c r="N1279">
        <v>413</v>
      </c>
      <c r="O1279" t="b">
        <v>1</v>
      </c>
      <c r="P1279" t="s">
        <v>8274</v>
      </c>
    </row>
    <row r="1280" spans="1:16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44"/>
        <v>41786.555162037039</v>
      </c>
      <c r="L1280" s="13">
        <f t="shared" si="43"/>
        <v>2014</v>
      </c>
      <c r="M1280" t="b">
        <v>1</v>
      </c>
      <c r="N1280">
        <v>190</v>
      </c>
      <c r="O1280" t="b">
        <v>1</v>
      </c>
      <c r="P1280" t="s">
        <v>8274</v>
      </c>
    </row>
    <row r="1281" spans="1:16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44"/>
        <v>41682.099189814813</v>
      </c>
      <c r="L1281" s="13">
        <f t="shared" si="43"/>
        <v>2014</v>
      </c>
      <c r="M1281" t="b">
        <v>1</v>
      </c>
      <c r="N1281">
        <v>189</v>
      </c>
      <c r="O1281" t="b">
        <v>1</v>
      </c>
      <c r="P1281" t="s">
        <v>8274</v>
      </c>
    </row>
    <row r="1282" spans="1:16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44"/>
        <v>40513.757569444446</v>
      </c>
      <c r="L1282" s="13">
        <f t="shared" si="43"/>
        <v>2010</v>
      </c>
      <c r="M1282" t="b">
        <v>1</v>
      </c>
      <c r="N1282">
        <v>130</v>
      </c>
      <c r="O1282" t="b">
        <v>1</v>
      </c>
      <c r="P1282" t="s">
        <v>8274</v>
      </c>
    </row>
    <row r="1283" spans="1:16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si="44"/>
        <v>41463.743472222224</v>
      </c>
      <c r="L1283" s="13">
        <f t="shared" ref="L1283:L1346" si="45">YEAR(K1283)</f>
        <v>2013</v>
      </c>
      <c r="M1283" t="b">
        <v>1</v>
      </c>
      <c r="N1283">
        <v>74</v>
      </c>
      <c r="O1283" t="b">
        <v>1</v>
      </c>
      <c r="P1283" t="s">
        <v>8274</v>
      </c>
    </row>
    <row r="1284" spans="1:16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44"/>
        <v>41586.475173611114</v>
      </c>
      <c r="L1284" s="13">
        <f t="shared" si="45"/>
        <v>2013</v>
      </c>
      <c r="M1284" t="b">
        <v>1</v>
      </c>
      <c r="N1284">
        <v>274</v>
      </c>
      <c r="O1284" t="b">
        <v>1</v>
      </c>
      <c r="P1284" t="s">
        <v>8274</v>
      </c>
    </row>
    <row r="1285" spans="1:16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44"/>
        <v>41320.717465277776</v>
      </c>
      <c r="L1285" s="13">
        <f t="shared" si="45"/>
        <v>2013</v>
      </c>
      <c r="M1285" t="b">
        <v>1</v>
      </c>
      <c r="N1285">
        <v>22</v>
      </c>
      <c r="O1285" t="b">
        <v>1</v>
      </c>
      <c r="P1285" t="s">
        <v>8274</v>
      </c>
    </row>
    <row r="1286" spans="1:16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44"/>
        <v>42712.23474537037</v>
      </c>
      <c r="L1286" s="13">
        <f t="shared" si="45"/>
        <v>2016</v>
      </c>
      <c r="M1286" t="b">
        <v>0</v>
      </c>
      <c r="N1286">
        <v>31</v>
      </c>
      <c r="O1286" t="b">
        <v>1</v>
      </c>
      <c r="P1286" t="s">
        <v>8269</v>
      </c>
    </row>
    <row r="1287" spans="1:16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44"/>
        <v>42160.583043981482</v>
      </c>
      <c r="L1287" s="13">
        <f t="shared" si="45"/>
        <v>2015</v>
      </c>
      <c r="M1287" t="b">
        <v>0</v>
      </c>
      <c r="N1287">
        <v>63</v>
      </c>
      <c r="O1287" t="b">
        <v>1</v>
      </c>
      <c r="P1287" t="s">
        <v>8269</v>
      </c>
    </row>
    <row r="1288" spans="1:16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44"/>
        <v>42039.384571759263</v>
      </c>
      <c r="L1288" s="13">
        <f t="shared" si="45"/>
        <v>2015</v>
      </c>
      <c r="M1288" t="b">
        <v>0</v>
      </c>
      <c r="N1288">
        <v>20</v>
      </c>
      <c r="O1288" t="b">
        <v>1</v>
      </c>
      <c r="P1288" t="s">
        <v>8269</v>
      </c>
    </row>
    <row r="1289" spans="1:16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ref="K1289:K1352" si="46">(((J1289/60)/60)/24)+DATE(1970,1,1)</f>
        <v>42107.621018518519</v>
      </c>
      <c r="L1289" s="13">
        <f t="shared" si="45"/>
        <v>2015</v>
      </c>
      <c r="M1289" t="b">
        <v>0</v>
      </c>
      <c r="N1289">
        <v>25</v>
      </c>
      <c r="O1289" t="b">
        <v>1</v>
      </c>
      <c r="P1289" t="s">
        <v>8269</v>
      </c>
    </row>
    <row r="1290" spans="1:16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46"/>
        <v>42561.154664351852</v>
      </c>
      <c r="L1290" s="13">
        <f t="shared" si="45"/>
        <v>2016</v>
      </c>
      <c r="M1290" t="b">
        <v>0</v>
      </c>
      <c r="N1290">
        <v>61</v>
      </c>
      <c r="O1290" t="b">
        <v>1</v>
      </c>
      <c r="P1290" t="s">
        <v>8269</v>
      </c>
    </row>
    <row r="1291" spans="1:16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46"/>
        <v>42709.134780092587</v>
      </c>
      <c r="L1291" s="13">
        <f t="shared" si="45"/>
        <v>2016</v>
      </c>
      <c r="M1291" t="b">
        <v>0</v>
      </c>
      <c r="N1291">
        <v>52</v>
      </c>
      <c r="O1291" t="b">
        <v>1</v>
      </c>
      <c r="P1291" t="s">
        <v>8269</v>
      </c>
    </row>
    <row r="1292" spans="1:16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46"/>
        <v>42086.614942129629</v>
      </c>
      <c r="L1292" s="13">
        <f t="shared" si="45"/>
        <v>2015</v>
      </c>
      <c r="M1292" t="b">
        <v>0</v>
      </c>
      <c r="N1292">
        <v>86</v>
      </c>
      <c r="O1292" t="b">
        <v>1</v>
      </c>
      <c r="P1292" t="s">
        <v>8269</v>
      </c>
    </row>
    <row r="1293" spans="1:16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46"/>
        <v>42064.652673611112</v>
      </c>
      <c r="L1293" s="13">
        <f t="shared" si="45"/>
        <v>2015</v>
      </c>
      <c r="M1293" t="b">
        <v>0</v>
      </c>
      <c r="N1293">
        <v>42</v>
      </c>
      <c r="O1293" t="b">
        <v>1</v>
      </c>
      <c r="P1293" t="s">
        <v>8269</v>
      </c>
    </row>
    <row r="1294" spans="1:16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46"/>
        <v>42256.764212962968</v>
      </c>
      <c r="L1294" s="13">
        <f t="shared" si="45"/>
        <v>2015</v>
      </c>
      <c r="M1294" t="b">
        <v>0</v>
      </c>
      <c r="N1294">
        <v>52</v>
      </c>
      <c r="O1294" t="b">
        <v>1</v>
      </c>
      <c r="P1294" t="s">
        <v>8269</v>
      </c>
    </row>
    <row r="1295" spans="1:16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46"/>
        <v>42292.701053240744</v>
      </c>
      <c r="L1295" s="13">
        <f t="shared" si="45"/>
        <v>2015</v>
      </c>
      <c r="M1295" t="b">
        <v>0</v>
      </c>
      <c r="N1295">
        <v>120</v>
      </c>
      <c r="O1295" t="b">
        <v>1</v>
      </c>
      <c r="P1295" t="s">
        <v>8269</v>
      </c>
    </row>
    <row r="1296" spans="1:16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46"/>
        <v>42278.453668981485</v>
      </c>
      <c r="L1296" s="13">
        <f t="shared" si="45"/>
        <v>2015</v>
      </c>
      <c r="M1296" t="b">
        <v>0</v>
      </c>
      <c r="N1296">
        <v>22</v>
      </c>
      <c r="O1296" t="b">
        <v>1</v>
      </c>
      <c r="P1296" t="s">
        <v>8269</v>
      </c>
    </row>
    <row r="1297" spans="1:16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46"/>
        <v>42184.572881944448</v>
      </c>
      <c r="L1297" s="13">
        <f t="shared" si="45"/>
        <v>2015</v>
      </c>
      <c r="M1297" t="b">
        <v>0</v>
      </c>
      <c r="N1297">
        <v>64</v>
      </c>
      <c r="O1297" t="b">
        <v>1</v>
      </c>
      <c r="P1297" t="s">
        <v>8269</v>
      </c>
    </row>
    <row r="1298" spans="1:16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46"/>
        <v>42423.050613425927</v>
      </c>
      <c r="L1298" s="13">
        <f t="shared" si="45"/>
        <v>2016</v>
      </c>
      <c r="M1298" t="b">
        <v>0</v>
      </c>
      <c r="N1298">
        <v>23</v>
      </c>
      <c r="O1298" t="b">
        <v>1</v>
      </c>
      <c r="P1298" t="s">
        <v>8269</v>
      </c>
    </row>
    <row r="1299" spans="1:16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46"/>
        <v>42461.747199074074</v>
      </c>
      <c r="L1299" s="13">
        <f t="shared" si="45"/>
        <v>2016</v>
      </c>
      <c r="M1299" t="b">
        <v>0</v>
      </c>
      <c r="N1299">
        <v>238</v>
      </c>
      <c r="O1299" t="b">
        <v>1</v>
      </c>
      <c r="P1299" t="s">
        <v>8269</v>
      </c>
    </row>
    <row r="1300" spans="1:16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46"/>
        <v>42458.680925925932</v>
      </c>
      <c r="L1300" s="13">
        <f t="shared" si="45"/>
        <v>2016</v>
      </c>
      <c r="M1300" t="b">
        <v>0</v>
      </c>
      <c r="N1300">
        <v>33</v>
      </c>
      <c r="O1300" t="b">
        <v>1</v>
      </c>
      <c r="P1300" t="s">
        <v>8269</v>
      </c>
    </row>
    <row r="1301" spans="1:16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46"/>
        <v>42169.814340277779</v>
      </c>
      <c r="L1301" s="13">
        <f t="shared" si="45"/>
        <v>2015</v>
      </c>
      <c r="M1301" t="b">
        <v>0</v>
      </c>
      <c r="N1301">
        <v>32</v>
      </c>
      <c r="O1301" t="b">
        <v>1</v>
      </c>
      <c r="P1301" t="s">
        <v>8269</v>
      </c>
    </row>
    <row r="1302" spans="1:16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46"/>
        <v>42483.675208333334</v>
      </c>
      <c r="L1302" s="13">
        <f t="shared" si="45"/>
        <v>2016</v>
      </c>
      <c r="M1302" t="b">
        <v>0</v>
      </c>
      <c r="N1302">
        <v>24</v>
      </c>
      <c r="O1302" t="b">
        <v>1</v>
      </c>
      <c r="P1302" t="s">
        <v>8269</v>
      </c>
    </row>
    <row r="1303" spans="1:16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46"/>
        <v>42195.749745370369</v>
      </c>
      <c r="L1303" s="13">
        <f t="shared" si="45"/>
        <v>2015</v>
      </c>
      <c r="M1303" t="b">
        <v>0</v>
      </c>
      <c r="N1303">
        <v>29</v>
      </c>
      <c r="O1303" t="b">
        <v>1</v>
      </c>
      <c r="P1303" t="s">
        <v>8269</v>
      </c>
    </row>
    <row r="1304" spans="1:16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46"/>
        <v>42675.057997685188</v>
      </c>
      <c r="L1304" s="13">
        <f t="shared" si="45"/>
        <v>2016</v>
      </c>
      <c r="M1304" t="b">
        <v>0</v>
      </c>
      <c r="N1304">
        <v>50</v>
      </c>
      <c r="O1304" t="b">
        <v>1</v>
      </c>
      <c r="P1304" t="s">
        <v>8269</v>
      </c>
    </row>
    <row r="1305" spans="1:16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46"/>
        <v>42566.441203703704</v>
      </c>
      <c r="L1305" s="13">
        <f t="shared" si="45"/>
        <v>2016</v>
      </c>
      <c r="M1305" t="b">
        <v>0</v>
      </c>
      <c r="N1305">
        <v>108</v>
      </c>
      <c r="O1305" t="b">
        <v>1</v>
      </c>
      <c r="P1305" t="s">
        <v>8269</v>
      </c>
    </row>
    <row r="1306" spans="1:16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46"/>
        <v>42747.194502314815</v>
      </c>
      <c r="L1306" s="13">
        <f t="shared" si="45"/>
        <v>2017</v>
      </c>
      <c r="M1306" t="b">
        <v>0</v>
      </c>
      <c r="N1306">
        <v>104</v>
      </c>
      <c r="O1306" t="b">
        <v>0</v>
      </c>
      <c r="P1306" t="s">
        <v>8271</v>
      </c>
    </row>
    <row r="1307" spans="1:16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46"/>
        <v>42543.665601851855</v>
      </c>
      <c r="L1307" s="13">
        <f t="shared" si="45"/>
        <v>2016</v>
      </c>
      <c r="M1307" t="b">
        <v>0</v>
      </c>
      <c r="N1307">
        <v>86</v>
      </c>
      <c r="O1307" t="b">
        <v>0</v>
      </c>
      <c r="P1307" t="s">
        <v>8271</v>
      </c>
    </row>
    <row r="1308" spans="1:16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46"/>
        <v>41947.457569444443</v>
      </c>
      <c r="L1308" s="13">
        <f t="shared" si="45"/>
        <v>2014</v>
      </c>
      <c r="M1308" t="b">
        <v>0</v>
      </c>
      <c r="N1308">
        <v>356</v>
      </c>
      <c r="O1308" t="b">
        <v>0</v>
      </c>
      <c r="P1308" t="s">
        <v>8271</v>
      </c>
    </row>
    <row r="1309" spans="1:16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46"/>
        <v>42387.503229166665</v>
      </c>
      <c r="L1309" s="13">
        <f t="shared" si="45"/>
        <v>2016</v>
      </c>
      <c r="M1309" t="b">
        <v>0</v>
      </c>
      <c r="N1309">
        <v>45</v>
      </c>
      <c r="O1309" t="b">
        <v>0</v>
      </c>
      <c r="P1309" t="s">
        <v>8271</v>
      </c>
    </row>
    <row r="1310" spans="1:16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46"/>
        <v>42611.613564814819</v>
      </c>
      <c r="L1310" s="13">
        <f t="shared" si="45"/>
        <v>2016</v>
      </c>
      <c r="M1310" t="b">
        <v>0</v>
      </c>
      <c r="N1310">
        <v>38</v>
      </c>
      <c r="O1310" t="b">
        <v>0</v>
      </c>
      <c r="P1310" t="s">
        <v>8271</v>
      </c>
    </row>
    <row r="1311" spans="1:16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46"/>
        <v>42257.882731481484</v>
      </c>
      <c r="L1311" s="13">
        <f t="shared" si="45"/>
        <v>2015</v>
      </c>
      <c r="M1311" t="b">
        <v>0</v>
      </c>
      <c r="N1311">
        <v>35</v>
      </c>
      <c r="O1311" t="b">
        <v>0</v>
      </c>
      <c r="P1311" t="s">
        <v>8271</v>
      </c>
    </row>
    <row r="1312" spans="1:16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46"/>
        <v>42556.667245370365</v>
      </c>
      <c r="L1312" s="13">
        <f t="shared" si="45"/>
        <v>2016</v>
      </c>
      <c r="M1312" t="b">
        <v>0</v>
      </c>
      <c r="N1312">
        <v>24</v>
      </c>
      <c r="O1312" t="b">
        <v>0</v>
      </c>
      <c r="P1312" t="s">
        <v>8271</v>
      </c>
    </row>
    <row r="1313" spans="1:16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46"/>
        <v>42669.802303240736</v>
      </c>
      <c r="L1313" s="13">
        <f t="shared" si="45"/>
        <v>2016</v>
      </c>
      <c r="M1313" t="b">
        <v>0</v>
      </c>
      <c r="N1313">
        <v>100</v>
      </c>
      <c r="O1313" t="b">
        <v>0</v>
      </c>
      <c r="P1313" t="s">
        <v>8271</v>
      </c>
    </row>
    <row r="1314" spans="1:16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46"/>
        <v>42082.702800925923</v>
      </c>
      <c r="L1314" s="13">
        <f t="shared" si="45"/>
        <v>2015</v>
      </c>
      <c r="M1314" t="b">
        <v>0</v>
      </c>
      <c r="N1314">
        <v>1</v>
      </c>
      <c r="O1314" t="b">
        <v>0</v>
      </c>
      <c r="P1314" t="s">
        <v>8271</v>
      </c>
    </row>
    <row r="1315" spans="1:16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46"/>
        <v>42402.709652777776</v>
      </c>
      <c r="L1315" s="13">
        <f t="shared" si="45"/>
        <v>2016</v>
      </c>
      <c r="M1315" t="b">
        <v>0</v>
      </c>
      <c r="N1315">
        <v>122</v>
      </c>
      <c r="O1315" t="b">
        <v>0</v>
      </c>
      <c r="P1315" t="s">
        <v>8271</v>
      </c>
    </row>
    <row r="1316" spans="1:16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46"/>
        <v>42604.669675925921</v>
      </c>
      <c r="L1316" s="13">
        <f t="shared" si="45"/>
        <v>2016</v>
      </c>
      <c r="M1316" t="b">
        <v>0</v>
      </c>
      <c r="N1316">
        <v>11</v>
      </c>
      <c r="O1316" t="b">
        <v>0</v>
      </c>
      <c r="P1316" t="s">
        <v>8271</v>
      </c>
    </row>
    <row r="1317" spans="1:16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46"/>
        <v>42278.498240740737</v>
      </c>
      <c r="L1317" s="13">
        <f t="shared" si="45"/>
        <v>2015</v>
      </c>
      <c r="M1317" t="b">
        <v>0</v>
      </c>
      <c r="N1317">
        <v>248</v>
      </c>
      <c r="O1317" t="b">
        <v>0</v>
      </c>
      <c r="P1317" t="s">
        <v>8271</v>
      </c>
    </row>
    <row r="1318" spans="1:16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46"/>
        <v>42393.961909722217</v>
      </c>
      <c r="L1318" s="13">
        <f t="shared" si="45"/>
        <v>2016</v>
      </c>
      <c r="M1318" t="b">
        <v>0</v>
      </c>
      <c r="N1318">
        <v>1</v>
      </c>
      <c r="O1318" t="b">
        <v>0</v>
      </c>
      <c r="P1318" t="s">
        <v>8271</v>
      </c>
    </row>
    <row r="1319" spans="1:16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46"/>
        <v>42520.235486111109</v>
      </c>
      <c r="L1319" s="13">
        <f t="shared" si="45"/>
        <v>2016</v>
      </c>
      <c r="M1319" t="b">
        <v>0</v>
      </c>
      <c r="N1319">
        <v>19</v>
      </c>
      <c r="O1319" t="b">
        <v>0</v>
      </c>
      <c r="P1319" t="s">
        <v>8271</v>
      </c>
    </row>
    <row r="1320" spans="1:16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46"/>
        <v>41985.043657407412</v>
      </c>
      <c r="L1320" s="13">
        <f t="shared" si="45"/>
        <v>2014</v>
      </c>
      <c r="M1320" t="b">
        <v>0</v>
      </c>
      <c r="N1320">
        <v>135</v>
      </c>
      <c r="O1320" t="b">
        <v>0</v>
      </c>
      <c r="P1320" t="s">
        <v>8271</v>
      </c>
    </row>
    <row r="1321" spans="1:16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46"/>
        <v>41816.812094907407</v>
      </c>
      <c r="L1321" s="13">
        <f t="shared" si="45"/>
        <v>2014</v>
      </c>
      <c r="M1321" t="b">
        <v>0</v>
      </c>
      <c r="N1321">
        <v>9</v>
      </c>
      <c r="O1321" t="b">
        <v>0</v>
      </c>
      <c r="P1321" t="s">
        <v>8271</v>
      </c>
    </row>
    <row r="1322" spans="1:16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46"/>
        <v>42705.690347222218</v>
      </c>
      <c r="L1322" s="13">
        <f t="shared" si="45"/>
        <v>2016</v>
      </c>
      <c r="M1322" t="b">
        <v>0</v>
      </c>
      <c r="N1322">
        <v>3</v>
      </c>
      <c r="O1322" t="b">
        <v>0</v>
      </c>
      <c r="P1322" t="s">
        <v>8271</v>
      </c>
    </row>
    <row r="1323" spans="1:16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46"/>
        <v>42697.74927083333</v>
      </c>
      <c r="L1323" s="13">
        <f t="shared" si="45"/>
        <v>2016</v>
      </c>
      <c r="M1323" t="b">
        <v>0</v>
      </c>
      <c r="N1323">
        <v>7</v>
      </c>
      <c r="O1323" t="b">
        <v>0</v>
      </c>
      <c r="P1323" t="s">
        <v>8271</v>
      </c>
    </row>
    <row r="1324" spans="1:16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46"/>
        <v>42115.656539351854</v>
      </c>
      <c r="L1324" s="13">
        <f t="shared" si="45"/>
        <v>2015</v>
      </c>
      <c r="M1324" t="b">
        <v>0</v>
      </c>
      <c r="N1324">
        <v>4</v>
      </c>
      <c r="O1324" t="b">
        <v>0</v>
      </c>
      <c r="P1324" t="s">
        <v>8271</v>
      </c>
    </row>
    <row r="1325" spans="1:16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46"/>
        <v>42451.698449074072</v>
      </c>
      <c r="L1325" s="13">
        <f t="shared" si="45"/>
        <v>2016</v>
      </c>
      <c r="M1325" t="b">
        <v>0</v>
      </c>
      <c r="N1325">
        <v>44</v>
      </c>
      <c r="O1325" t="b">
        <v>0</v>
      </c>
      <c r="P1325" t="s">
        <v>8271</v>
      </c>
    </row>
    <row r="1326" spans="1:16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46"/>
        <v>42626.633703703701</v>
      </c>
      <c r="L1326" s="13">
        <f t="shared" si="45"/>
        <v>2016</v>
      </c>
      <c r="M1326" t="b">
        <v>0</v>
      </c>
      <c r="N1326">
        <v>90</v>
      </c>
      <c r="O1326" t="b">
        <v>0</v>
      </c>
      <c r="P1326" t="s">
        <v>8271</v>
      </c>
    </row>
    <row r="1327" spans="1:16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46"/>
        <v>42704.086053240739</v>
      </c>
      <c r="L1327" s="13">
        <f t="shared" si="45"/>
        <v>2016</v>
      </c>
      <c r="M1327" t="b">
        <v>0</v>
      </c>
      <c r="N1327">
        <v>8</v>
      </c>
      <c r="O1327" t="b">
        <v>0</v>
      </c>
      <c r="P1327" t="s">
        <v>8271</v>
      </c>
    </row>
    <row r="1328" spans="1:16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46"/>
        <v>41974.791990740734</v>
      </c>
      <c r="L1328" s="13">
        <f t="shared" si="45"/>
        <v>2014</v>
      </c>
      <c r="M1328" t="b">
        <v>0</v>
      </c>
      <c r="N1328">
        <v>11</v>
      </c>
      <c r="O1328" t="b">
        <v>0</v>
      </c>
      <c r="P1328" t="s">
        <v>8271</v>
      </c>
    </row>
    <row r="1329" spans="1:16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46"/>
        <v>42123.678645833337</v>
      </c>
      <c r="L1329" s="13">
        <f t="shared" si="45"/>
        <v>2015</v>
      </c>
      <c r="M1329" t="b">
        <v>0</v>
      </c>
      <c r="N1329">
        <v>41</v>
      </c>
      <c r="O1329" t="b">
        <v>0</v>
      </c>
      <c r="P1329" t="s">
        <v>8271</v>
      </c>
    </row>
    <row r="1330" spans="1:16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46"/>
        <v>42612.642754629633</v>
      </c>
      <c r="L1330" s="13">
        <f t="shared" si="45"/>
        <v>2016</v>
      </c>
      <c r="M1330" t="b">
        <v>0</v>
      </c>
      <c r="N1330">
        <v>15</v>
      </c>
      <c r="O1330" t="b">
        <v>0</v>
      </c>
      <c r="P1330" t="s">
        <v>8271</v>
      </c>
    </row>
    <row r="1331" spans="1:16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46"/>
        <v>41935.221585648149</v>
      </c>
      <c r="L1331" s="13">
        <f t="shared" si="45"/>
        <v>2014</v>
      </c>
      <c r="M1331" t="b">
        <v>0</v>
      </c>
      <c r="N1331">
        <v>9</v>
      </c>
      <c r="O1331" t="b">
        <v>0</v>
      </c>
      <c r="P1331" t="s">
        <v>8271</v>
      </c>
    </row>
    <row r="1332" spans="1:16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46"/>
        <v>42522.276724537034</v>
      </c>
      <c r="L1332" s="13">
        <f t="shared" si="45"/>
        <v>2016</v>
      </c>
      <c r="M1332" t="b">
        <v>0</v>
      </c>
      <c r="N1332">
        <v>50</v>
      </c>
      <c r="O1332" t="b">
        <v>0</v>
      </c>
      <c r="P1332" t="s">
        <v>8271</v>
      </c>
    </row>
    <row r="1333" spans="1:16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46"/>
        <v>42569.50409722222</v>
      </c>
      <c r="L1333" s="13">
        <f t="shared" si="45"/>
        <v>2016</v>
      </c>
      <c r="M1333" t="b">
        <v>0</v>
      </c>
      <c r="N1333">
        <v>34</v>
      </c>
      <c r="O1333" t="b">
        <v>0</v>
      </c>
      <c r="P1333" t="s">
        <v>8271</v>
      </c>
    </row>
    <row r="1334" spans="1:16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46"/>
        <v>42732.060277777782</v>
      </c>
      <c r="L1334" s="13">
        <f t="shared" si="45"/>
        <v>2016</v>
      </c>
      <c r="M1334" t="b">
        <v>0</v>
      </c>
      <c r="N1334">
        <v>0</v>
      </c>
      <c r="O1334" t="b">
        <v>0</v>
      </c>
      <c r="P1334" t="s">
        <v>8271</v>
      </c>
    </row>
    <row r="1335" spans="1:16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46"/>
        <v>41806.106770833336</v>
      </c>
      <c r="L1335" s="13">
        <f t="shared" si="45"/>
        <v>2014</v>
      </c>
      <c r="M1335" t="b">
        <v>0</v>
      </c>
      <c r="N1335">
        <v>0</v>
      </c>
      <c r="O1335" t="b">
        <v>0</v>
      </c>
      <c r="P1335" t="s">
        <v>8271</v>
      </c>
    </row>
    <row r="1336" spans="1:16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46"/>
        <v>42410.774155092593</v>
      </c>
      <c r="L1336" s="13">
        <f t="shared" si="45"/>
        <v>2016</v>
      </c>
      <c r="M1336" t="b">
        <v>0</v>
      </c>
      <c r="N1336">
        <v>276</v>
      </c>
      <c r="O1336" t="b">
        <v>0</v>
      </c>
      <c r="P1336" t="s">
        <v>8271</v>
      </c>
    </row>
    <row r="1337" spans="1:16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46"/>
        <v>42313.936365740738</v>
      </c>
      <c r="L1337" s="13">
        <f t="shared" si="45"/>
        <v>2015</v>
      </c>
      <c r="M1337" t="b">
        <v>0</v>
      </c>
      <c r="N1337">
        <v>16</v>
      </c>
      <c r="O1337" t="b">
        <v>0</v>
      </c>
      <c r="P1337" t="s">
        <v>8271</v>
      </c>
    </row>
    <row r="1338" spans="1:16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46"/>
        <v>41955.863750000004</v>
      </c>
      <c r="L1338" s="13">
        <f t="shared" si="45"/>
        <v>2014</v>
      </c>
      <c r="M1338" t="b">
        <v>0</v>
      </c>
      <c r="N1338">
        <v>224</v>
      </c>
      <c r="O1338" t="b">
        <v>0</v>
      </c>
      <c r="P1338" t="s">
        <v>8271</v>
      </c>
    </row>
    <row r="1339" spans="1:16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46"/>
        <v>42767.577303240745</v>
      </c>
      <c r="L1339" s="13">
        <f t="shared" si="45"/>
        <v>2017</v>
      </c>
      <c r="M1339" t="b">
        <v>0</v>
      </c>
      <c r="N1339">
        <v>140</v>
      </c>
      <c r="O1339" t="b">
        <v>0</v>
      </c>
      <c r="P1339" t="s">
        <v>8271</v>
      </c>
    </row>
    <row r="1340" spans="1:16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46"/>
        <v>42188.803622685184</v>
      </c>
      <c r="L1340" s="13">
        <f t="shared" si="45"/>
        <v>2015</v>
      </c>
      <c r="M1340" t="b">
        <v>0</v>
      </c>
      <c r="N1340">
        <v>15</v>
      </c>
      <c r="O1340" t="b">
        <v>0</v>
      </c>
      <c r="P1340" t="s">
        <v>8271</v>
      </c>
    </row>
    <row r="1341" spans="1:16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46"/>
        <v>41936.647164351853</v>
      </c>
      <c r="L1341" s="13">
        <f t="shared" si="45"/>
        <v>2014</v>
      </c>
      <c r="M1341" t="b">
        <v>0</v>
      </c>
      <c r="N1341">
        <v>37</v>
      </c>
      <c r="O1341" t="b">
        <v>0</v>
      </c>
      <c r="P1341" t="s">
        <v>8271</v>
      </c>
    </row>
    <row r="1342" spans="1:16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46"/>
        <v>41836.595520833333</v>
      </c>
      <c r="L1342" s="13">
        <f t="shared" si="45"/>
        <v>2014</v>
      </c>
      <c r="M1342" t="b">
        <v>0</v>
      </c>
      <c r="N1342">
        <v>0</v>
      </c>
      <c r="O1342" t="b">
        <v>0</v>
      </c>
      <c r="P1342" t="s">
        <v>8271</v>
      </c>
    </row>
    <row r="1343" spans="1:16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46"/>
        <v>42612.624039351853</v>
      </c>
      <c r="L1343" s="13">
        <f t="shared" si="45"/>
        <v>2016</v>
      </c>
      <c r="M1343" t="b">
        <v>0</v>
      </c>
      <c r="N1343">
        <v>46</v>
      </c>
      <c r="O1343" t="b">
        <v>0</v>
      </c>
      <c r="P1343" t="s">
        <v>8271</v>
      </c>
    </row>
    <row r="1344" spans="1:16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46"/>
        <v>42172.816423611104</v>
      </c>
      <c r="L1344" s="13">
        <f t="shared" si="45"/>
        <v>2015</v>
      </c>
      <c r="M1344" t="b">
        <v>0</v>
      </c>
      <c r="N1344">
        <v>1</v>
      </c>
      <c r="O1344" t="b">
        <v>0</v>
      </c>
      <c r="P1344" t="s">
        <v>8271</v>
      </c>
    </row>
    <row r="1345" spans="1:16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46"/>
        <v>42542.526423611111</v>
      </c>
      <c r="L1345" s="13">
        <f t="shared" si="45"/>
        <v>2016</v>
      </c>
      <c r="M1345" t="b">
        <v>0</v>
      </c>
      <c r="N1345">
        <v>323</v>
      </c>
      <c r="O1345" t="b">
        <v>0</v>
      </c>
      <c r="P1345" t="s">
        <v>8271</v>
      </c>
    </row>
    <row r="1346" spans="1:16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46"/>
        <v>42522.789803240739</v>
      </c>
      <c r="L1346" s="13">
        <f t="shared" si="45"/>
        <v>2016</v>
      </c>
      <c r="M1346" t="b">
        <v>0</v>
      </c>
      <c r="N1346">
        <v>139</v>
      </c>
      <c r="O1346" t="b">
        <v>1</v>
      </c>
      <c r="P1346" t="s">
        <v>8272</v>
      </c>
    </row>
    <row r="1347" spans="1:16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si="46"/>
        <v>41799.814340277779</v>
      </c>
      <c r="L1347" s="13">
        <f t="shared" ref="L1347:L1410" si="47">YEAR(K1347)</f>
        <v>2014</v>
      </c>
      <c r="M1347" t="b">
        <v>0</v>
      </c>
      <c r="N1347">
        <v>7</v>
      </c>
      <c r="O1347" t="b">
        <v>1</v>
      </c>
      <c r="P1347" t="s">
        <v>8272</v>
      </c>
    </row>
    <row r="1348" spans="1:16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46"/>
        <v>41422.075821759259</v>
      </c>
      <c r="L1348" s="13">
        <f t="shared" si="47"/>
        <v>2013</v>
      </c>
      <c r="M1348" t="b">
        <v>0</v>
      </c>
      <c r="N1348">
        <v>149</v>
      </c>
      <c r="O1348" t="b">
        <v>1</v>
      </c>
      <c r="P1348" t="s">
        <v>8272</v>
      </c>
    </row>
    <row r="1349" spans="1:16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46"/>
        <v>42040.638020833328</v>
      </c>
      <c r="L1349" s="13">
        <f t="shared" si="47"/>
        <v>2015</v>
      </c>
      <c r="M1349" t="b">
        <v>0</v>
      </c>
      <c r="N1349">
        <v>31</v>
      </c>
      <c r="O1349" t="b">
        <v>1</v>
      </c>
      <c r="P1349" t="s">
        <v>8272</v>
      </c>
    </row>
    <row r="1350" spans="1:16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46"/>
        <v>41963.506168981476</v>
      </c>
      <c r="L1350" s="13">
        <f t="shared" si="47"/>
        <v>2014</v>
      </c>
      <c r="M1350" t="b">
        <v>0</v>
      </c>
      <c r="N1350">
        <v>26</v>
      </c>
      <c r="O1350" t="b">
        <v>1</v>
      </c>
      <c r="P1350" t="s">
        <v>8272</v>
      </c>
    </row>
    <row r="1351" spans="1:16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46"/>
        <v>42317.33258101852</v>
      </c>
      <c r="L1351" s="13">
        <f t="shared" si="47"/>
        <v>2015</v>
      </c>
      <c r="M1351" t="b">
        <v>0</v>
      </c>
      <c r="N1351">
        <v>172</v>
      </c>
      <c r="O1351" t="b">
        <v>1</v>
      </c>
      <c r="P1351" t="s">
        <v>8272</v>
      </c>
    </row>
    <row r="1352" spans="1:16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46"/>
        <v>42334.013124999998</v>
      </c>
      <c r="L1352" s="13">
        <f t="shared" si="47"/>
        <v>2015</v>
      </c>
      <c r="M1352" t="b">
        <v>0</v>
      </c>
      <c r="N1352">
        <v>78</v>
      </c>
      <c r="O1352" t="b">
        <v>1</v>
      </c>
      <c r="P1352" t="s">
        <v>8272</v>
      </c>
    </row>
    <row r="1353" spans="1:16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ref="K1353:K1416" si="48">(((J1353/60)/60)/24)+DATE(1970,1,1)</f>
        <v>42382.74009259259</v>
      </c>
      <c r="L1353" s="13">
        <f t="shared" si="47"/>
        <v>2016</v>
      </c>
      <c r="M1353" t="b">
        <v>0</v>
      </c>
      <c r="N1353">
        <v>120</v>
      </c>
      <c r="O1353" t="b">
        <v>1</v>
      </c>
      <c r="P1353" t="s">
        <v>8272</v>
      </c>
    </row>
    <row r="1354" spans="1:16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48"/>
        <v>42200.578310185185</v>
      </c>
      <c r="L1354" s="13">
        <f t="shared" si="47"/>
        <v>2015</v>
      </c>
      <c r="M1354" t="b">
        <v>0</v>
      </c>
      <c r="N1354">
        <v>227</v>
      </c>
      <c r="O1354" t="b">
        <v>1</v>
      </c>
      <c r="P1354" t="s">
        <v>8272</v>
      </c>
    </row>
    <row r="1355" spans="1:16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48"/>
        <v>41309.11791666667</v>
      </c>
      <c r="L1355" s="13">
        <f t="shared" si="47"/>
        <v>2013</v>
      </c>
      <c r="M1355" t="b">
        <v>0</v>
      </c>
      <c r="N1355">
        <v>42</v>
      </c>
      <c r="O1355" t="b">
        <v>1</v>
      </c>
      <c r="P1355" t="s">
        <v>8272</v>
      </c>
    </row>
    <row r="1356" spans="1:16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48"/>
        <v>42502.807627314818</v>
      </c>
      <c r="L1356" s="13">
        <f t="shared" si="47"/>
        <v>2016</v>
      </c>
      <c r="M1356" t="b">
        <v>0</v>
      </c>
      <c r="N1356">
        <v>64</v>
      </c>
      <c r="O1356" t="b">
        <v>1</v>
      </c>
      <c r="P1356" t="s">
        <v>8272</v>
      </c>
    </row>
    <row r="1357" spans="1:16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48"/>
        <v>41213.254687499997</v>
      </c>
      <c r="L1357" s="13">
        <f t="shared" si="47"/>
        <v>2012</v>
      </c>
      <c r="M1357" t="b">
        <v>0</v>
      </c>
      <c r="N1357">
        <v>121</v>
      </c>
      <c r="O1357" t="b">
        <v>1</v>
      </c>
      <c r="P1357" t="s">
        <v>8272</v>
      </c>
    </row>
    <row r="1358" spans="1:16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48"/>
        <v>41430.038888888892</v>
      </c>
      <c r="L1358" s="13">
        <f t="shared" si="47"/>
        <v>2013</v>
      </c>
      <c r="M1358" t="b">
        <v>0</v>
      </c>
      <c r="N1358">
        <v>87</v>
      </c>
      <c r="O1358" t="b">
        <v>1</v>
      </c>
      <c r="P1358" t="s">
        <v>8272</v>
      </c>
    </row>
    <row r="1359" spans="1:16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48"/>
        <v>41304.962233796294</v>
      </c>
      <c r="L1359" s="13">
        <f t="shared" si="47"/>
        <v>2013</v>
      </c>
      <c r="M1359" t="b">
        <v>0</v>
      </c>
      <c r="N1359">
        <v>65</v>
      </c>
      <c r="O1359" t="b">
        <v>1</v>
      </c>
      <c r="P1359" t="s">
        <v>8272</v>
      </c>
    </row>
    <row r="1360" spans="1:16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48"/>
        <v>40689.570868055554</v>
      </c>
      <c r="L1360" s="13">
        <f t="shared" si="47"/>
        <v>2011</v>
      </c>
      <c r="M1360" t="b">
        <v>0</v>
      </c>
      <c r="N1360">
        <v>49</v>
      </c>
      <c r="O1360" t="b">
        <v>1</v>
      </c>
      <c r="P1360" t="s">
        <v>8272</v>
      </c>
    </row>
    <row r="1361" spans="1:16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48"/>
        <v>40668.814699074072</v>
      </c>
      <c r="L1361" s="13">
        <f t="shared" si="47"/>
        <v>2011</v>
      </c>
      <c r="M1361" t="b">
        <v>0</v>
      </c>
      <c r="N1361">
        <v>19</v>
      </c>
      <c r="O1361" t="b">
        <v>1</v>
      </c>
      <c r="P1361" t="s">
        <v>8272</v>
      </c>
    </row>
    <row r="1362" spans="1:16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48"/>
        <v>41095.900694444441</v>
      </c>
      <c r="L1362" s="13">
        <f t="shared" si="47"/>
        <v>2012</v>
      </c>
      <c r="M1362" t="b">
        <v>0</v>
      </c>
      <c r="N1362">
        <v>81</v>
      </c>
      <c r="O1362" t="b">
        <v>1</v>
      </c>
      <c r="P1362" t="s">
        <v>8272</v>
      </c>
    </row>
    <row r="1363" spans="1:16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48"/>
        <v>41781.717268518521</v>
      </c>
      <c r="L1363" s="13">
        <f t="shared" si="47"/>
        <v>2014</v>
      </c>
      <c r="M1363" t="b">
        <v>0</v>
      </c>
      <c r="N1363">
        <v>264</v>
      </c>
      <c r="O1363" t="b">
        <v>1</v>
      </c>
      <c r="P1363" t="s">
        <v>8272</v>
      </c>
    </row>
    <row r="1364" spans="1:16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48"/>
        <v>41464.934386574074</v>
      </c>
      <c r="L1364" s="13">
        <f t="shared" si="47"/>
        <v>2013</v>
      </c>
      <c r="M1364" t="b">
        <v>0</v>
      </c>
      <c r="N1364">
        <v>25</v>
      </c>
      <c r="O1364" t="b">
        <v>1</v>
      </c>
      <c r="P1364" t="s">
        <v>8272</v>
      </c>
    </row>
    <row r="1365" spans="1:16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48"/>
        <v>42396.8440625</v>
      </c>
      <c r="L1365" s="13">
        <f t="shared" si="47"/>
        <v>2016</v>
      </c>
      <c r="M1365" t="b">
        <v>0</v>
      </c>
      <c r="N1365">
        <v>5</v>
      </c>
      <c r="O1365" t="b">
        <v>1</v>
      </c>
      <c r="P1365" t="s">
        <v>8272</v>
      </c>
    </row>
    <row r="1366" spans="1:16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48"/>
        <v>41951.695671296293</v>
      </c>
      <c r="L1366" s="13">
        <f t="shared" si="47"/>
        <v>2014</v>
      </c>
      <c r="M1366" t="b">
        <v>0</v>
      </c>
      <c r="N1366">
        <v>144</v>
      </c>
      <c r="O1366" t="b">
        <v>1</v>
      </c>
      <c r="P1366" t="s">
        <v>8274</v>
      </c>
    </row>
    <row r="1367" spans="1:16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48"/>
        <v>42049.733240740738</v>
      </c>
      <c r="L1367" s="13">
        <f t="shared" si="47"/>
        <v>2015</v>
      </c>
      <c r="M1367" t="b">
        <v>0</v>
      </c>
      <c r="N1367">
        <v>92</v>
      </c>
      <c r="O1367" t="b">
        <v>1</v>
      </c>
      <c r="P1367" t="s">
        <v>8274</v>
      </c>
    </row>
    <row r="1368" spans="1:16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48"/>
        <v>41924.996099537035</v>
      </c>
      <c r="L1368" s="13">
        <f t="shared" si="47"/>
        <v>2014</v>
      </c>
      <c r="M1368" t="b">
        <v>0</v>
      </c>
      <c r="N1368">
        <v>147</v>
      </c>
      <c r="O1368" t="b">
        <v>1</v>
      </c>
      <c r="P1368" t="s">
        <v>8274</v>
      </c>
    </row>
    <row r="1369" spans="1:16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48"/>
        <v>42292.002893518518</v>
      </c>
      <c r="L1369" s="13">
        <f t="shared" si="47"/>
        <v>2015</v>
      </c>
      <c r="M1369" t="b">
        <v>0</v>
      </c>
      <c r="N1369">
        <v>90</v>
      </c>
      <c r="O1369" t="b">
        <v>1</v>
      </c>
      <c r="P1369" t="s">
        <v>8274</v>
      </c>
    </row>
    <row r="1370" spans="1:16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48"/>
        <v>42146.190902777773</v>
      </c>
      <c r="L1370" s="13">
        <f t="shared" si="47"/>
        <v>2015</v>
      </c>
      <c r="M1370" t="b">
        <v>0</v>
      </c>
      <c r="N1370">
        <v>87</v>
      </c>
      <c r="O1370" t="b">
        <v>1</v>
      </c>
      <c r="P1370" t="s">
        <v>8274</v>
      </c>
    </row>
    <row r="1371" spans="1:16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48"/>
        <v>41710.594282407408</v>
      </c>
      <c r="L1371" s="13">
        <f t="shared" si="47"/>
        <v>2014</v>
      </c>
      <c r="M1371" t="b">
        <v>0</v>
      </c>
      <c r="N1371">
        <v>406</v>
      </c>
      <c r="O1371" t="b">
        <v>1</v>
      </c>
      <c r="P1371" t="s">
        <v>8274</v>
      </c>
    </row>
    <row r="1372" spans="1:16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48"/>
        <v>41548.00335648148</v>
      </c>
      <c r="L1372" s="13">
        <f t="shared" si="47"/>
        <v>2013</v>
      </c>
      <c r="M1372" t="b">
        <v>0</v>
      </c>
      <c r="N1372">
        <v>20</v>
      </c>
      <c r="O1372" t="b">
        <v>1</v>
      </c>
      <c r="P1372" t="s">
        <v>8274</v>
      </c>
    </row>
    <row r="1373" spans="1:16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48"/>
        <v>42101.758587962962</v>
      </c>
      <c r="L1373" s="13">
        <f t="shared" si="47"/>
        <v>2015</v>
      </c>
      <c r="M1373" t="b">
        <v>0</v>
      </c>
      <c r="N1373">
        <v>70</v>
      </c>
      <c r="O1373" t="b">
        <v>1</v>
      </c>
      <c r="P1373" t="s">
        <v>8274</v>
      </c>
    </row>
    <row r="1374" spans="1:16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48"/>
        <v>41072.739953703705</v>
      </c>
      <c r="L1374" s="13">
        <f t="shared" si="47"/>
        <v>2012</v>
      </c>
      <c r="M1374" t="b">
        <v>0</v>
      </c>
      <c r="N1374">
        <v>16</v>
      </c>
      <c r="O1374" t="b">
        <v>1</v>
      </c>
      <c r="P1374" t="s">
        <v>8274</v>
      </c>
    </row>
    <row r="1375" spans="1:16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48"/>
        <v>42704.95177083333</v>
      </c>
      <c r="L1375" s="13">
        <f t="shared" si="47"/>
        <v>2016</v>
      </c>
      <c r="M1375" t="b">
        <v>0</v>
      </c>
      <c r="N1375">
        <v>52</v>
      </c>
      <c r="O1375" t="b">
        <v>1</v>
      </c>
      <c r="P1375" t="s">
        <v>8274</v>
      </c>
    </row>
    <row r="1376" spans="1:16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48"/>
        <v>42424.161898148144</v>
      </c>
      <c r="L1376" s="13">
        <f t="shared" si="47"/>
        <v>2016</v>
      </c>
      <c r="M1376" t="b">
        <v>0</v>
      </c>
      <c r="N1376">
        <v>66</v>
      </c>
      <c r="O1376" t="b">
        <v>1</v>
      </c>
      <c r="P1376" t="s">
        <v>8274</v>
      </c>
    </row>
    <row r="1377" spans="1:16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48"/>
        <v>42720.066192129627</v>
      </c>
      <c r="L1377" s="13">
        <f t="shared" si="47"/>
        <v>2016</v>
      </c>
      <c r="M1377" t="b">
        <v>0</v>
      </c>
      <c r="N1377">
        <v>109</v>
      </c>
      <c r="O1377" t="b">
        <v>1</v>
      </c>
      <c r="P1377" t="s">
        <v>8274</v>
      </c>
    </row>
    <row r="1378" spans="1:16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48"/>
        <v>42677.669050925921</v>
      </c>
      <c r="L1378" s="13">
        <f t="shared" si="47"/>
        <v>2016</v>
      </c>
      <c r="M1378" t="b">
        <v>0</v>
      </c>
      <c r="N1378">
        <v>168</v>
      </c>
      <c r="O1378" t="b">
        <v>1</v>
      </c>
      <c r="P1378" t="s">
        <v>8274</v>
      </c>
    </row>
    <row r="1379" spans="1:16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48"/>
        <v>42747.219560185185</v>
      </c>
      <c r="L1379" s="13">
        <f t="shared" si="47"/>
        <v>2017</v>
      </c>
      <c r="M1379" t="b">
        <v>0</v>
      </c>
      <c r="N1379">
        <v>31</v>
      </c>
      <c r="O1379" t="b">
        <v>1</v>
      </c>
      <c r="P1379" t="s">
        <v>8274</v>
      </c>
    </row>
    <row r="1380" spans="1:16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48"/>
        <v>42568.759374999994</v>
      </c>
      <c r="L1380" s="13">
        <f t="shared" si="47"/>
        <v>2016</v>
      </c>
      <c r="M1380" t="b">
        <v>0</v>
      </c>
      <c r="N1380">
        <v>133</v>
      </c>
      <c r="O1380" t="b">
        <v>1</v>
      </c>
      <c r="P1380" t="s">
        <v>8274</v>
      </c>
    </row>
    <row r="1381" spans="1:16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48"/>
        <v>42130.491620370376</v>
      </c>
      <c r="L1381" s="13">
        <f t="shared" si="47"/>
        <v>2015</v>
      </c>
      <c r="M1381" t="b">
        <v>0</v>
      </c>
      <c r="N1381">
        <v>151</v>
      </c>
      <c r="O1381" t="b">
        <v>1</v>
      </c>
      <c r="P1381" t="s">
        <v>8274</v>
      </c>
    </row>
    <row r="1382" spans="1:16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48"/>
        <v>42141.762800925921</v>
      </c>
      <c r="L1382" s="13">
        <f t="shared" si="47"/>
        <v>2015</v>
      </c>
      <c r="M1382" t="b">
        <v>0</v>
      </c>
      <c r="N1382">
        <v>5</v>
      </c>
      <c r="O1382" t="b">
        <v>1</v>
      </c>
      <c r="P1382" t="s">
        <v>8274</v>
      </c>
    </row>
    <row r="1383" spans="1:16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48"/>
        <v>42703.214409722219</v>
      </c>
      <c r="L1383" s="13">
        <f t="shared" si="47"/>
        <v>2016</v>
      </c>
      <c r="M1383" t="b">
        <v>0</v>
      </c>
      <c r="N1383">
        <v>73</v>
      </c>
      <c r="O1383" t="b">
        <v>1</v>
      </c>
      <c r="P1383" t="s">
        <v>8274</v>
      </c>
    </row>
    <row r="1384" spans="1:16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48"/>
        <v>41370.800185185188</v>
      </c>
      <c r="L1384" s="13">
        <f t="shared" si="47"/>
        <v>2013</v>
      </c>
      <c r="M1384" t="b">
        <v>0</v>
      </c>
      <c r="N1384">
        <v>148</v>
      </c>
      <c r="O1384" t="b">
        <v>1</v>
      </c>
      <c r="P1384" t="s">
        <v>8274</v>
      </c>
    </row>
    <row r="1385" spans="1:16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48"/>
        <v>42707.074976851851</v>
      </c>
      <c r="L1385" s="13">
        <f t="shared" si="47"/>
        <v>2016</v>
      </c>
      <c r="M1385" t="b">
        <v>0</v>
      </c>
      <c r="N1385">
        <v>93</v>
      </c>
      <c r="O1385" t="b">
        <v>1</v>
      </c>
      <c r="P1385" t="s">
        <v>8274</v>
      </c>
    </row>
    <row r="1386" spans="1:16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48"/>
        <v>42160.735208333332</v>
      </c>
      <c r="L1386" s="13">
        <f t="shared" si="47"/>
        <v>2015</v>
      </c>
      <c r="M1386" t="b">
        <v>0</v>
      </c>
      <c r="N1386">
        <v>63</v>
      </c>
      <c r="O1386" t="b">
        <v>1</v>
      </c>
      <c r="P1386" t="s">
        <v>8274</v>
      </c>
    </row>
    <row r="1387" spans="1:16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48"/>
        <v>42433.688900462963</v>
      </c>
      <c r="L1387" s="13">
        <f t="shared" si="47"/>
        <v>2016</v>
      </c>
      <c r="M1387" t="b">
        <v>0</v>
      </c>
      <c r="N1387">
        <v>134</v>
      </c>
      <c r="O1387" t="b">
        <v>1</v>
      </c>
      <c r="P1387" t="s">
        <v>8274</v>
      </c>
    </row>
    <row r="1388" spans="1:16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48"/>
        <v>42184.646863425922</v>
      </c>
      <c r="L1388" s="13">
        <f t="shared" si="47"/>
        <v>2015</v>
      </c>
      <c r="M1388" t="b">
        <v>0</v>
      </c>
      <c r="N1388">
        <v>14</v>
      </c>
      <c r="O1388" t="b">
        <v>1</v>
      </c>
      <c r="P1388" t="s">
        <v>8274</v>
      </c>
    </row>
    <row r="1389" spans="1:16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48"/>
        <v>42126.92123842593</v>
      </c>
      <c r="L1389" s="13">
        <f t="shared" si="47"/>
        <v>2015</v>
      </c>
      <c r="M1389" t="b">
        <v>0</v>
      </c>
      <c r="N1389">
        <v>78</v>
      </c>
      <c r="O1389" t="b">
        <v>1</v>
      </c>
      <c r="P1389" t="s">
        <v>8274</v>
      </c>
    </row>
    <row r="1390" spans="1:16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48"/>
        <v>42634.614780092597</v>
      </c>
      <c r="L1390" s="13">
        <f t="shared" si="47"/>
        <v>2016</v>
      </c>
      <c r="M1390" t="b">
        <v>0</v>
      </c>
      <c r="N1390">
        <v>112</v>
      </c>
      <c r="O1390" t="b">
        <v>1</v>
      </c>
      <c r="P1390" t="s">
        <v>8274</v>
      </c>
    </row>
    <row r="1391" spans="1:16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48"/>
        <v>42565.480983796297</v>
      </c>
      <c r="L1391" s="13">
        <f t="shared" si="47"/>
        <v>2016</v>
      </c>
      <c r="M1391" t="b">
        <v>0</v>
      </c>
      <c r="N1391">
        <v>34</v>
      </c>
      <c r="O1391" t="b">
        <v>1</v>
      </c>
      <c r="P1391" t="s">
        <v>8274</v>
      </c>
    </row>
    <row r="1392" spans="1:16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48"/>
        <v>42087.803310185183</v>
      </c>
      <c r="L1392" s="13">
        <f t="shared" si="47"/>
        <v>2015</v>
      </c>
      <c r="M1392" t="b">
        <v>0</v>
      </c>
      <c r="N1392">
        <v>19</v>
      </c>
      <c r="O1392" t="b">
        <v>1</v>
      </c>
      <c r="P1392" t="s">
        <v>8274</v>
      </c>
    </row>
    <row r="1393" spans="1:16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48"/>
        <v>42193.650671296295</v>
      </c>
      <c r="L1393" s="13">
        <f t="shared" si="47"/>
        <v>2015</v>
      </c>
      <c r="M1393" t="b">
        <v>0</v>
      </c>
      <c r="N1393">
        <v>13</v>
      </c>
      <c r="O1393" t="b">
        <v>1</v>
      </c>
      <c r="P1393" t="s">
        <v>8274</v>
      </c>
    </row>
    <row r="1394" spans="1:16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48"/>
        <v>42401.154930555553</v>
      </c>
      <c r="L1394" s="13">
        <f t="shared" si="47"/>
        <v>2016</v>
      </c>
      <c r="M1394" t="b">
        <v>0</v>
      </c>
      <c r="N1394">
        <v>104</v>
      </c>
      <c r="O1394" t="b">
        <v>1</v>
      </c>
      <c r="P1394" t="s">
        <v>8274</v>
      </c>
    </row>
    <row r="1395" spans="1:16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48"/>
        <v>42553.681979166664</v>
      </c>
      <c r="L1395" s="13">
        <f t="shared" si="47"/>
        <v>2016</v>
      </c>
      <c r="M1395" t="b">
        <v>0</v>
      </c>
      <c r="N1395">
        <v>52</v>
      </c>
      <c r="O1395" t="b">
        <v>1</v>
      </c>
      <c r="P1395" t="s">
        <v>8274</v>
      </c>
    </row>
    <row r="1396" spans="1:16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48"/>
        <v>42752.144976851851</v>
      </c>
      <c r="L1396" s="13">
        <f t="shared" si="47"/>
        <v>2017</v>
      </c>
      <c r="M1396" t="b">
        <v>0</v>
      </c>
      <c r="N1396">
        <v>17</v>
      </c>
      <c r="O1396" t="b">
        <v>1</v>
      </c>
      <c r="P1396" t="s">
        <v>8274</v>
      </c>
    </row>
    <row r="1397" spans="1:16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48"/>
        <v>42719.90834490741</v>
      </c>
      <c r="L1397" s="13">
        <f t="shared" si="47"/>
        <v>2016</v>
      </c>
      <c r="M1397" t="b">
        <v>0</v>
      </c>
      <c r="N1397">
        <v>82</v>
      </c>
      <c r="O1397" t="b">
        <v>1</v>
      </c>
      <c r="P1397" t="s">
        <v>8274</v>
      </c>
    </row>
    <row r="1398" spans="1:16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48"/>
        <v>42018.99863425926</v>
      </c>
      <c r="L1398" s="13">
        <f t="shared" si="47"/>
        <v>2015</v>
      </c>
      <c r="M1398" t="b">
        <v>0</v>
      </c>
      <c r="N1398">
        <v>73</v>
      </c>
      <c r="O1398" t="b">
        <v>1</v>
      </c>
      <c r="P1398" t="s">
        <v>8274</v>
      </c>
    </row>
    <row r="1399" spans="1:16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48"/>
        <v>42640.917939814812</v>
      </c>
      <c r="L1399" s="13">
        <f t="shared" si="47"/>
        <v>2016</v>
      </c>
      <c r="M1399" t="b">
        <v>0</v>
      </c>
      <c r="N1399">
        <v>158</v>
      </c>
      <c r="O1399" t="b">
        <v>1</v>
      </c>
      <c r="P1399" t="s">
        <v>8274</v>
      </c>
    </row>
    <row r="1400" spans="1:16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48"/>
        <v>42526.874236111107</v>
      </c>
      <c r="L1400" s="13">
        <f t="shared" si="47"/>
        <v>2016</v>
      </c>
      <c r="M1400" t="b">
        <v>0</v>
      </c>
      <c r="N1400">
        <v>65</v>
      </c>
      <c r="O1400" t="b">
        <v>1</v>
      </c>
      <c r="P1400" t="s">
        <v>8274</v>
      </c>
    </row>
    <row r="1401" spans="1:16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48"/>
        <v>41889.004317129627</v>
      </c>
      <c r="L1401" s="13">
        <f t="shared" si="47"/>
        <v>2014</v>
      </c>
      <c r="M1401" t="b">
        <v>0</v>
      </c>
      <c r="N1401">
        <v>184</v>
      </c>
      <c r="O1401" t="b">
        <v>1</v>
      </c>
      <c r="P1401" t="s">
        <v>8274</v>
      </c>
    </row>
    <row r="1402" spans="1:16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48"/>
        <v>42498.341122685189</v>
      </c>
      <c r="L1402" s="13">
        <f t="shared" si="47"/>
        <v>2016</v>
      </c>
      <c r="M1402" t="b">
        <v>0</v>
      </c>
      <c r="N1402">
        <v>34</v>
      </c>
      <c r="O1402" t="b">
        <v>1</v>
      </c>
      <c r="P1402" t="s">
        <v>8274</v>
      </c>
    </row>
    <row r="1403" spans="1:16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48"/>
        <v>41399.99622685185</v>
      </c>
      <c r="L1403" s="13">
        <f t="shared" si="47"/>
        <v>2013</v>
      </c>
      <c r="M1403" t="b">
        <v>0</v>
      </c>
      <c r="N1403">
        <v>240</v>
      </c>
      <c r="O1403" t="b">
        <v>1</v>
      </c>
      <c r="P1403" t="s">
        <v>8274</v>
      </c>
    </row>
    <row r="1404" spans="1:16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48"/>
        <v>42065.053368055553</v>
      </c>
      <c r="L1404" s="13">
        <f t="shared" si="47"/>
        <v>2015</v>
      </c>
      <c r="M1404" t="b">
        <v>0</v>
      </c>
      <c r="N1404">
        <v>113</v>
      </c>
      <c r="O1404" t="b">
        <v>1</v>
      </c>
      <c r="P1404" t="s">
        <v>8274</v>
      </c>
    </row>
    <row r="1405" spans="1:16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48"/>
        <v>41451.062905092593</v>
      </c>
      <c r="L1405" s="13">
        <f t="shared" si="47"/>
        <v>2013</v>
      </c>
      <c r="M1405" t="b">
        <v>0</v>
      </c>
      <c r="N1405">
        <v>66</v>
      </c>
      <c r="O1405" t="b">
        <v>1</v>
      </c>
      <c r="P1405" t="s">
        <v>8274</v>
      </c>
    </row>
    <row r="1406" spans="1:16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48"/>
        <v>42032.510243055556</v>
      </c>
      <c r="L1406" s="13">
        <f t="shared" si="47"/>
        <v>2015</v>
      </c>
      <c r="M1406" t="b">
        <v>1</v>
      </c>
      <c r="N1406">
        <v>5</v>
      </c>
      <c r="O1406" t="b">
        <v>0</v>
      </c>
      <c r="P1406" t="s">
        <v>8285</v>
      </c>
    </row>
    <row r="1407" spans="1:16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48"/>
        <v>41941.680567129632</v>
      </c>
      <c r="L1407" s="13">
        <f t="shared" si="47"/>
        <v>2014</v>
      </c>
      <c r="M1407" t="b">
        <v>1</v>
      </c>
      <c r="N1407">
        <v>17</v>
      </c>
      <c r="O1407" t="b">
        <v>0</v>
      </c>
      <c r="P1407" t="s">
        <v>8285</v>
      </c>
    </row>
    <row r="1408" spans="1:16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48"/>
        <v>42297.432951388888</v>
      </c>
      <c r="L1408" s="13">
        <f t="shared" si="47"/>
        <v>2015</v>
      </c>
      <c r="M1408" t="b">
        <v>0</v>
      </c>
      <c r="N1408">
        <v>3</v>
      </c>
      <c r="O1408" t="b">
        <v>0</v>
      </c>
      <c r="P1408" t="s">
        <v>8285</v>
      </c>
    </row>
    <row r="1409" spans="1:16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48"/>
        <v>41838.536782407406</v>
      </c>
      <c r="L1409" s="13">
        <f t="shared" si="47"/>
        <v>2014</v>
      </c>
      <c r="M1409" t="b">
        <v>0</v>
      </c>
      <c r="N1409">
        <v>2</v>
      </c>
      <c r="O1409" t="b">
        <v>0</v>
      </c>
      <c r="P1409" t="s">
        <v>8285</v>
      </c>
    </row>
    <row r="1410" spans="1:16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48"/>
        <v>42291.872175925921</v>
      </c>
      <c r="L1410" s="13">
        <f t="shared" si="47"/>
        <v>2015</v>
      </c>
      <c r="M1410" t="b">
        <v>0</v>
      </c>
      <c r="N1410">
        <v>6</v>
      </c>
      <c r="O1410" t="b">
        <v>0</v>
      </c>
      <c r="P1410" t="s">
        <v>8285</v>
      </c>
    </row>
    <row r="1411" spans="1:16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si="48"/>
        <v>41945.133506944447</v>
      </c>
      <c r="L1411" s="13">
        <f t="shared" ref="L1411:L1474" si="49">YEAR(K1411)</f>
        <v>2014</v>
      </c>
      <c r="M1411" t="b">
        <v>0</v>
      </c>
      <c r="N1411">
        <v>0</v>
      </c>
      <c r="O1411" t="b">
        <v>0</v>
      </c>
      <c r="P1411" t="s">
        <v>8285</v>
      </c>
    </row>
    <row r="1412" spans="1:16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48"/>
        <v>42479.318518518514</v>
      </c>
      <c r="L1412" s="13">
        <f t="shared" si="49"/>
        <v>2016</v>
      </c>
      <c r="M1412" t="b">
        <v>0</v>
      </c>
      <c r="N1412">
        <v>1</v>
      </c>
      <c r="O1412" t="b">
        <v>0</v>
      </c>
      <c r="P1412" t="s">
        <v>8285</v>
      </c>
    </row>
    <row r="1413" spans="1:16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48"/>
        <v>42013.059027777781</v>
      </c>
      <c r="L1413" s="13">
        <f t="shared" si="49"/>
        <v>2015</v>
      </c>
      <c r="M1413" t="b">
        <v>0</v>
      </c>
      <c r="N1413">
        <v>3</v>
      </c>
      <c r="O1413" t="b">
        <v>0</v>
      </c>
      <c r="P1413" t="s">
        <v>8285</v>
      </c>
    </row>
    <row r="1414" spans="1:16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48"/>
        <v>41947.063645833332</v>
      </c>
      <c r="L1414" s="13">
        <f t="shared" si="49"/>
        <v>2014</v>
      </c>
      <c r="M1414" t="b">
        <v>0</v>
      </c>
      <c r="N1414">
        <v>13</v>
      </c>
      <c r="O1414" t="b">
        <v>0</v>
      </c>
      <c r="P1414" t="s">
        <v>8285</v>
      </c>
    </row>
    <row r="1415" spans="1:16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48"/>
        <v>42360.437152777777</v>
      </c>
      <c r="L1415" s="13">
        <f t="shared" si="49"/>
        <v>2015</v>
      </c>
      <c r="M1415" t="b">
        <v>0</v>
      </c>
      <c r="N1415">
        <v>1</v>
      </c>
      <c r="O1415" t="b">
        <v>0</v>
      </c>
      <c r="P1415" t="s">
        <v>8285</v>
      </c>
    </row>
    <row r="1416" spans="1:16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48"/>
        <v>42708.25309027778</v>
      </c>
      <c r="L1416" s="13">
        <f t="shared" si="49"/>
        <v>2016</v>
      </c>
      <c r="M1416" t="b">
        <v>0</v>
      </c>
      <c r="N1416">
        <v>1</v>
      </c>
      <c r="O1416" t="b">
        <v>0</v>
      </c>
      <c r="P1416" t="s">
        <v>8285</v>
      </c>
    </row>
    <row r="1417" spans="1:16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ref="K1417:K1480" si="50">(((J1417/60)/60)/24)+DATE(1970,1,1)</f>
        <v>42192.675821759258</v>
      </c>
      <c r="L1417" s="13">
        <f t="shared" si="49"/>
        <v>2015</v>
      </c>
      <c r="M1417" t="b">
        <v>0</v>
      </c>
      <c r="N1417">
        <v>9</v>
      </c>
      <c r="O1417" t="b">
        <v>0</v>
      </c>
      <c r="P1417" t="s">
        <v>8285</v>
      </c>
    </row>
    <row r="1418" spans="1:16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50"/>
        <v>42299.926145833335</v>
      </c>
      <c r="L1418" s="13">
        <f t="shared" si="49"/>
        <v>2015</v>
      </c>
      <c r="M1418" t="b">
        <v>0</v>
      </c>
      <c r="N1418">
        <v>0</v>
      </c>
      <c r="O1418" t="b">
        <v>0</v>
      </c>
      <c r="P1418" t="s">
        <v>8285</v>
      </c>
    </row>
    <row r="1419" spans="1:16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50"/>
        <v>42232.15016203704</v>
      </c>
      <c r="L1419" s="13">
        <f t="shared" si="49"/>
        <v>2015</v>
      </c>
      <c r="M1419" t="b">
        <v>0</v>
      </c>
      <c r="N1419">
        <v>2</v>
      </c>
      <c r="O1419" t="b">
        <v>0</v>
      </c>
      <c r="P1419" t="s">
        <v>8285</v>
      </c>
    </row>
    <row r="1420" spans="1:16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50"/>
        <v>42395.456412037034</v>
      </c>
      <c r="L1420" s="13">
        <f t="shared" si="49"/>
        <v>2016</v>
      </c>
      <c r="M1420" t="b">
        <v>0</v>
      </c>
      <c r="N1420">
        <v>1</v>
      </c>
      <c r="O1420" t="b">
        <v>0</v>
      </c>
      <c r="P1420" t="s">
        <v>8285</v>
      </c>
    </row>
    <row r="1421" spans="1:16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50"/>
        <v>42622.456238425926</v>
      </c>
      <c r="L1421" s="13">
        <f t="shared" si="49"/>
        <v>2016</v>
      </c>
      <c r="M1421" t="b">
        <v>0</v>
      </c>
      <c r="N1421">
        <v>10</v>
      </c>
      <c r="O1421" t="b">
        <v>0</v>
      </c>
      <c r="P1421" t="s">
        <v>8285</v>
      </c>
    </row>
    <row r="1422" spans="1:16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50"/>
        <v>42524.667662037042</v>
      </c>
      <c r="L1422" s="13">
        <f t="shared" si="49"/>
        <v>2016</v>
      </c>
      <c r="M1422" t="b">
        <v>0</v>
      </c>
      <c r="N1422">
        <v>3</v>
      </c>
      <c r="O1422" t="b">
        <v>0</v>
      </c>
      <c r="P1422" t="s">
        <v>8285</v>
      </c>
    </row>
    <row r="1423" spans="1:16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50"/>
        <v>42013.915613425925</v>
      </c>
      <c r="L1423" s="13">
        <f t="shared" si="49"/>
        <v>2015</v>
      </c>
      <c r="M1423" t="b">
        <v>0</v>
      </c>
      <c r="N1423">
        <v>2</v>
      </c>
      <c r="O1423" t="b">
        <v>0</v>
      </c>
      <c r="P1423" t="s">
        <v>8285</v>
      </c>
    </row>
    <row r="1424" spans="1:16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50"/>
        <v>42604.239629629628</v>
      </c>
      <c r="L1424" s="13">
        <f t="shared" si="49"/>
        <v>2016</v>
      </c>
      <c r="M1424" t="b">
        <v>0</v>
      </c>
      <c r="N1424">
        <v>2</v>
      </c>
      <c r="O1424" t="b">
        <v>0</v>
      </c>
      <c r="P1424" t="s">
        <v>8285</v>
      </c>
    </row>
    <row r="1425" spans="1:16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50"/>
        <v>42340.360312500001</v>
      </c>
      <c r="L1425" s="13">
        <f t="shared" si="49"/>
        <v>2015</v>
      </c>
      <c r="M1425" t="b">
        <v>0</v>
      </c>
      <c r="N1425">
        <v>1</v>
      </c>
      <c r="O1425" t="b">
        <v>0</v>
      </c>
      <c r="P1425" t="s">
        <v>8285</v>
      </c>
    </row>
    <row r="1426" spans="1:16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50"/>
        <v>42676.717615740738</v>
      </c>
      <c r="L1426" s="13">
        <f t="shared" si="49"/>
        <v>2016</v>
      </c>
      <c r="M1426" t="b">
        <v>0</v>
      </c>
      <c r="N1426">
        <v>14</v>
      </c>
      <c r="O1426" t="b">
        <v>0</v>
      </c>
      <c r="P1426" t="s">
        <v>8285</v>
      </c>
    </row>
    <row r="1427" spans="1:16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50"/>
        <v>42093.131469907406</v>
      </c>
      <c r="L1427" s="13">
        <f t="shared" si="49"/>
        <v>2015</v>
      </c>
      <c r="M1427" t="b">
        <v>0</v>
      </c>
      <c r="N1427">
        <v>0</v>
      </c>
      <c r="O1427" t="b">
        <v>0</v>
      </c>
      <c r="P1427" t="s">
        <v>8285</v>
      </c>
    </row>
    <row r="1428" spans="1:16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50"/>
        <v>42180.390277777777</v>
      </c>
      <c r="L1428" s="13">
        <f t="shared" si="49"/>
        <v>2015</v>
      </c>
      <c r="M1428" t="b">
        <v>0</v>
      </c>
      <c r="N1428">
        <v>0</v>
      </c>
      <c r="O1428" t="b">
        <v>0</v>
      </c>
      <c r="P1428" t="s">
        <v>8285</v>
      </c>
    </row>
    <row r="1429" spans="1:16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50"/>
        <v>42601.851678240739</v>
      </c>
      <c r="L1429" s="13">
        <f t="shared" si="49"/>
        <v>2016</v>
      </c>
      <c r="M1429" t="b">
        <v>0</v>
      </c>
      <c r="N1429">
        <v>4</v>
      </c>
      <c r="O1429" t="b">
        <v>0</v>
      </c>
      <c r="P1429" t="s">
        <v>8285</v>
      </c>
    </row>
    <row r="1430" spans="1:16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50"/>
        <v>42432.379826388889</v>
      </c>
      <c r="L1430" s="13">
        <f t="shared" si="49"/>
        <v>2016</v>
      </c>
      <c r="M1430" t="b">
        <v>0</v>
      </c>
      <c r="N1430">
        <v>3</v>
      </c>
      <c r="O1430" t="b">
        <v>0</v>
      </c>
      <c r="P1430" t="s">
        <v>8285</v>
      </c>
    </row>
    <row r="1431" spans="1:16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50"/>
        <v>42074.060671296291</v>
      </c>
      <c r="L1431" s="13">
        <f t="shared" si="49"/>
        <v>2015</v>
      </c>
      <c r="M1431" t="b">
        <v>0</v>
      </c>
      <c r="N1431">
        <v>0</v>
      </c>
      <c r="O1431" t="b">
        <v>0</v>
      </c>
      <c r="P1431" t="s">
        <v>8285</v>
      </c>
    </row>
    <row r="1432" spans="1:16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50"/>
        <v>41961.813518518517</v>
      </c>
      <c r="L1432" s="13">
        <f t="shared" si="49"/>
        <v>2014</v>
      </c>
      <c r="M1432" t="b">
        <v>0</v>
      </c>
      <c r="N1432">
        <v>5</v>
      </c>
      <c r="O1432" t="b">
        <v>0</v>
      </c>
      <c r="P1432" t="s">
        <v>8285</v>
      </c>
    </row>
    <row r="1433" spans="1:16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50"/>
        <v>42304.210833333331</v>
      </c>
      <c r="L1433" s="13">
        <f t="shared" si="49"/>
        <v>2015</v>
      </c>
      <c r="M1433" t="b">
        <v>0</v>
      </c>
      <c r="N1433">
        <v>47</v>
      </c>
      <c r="O1433" t="b">
        <v>0</v>
      </c>
      <c r="P1433" t="s">
        <v>8285</v>
      </c>
    </row>
    <row r="1434" spans="1:16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50"/>
        <v>42175.780416666668</v>
      </c>
      <c r="L1434" s="13">
        <f t="shared" si="49"/>
        <v>2015</v>
      </c>
      <c r="M1434" t="b">
        <v>0</v>
      </c>
      <c r="N1434">
        <v>0</v>
      </c>
      <c r="O1434" t="b">
        <v>0</v>
      </c>
      <c r="P1434" t="s">
        <v>8285</v>
      </c>
    </row>
    <row r="1435" spans="1:16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50"/>
        <v>42673.625868055555</v>
      </c>
      <c r="L1435" s="13">
        <f t="shared" si="49"/>
        <v>2016</v>
      </c>
      <c r="M1435" t="b">
        <v>0</v>
      </c>
      <c r="N1435">
        <v>10</v>
      </c>
      <c r="O1435" t="b">
        <v>0</v>
      </c>
      <c r="P1435" t="s">
        <v>8285</v>
      </c>
    </row>
    <row r="1436" spans="1:16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50"/>
        <v>42142.767106481479</v>
      </c>
      <c r="L1436" s="13">
        <f t="shared" si="49"/>
        <v>2015</v>
      </c>
      <c r="M1436" t="b">
        <v>0</v>
      </c>
      <c r="N1436">
        <v>11</v>
      </c>
      <c r="O1436" t="b">
        <v>0</v>
      </c>
      <c r="P1436" t="s">
        <v>8285</v>
      </c>
    </row>
    <row r="1437" spans="1:16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50"/>
        <v>42258.780324074076</v>
      </c>
      <c r="L1437" s="13">
        <f t="shared" si="49"/>
        <v>2015</v>
      </c>
      <c r="M1437" t="b">
        <v>0</v>
      </c>
      <c r="N1437">
        <v>2</v>
      </c>
      <c r="O1437" t="b">
        <v>0</v>
      </c>
      <c r="P1437" t="s">
        <v>8285</v>
      </c>
    </row>
    <row r="1438" spans="1:16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50"/>
        <v>42391.35019675926</v>
      </c>
      <c r="L1438" s="13">
        <f t="shared" si="49"/>
        <v>2016</v>
      </c>
      <c r="M1438" t="b">
        <v>0</v>
      </c>
      <c r="N1438">
        <v>2</v>
      </c>
      <c r="O1438" t="b">
        <v>0</v>
      </c>
      <c r="P1438" t="s">
        <v>8285</v>
      </c>
    </row>
    <row r="1439" spans="1:16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50"/>
        <v>41796.531701388885</v>
      </c>
      <c r="L1439" s="13">
        <f t="shared" si="49"/>
        <v>2014</v>
      </c>
      <c r="M1439" t="b">
        <v>0</v>
      </c>
      <c r="N1439">
        <v>22</v>
      </c>
      <c r="O1439" t="b">
        <v>0</v>
      </c>
      <c r="P1439" t="s">
        <v>8285</v>
      </c>
    </row>
    <row r="1440" spans="1:16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50"/>
        <v>42457.871516203704</v>
      </c>
      <c r="L1440" s="13">
        <f t="shared" si="49"/>
        <v>2016</v>
      </c>
      <c r="M1440" t="b">
        <v>0</v>
      </c>
      <c r="N1440">
        <v>8</v>
      </c>
      <c r="O1440" t="b">
        <v>0</v>
      </c>
      <c r="P1440" t="s">
        <v>8285</v>
      </c>
    </row>
    <row r="1441" spans="1:16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50"/>
        <v>42040.829872685179</v>
      </c>
      <c r="L1441" s="13">
        <f t="shared" si="49"/>
        <v>2015</v>
      </c>
      <c r="M1441" t="b">
        <v>0</v>
      </c>
      <c r="N1441">
        <v>6</v>
      </c>
      <c r="O1441" t="b">
        <v>0</v>
      </c>
      <c r="P1441" t="s">
        <v>8285</v>
      </c>
    </row>
    <row r="1442" spans="1:16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50"/>
        <v>42486.748414351852</v>
      </c>
      <c r="L1442" s="13">
        <f t="shared" si="49"/>
        <v>2016</v>
      </c>
      <c r="M1442" t="b">
        <v>0</v>
      </c>
      <c r="N1442">
        <v>1</v>
      </c>
      <c r="O1442" t="b">
        <v>0</v>
      </c>
      <c r="P1442" t="s">
        <v>8285</v>
      </c>
    </row>
    <row r="1443" spans="1:16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50"/>
        <v>42198.765844907408</v>
      </c>
      <c r="L1443" s="13">
        <f t="shared" si="49"/>
        <v>2015</v>
      </c>
      <c r="M1443" t="b">
        <v>0</v>
      </c>
      <c r="N1443">
        <v>3</v>
      </c>
      <c r="O1443" t="b">
        <v>0</v>
      </c>
      <c r="P1443" t="s">
        <v>8285</v>
      </c>
    </row>
    <row r="1444" spans="1:16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50"/>
        <v>42485.64534722222</v>
      </c>
      <c r="L1444" s="13">
        <f t="shared" si="49"/>
        <v>2016</v>
      </c>
      <c r="M1444" t="b">
        <v>0</v>
      </c>
      <c r="N1444">
        <v>0</v>
      </c>
      <c r="O1444" t="b">
        <v>0</v>
      </c>
      <c r="P1444" t="s">
        <v>8285</v>
      </c>
    </row>
    <row r="1445" spans="1:16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50"/>
        <v>42707.926030092596</v>
      </c>
      <c r="L1445" s="13">
        <f t="shared" si="49"/>
        <v>2016</v>
      </c>
      <c r="M1445" t="b">
        <v>0</v>
      </c>
      <c r="N1445">
        <v>0</v>
      </c>
      <c r="O1445" t="b">
        <v>0</v>
      </c>
      <c r="P1445" t="s">
        <v>8285</v>
      </c>
    </row>
    <row r="1446" spans="1:16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50"/>
        <v>42199.873402777783</v>
      </c>
      <c r="L1446" s="13">
        <f t="shared" si="49"/>
        <v>2015</v>
      </c>
      <c r="M1446" t="b">
        <v>0</v>
      </c>
      <c r="N1446">
        <v>0</v>
      </c>
      <c r="O1446" t="b">
        <v>0</v>
      </c>
      <c r="P1446" t="s">
        <v>8285</v>
      </c>
    </row>
    <row r="1447" spans="1:16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50"/>
        <v>42139.542303240742</v>
      </c>
      <c r="L1447" s="13">
        <f t="shared" si="49"/>
        <v>2015</v>
      </c>
      <c r="M1447" t="b">
        <v>0</v>
      </c>
      <c r="N1447">
        <v>0</v>
      </c>
      <c r="O1447" t="b">
        <v>0</v>
      </c>
      <c r="P1447" t="s">
        <v>8285</v>
      </c>
    </row>
    <row r="1448" spans="1:16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50"/>
        <v>42461.447662037041</v>
      </c>
      <c r="L1448" s="13">
        <f t="shared" si="49"/>
        <v>2016</v>
      </c>
      <c r="M1448" t="b">
        <v>0</v>
      </c>
      <c r="N1448">
        <v>0</v>
      </c>
      <c r="O1448" t="b">
        <v>0</v>
      </c>
      <c r="P1448" t="s">
        <v>8285</v>
      </c>
    </row>
    <row r="1449" spans="1:16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50"/>
        <v>42529.730717592596</v>
      </c>
      <c r="L1449" s="13">
        <f t="shared" si="49"/>
        <v>2016</v>
      </c>
      <c r="M1449" t="b">
        <v>0</v>
      </c>
      <c r="N1449">
        <v>3</v>
      </c>
      <c r="O1449" t="b">
        <v>0</v>
      </c>
      <c r="P1449" t="s">
        <v>8285</v>
      </c>
    </row>
    <row r="1450" spans="1:16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50"/>
        <v>42115.936550925922</v>
      </c>
      <c r="L1450" s="13">
        <f t="shared" si="49"/>
        <v>2015</v>
      </c>
      <c r="M1450" t="b">
        <v>0</v>
      </c>
      <c r="N1450">
        <v>0</v>
      </c>
      <c r="O1450" t="b">
        <v>0</v>
      </c>
      <c r="P1450" t="s">
        <v>8285</v>
      </c>
    </row>
    <row r="1451" spans="1:16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50"/>
        <v>42086.811400462961</v>
      </c>
      <c r="L1451" s="13">
        <f t="shared" si="49"/>
        <v>2015</v>
      </c>
      <c r="M1451" t="b">
        <v>0</v>
      </c>
      <c r="N1451">
        <v>0</v>
      </c>
      <c r="O1451" t="b">
        <v>0</v>
      </c>
      <c r="P1451" t="s">
        <v>8285</v>
      </c>
    </row>
    <row r="1452" spans="1:16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50"/>
        <v>42390.171261574069</v>
      </c>
      <c r="L1452" s="13">
        <f t="shared" si="49"/>
        <v>2016</v>
      </c>
      <c r="M1452" t="b">
        <v>0</v>
      </c>
      <c r="N1452">
        <v>1</v>
      </c>
      <c r="O1452" t="b">
        <v>0</v>
      </c>
      <c r="P1452" t="s">
        <v>8285</v>
      </c>
    </row>
    <row r="1453" spans="1:16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50"/>
        <v>41931.959016203706</v>
      </c>
      <c r="L1453" s="13">
        <f t="shared" si="49"/>
        <v>2014</v>
      </c>
      <c r="M1453" t="b">
        <v>0</v>
      </c>
      <c r="N1453">
        <v>2</v>
      </c>
      <c r="O1453" t="b">
        <v>0</v>
      </c>
      <c r="P1453" t="s">
        <v>8285</v>
      </c>
    </row>
    <row r="1454" spans="1:16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50"/>
        <v>41818.703275462962</v>
      </c>
      <c r="L1454" s="13">
        <f t="shared" si="49"/>
        <v>2014</v>
      </c>
      <c r="M1454" t="b">
        <v>0</v>
      </c>
      <c r="N1454">
        <v>0</v>
      </c>
      <c r="O1454" t="b">
        <v>0</v>
      </c>
      <c r="P1454" t="s">
        <v>8285</v>
      </c>
    </row>
    <row r="1455" spans="1:16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50"/>
        <v>42795.696145833332</v>
      </c>
      <c r="L1455" s="13">
        <f t="shared" si="49"/>
        <v>2017</v>
      </c>
      <c r="M1455" t="b">
        <v>0</v>
      </c>
      <c r="N1455">
        <v>0</v>
      </c>
      <c r="O1455" t="b">
        <v>0</v>
      </c>
      <c r="P1455" t="s">
        <v>8285</v>
      </c>
    </row>
    <row r="1456" spans="1:16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50"/>
        <v>42463.866666666669</v>
      </c>
      <c r="L1456" s="13">
        <f t="shared" si="49"/>
        <v>2016</v>
      </c>
      <c r="M1456" t="b">
        <v>0</v>
      </c>
      <c r="N1456">
        <v>1</v>
      </c>
      <c r="O1456" t="b">
        <v>0</v>
      </c>
      <c r="P1456" t="s">
        <v>8285</v>
      </c>
    </row>
    <row r="1457" spans="1:16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50"/>
        <v>41832.672685185185</v>
      </c>
      <c r="L1457" s="13">
        <f t="shared" si="49"/>
        <v>2014</v>
      </c>
      <c r="M1457" t="b">
        <v>0</v>
      </c>
      <c r="N1457">
        <v>7</v>
      </c>
      <c r="O1457" t="b">
        <v>0</v>
      </c>
      <c r="P1457" t="s">
        <v>8285</v>
      </c>
    </row>
    <row r="1458" spans="1:16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50"/>
        <v>42708.668576388889</v>
      </c>
      <c r="L1458" s="13">
        <f t="shared" si="49"/>
        <v>2016</v>
      </c>
      <c r="M1458" t="b">
        <v>0</v>
      </c>
      <c r="N1458">
        <v>3</v>
      </c>
      <c r="O1458" t="b">
        <v>0</v>
      </c>
      <c r="P1458" t="s">
        <v>8285</v>
      </c>
    </row>
    <row r="1459" spans="1:16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50"/>
        <v>42289.89634259259</v>
      </c>
      <c r="L1459" s="13">
        <f t="shared" si="49"/>
        <v>2015</v>
      </c>
      <c r="M1459" t="b">
        <v>0</v>
      </c>
      <c r="N1459">
        <v>0</v>
      </c>
      <c r="O1459" t="b">
        <v>0</v>
      </c>
      <c r="P1459" t="s">
        <v>8285</v>
      </c>
    </row>
    <row r="1460" spans="1:16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50"/>
        <v>41831.705555555556</v>
      </c>
      <c r="L1460" s="13">
        <f t="shared" si="49"/>
        <v>2014</v>
      </c>
      <c r="M1460" t="b">
        <v>0</v>
      </c>
      <c r="N1460">
        <v>0</v>
      </c>
      <c r="O1460" t="b">
        <v>0</v>
      </c>
      <c r="P1460" t="s">
        <v>8285</v>
      </c>
    </row>
    <row r="1461" spans="1:16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50"/>
        <v>42312.204814814817</v>
      </c>
      <c r="L1461" s="13">
        <f t="shared" si="49"/>
        <v>2015</v>
      </c>
      <c r="M1461" t="b">
        <v>0</v>
      </c>
      <c r="N1461">
        <v>0</v>
      </c>
      <c r="O1461" t="b">
        <v>0</v>
      </c>
      <c r="P1461" t="s">
        <v>8285</v>
      </c>
    </row>
    <row r="1462" spans="1:16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50"/>
        <v>41915.896967592591</v>
      </c>
      <c r="L1462" s="13">
        <f t="shared" si="49"/>
        <v>2014</v>
      </c>
      <c r="M1462" t="b">
        <v>0</v>
      </c>
      <c r="N1462">
        <v>0</v>
      </c>
      <c r="O1462" t="b">
        <v>0</v>
      </c>
      <c r="P1462" t="s">
        <v>8285</v>
      </c>
    </row>
    <row r="1463" spans="1:16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50"/>
        <v>41899.645300925928</v>
      </c>
      <c r="L1463" s="13">
        <f t="shared" si="49"/>
        <v>2014</v>
      </c>
      <c r="M1463" t="b">
        <v>1</v>
      </c>
      <c r="N1463">
        <v>340</v>
      </c>
      <c r="O1463" t="b">
        <v>1</v>
      </c>
      <c r="P1463" t="s">
        <v>8286</v>
      </c>
    </row>
    <row r="1464" spans="1:16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50"/>
        <v>41344.662858796299</v>
      </c>
      <c r="L1464" s="13">
        <f t="shared" si="49"/>
        <v>2013</v>
      </c>
      <c r="M1464" t="b">
        <v>1</v>
      </c>
      <c r="N1464">
        <v>150</v>
      </c>
      <c r="O1464" t="b">
        <v>1</v>
      </c>
      <c r="P1464" t="s">
        <v>8286</v>
      </c>
    </row>
    <row r="1465" spans="1:16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50"/>
        <v>41326.911319444444</v>
      </c>
      <c r="L1465" s="13">
        <f t="shared" si="49"/>
        <v>2013</v>
      </c>
      <c r="M1465" t="b">
        <v>1</v>
      </c>
      <c r="N1465">
        <v>25</v>
      </c>
      <c r="O1465" t="b">
        <v>1</v>
      </c>
      <c r="P1465" t="s">
        <v>8286</v>
      </c>
    </row>
    <row r="1466" spans="1:16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50"/>
        <v>41291.661550925928</v>
      </c>
      <c r="L1466" s="13">
        <f t="shared" si="49"/>
        <v>2013</v>
      </c>
      <c r="M1466" t="b">
        <v>1</v>
      </c>
      <c r="N1466">
        <v>234</v>
      </c>
      <c r="O1466" t="b">
        <v>1</v>
      </c>
      <c r="P1466" t="s">
        <v>8286</v>
      </c>
    </row>
    <row r="1467" spans="1:16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50"/>
        <v>40959.734398148146</v>
      </c>
      <c r="L1467" s="13">
        <f t="shared" si="49"/>
        <v>2012</v>
      </c>
      <c r="M1467" t="b">
        <v>1</v>
      </c>
      <c r="N1467">
        <v>2602</v>
      </c>
      <c r="O1467" t="b">
        <v>1</v>
      </c>
      <c r="P1467" t="s">
        <v>8286</v>
      </c>
    </row>
    <row r="1468" spans="1:16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50"/>
        <v>42340.172060185185</v>
      </c>
      <c r="L1468" s="13">
        <f t="shared" si="49"/>
        <v>2015</v>
      </c>
      <c r="M1468" t="b">
        <v>1</v>
      </c>
      <c r="N1468">
        <v>248</v>
      </c>
      <c r="O1468" t="b">
        <v>1</v>
      </c>
      <c r="P1468" t="s">
        <v>8286</v>
      </c>
    </row>
    <row r="1469" spans="1:16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50"/>
        <v>40933.80190972222</v>
      </c>
      <c r="L1469" s="13">
        <f t="shared" si="49"/>
        <v>2012</v>
      </c>
      <c r="M1469" t="b">
        <v>1</v>
      </c>
      <c r="N1469">
        <v>600</v>
      </c>
      <c r="O1469" t="b">
        <v>1</v>
      </c>
      <c r="P1469" t="s">
        <v>8286</v>
      </c>
    </row>
    <row r="1470" spans="1:16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50"/>
        <v>40646.014456018522</v>
      </c>
      <c r="L1470" s="13">
        <f t="shared" si="49"/>
        <v>2011</v>
      </c>
      <c r="M1470" t="b">
        <v>1</v>
      </c>
      <c r="N1470">
        <v>293</v>
      </c>
      <c r="O1470" t="b">
        <v>1</v>
      </c>
      <c r="P1470" t="s">
        <v>8286</v>
      </c>
    </row>
    <row r="1471" spans="1:16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50"/>
        <v>41290.598483796297</v>
      </c>
      <c r="L1471" s="13">
        <f t="shared" si="49"/>
        <v>2013</v>
      </c>
      <c r="M1471" t="b">
        <v>1</v>
      </c>
      <c r="N1471">
        <v>321</v>
      </c>
      <c r="O1471" t="b">
        <v>1</v>
      </c>
      <c r="P1471" t="s">
        <v>8286</v>
      </c>
    </row>
    <row r="1472" spans="1:16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50"/>
        <v>41250.827118055553</v>
      </c>
      <c r="L1472" s="13">
        <f t="shared" si="49"/>
        <v>2012</v>
      </c>
      <c r="M1472" t="b">
        <v>1</v>
      </c>
      <c r="N1472">
        <v>81</v>
      </c>
      <c r="O1472" t="b">
        <v>1</v>
      </c>
      <c r="P1472" t="s">
        <v>8286</v>
      </c>
    </row>
    <row r="1473" spans="1:16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50"/>
        <v>42073.957569444443</v>
      </c>
      <c r="L1473" s="13">
        <f t="shared" si="49"/>
        <v>2015</v>
      </c>
      <c r="M1473" t="b">
        <v>1</v>
      </c>
      <c r="N1473">
        <v>343</v>
      </c>
      <c r="O1473" t="b">
        <v>1</v>
      </c>
      <c r="P1473" t="s">
        <v>8286</v>
      </c>
    </row>
    <row r="1474" spans="1:16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50"/>
        <v>41533.542858796296</v>
      </c>
      <c r="L1474" s="13">
        <f t="shared" si="49"/>
        <v>2013</v>
      </c>
      <c r="M1474" t="b">
        <v>1</v>
      </c>
      <c r="N1474">
        <v>336</v>
      </c>
      <c r="O1474" t="b">
        <v>1</v>
      </c>
      <c r="P1474" t="s">
        <v>8286</v>
      </c>
    </row>
    <row r="1475" spans="1:16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si="50"/>
        <v>40939.979618055557</v>
      </c>
      <c r="L1475" s="13">
        <f t="shared" ref="L1475:L1538" si="51">YEAR(K1475)</f>
        <v>2012</v>
      </c>
      <c r="M1475" t="b">
        <v>1</v>
      </c>
      <c r="N1475">
        <v>47</v>
      </c>
      <c r="O1475" t="b">
        <v>1</v>
      </c>
      <c r="P1475" t="s">
        <v>8286</v>
      </c>
    </row>
    <row r="1476" spans="1:16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50"/>
        <v>41500.727916666663</v>
      </c>
      <c r="L1476" s="13">
        <f t="shared" si="51"/>
        <v>2013</v>
      </c>
      <c r="M1476" t="b">
        <v>1</v>
      </c>
      <c r="N1476">
        <v>76</v>
      </c>
      <c r="O1476" t="b">
        <v>1</v>
      </c>
      <c r="P1476" t="s">
        <v>8286</v>
      </c>
    </row>
    <row r="1477" spans="1:16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50"/>
        <v>41960.722951388889</v>
      </c>
      <c r="L1477" s="13">
        <f t="shared" si="51"/>
        <v>2014</v>
      </c>
      <c r="M1477" t="b">
        <v>1</v>
      </c>
      <c r="N1477">
        <v>441</v>
      </c>
      <c r="O1477" t="b">
        <v>1</v>
      </c>
      <c r="P1477" t="s">
        <v>8286</v>
      </c>
    </row>
    <row r="1478" spans="1:16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50"/>
        <v>40766.041921296295</v>
      </c>
      <c r="L1478" s="13">
        <f t="shared" si="51"/>
        <v>2011</v>
      </c>
      <c r="M1478" t="b">
        <v>1</v>
      </c>
      <c r="N1478">
        <v>916</v>
      </c>
      <c r="O1478" t="b">
        <v>1</v>
      </c>
      <c r="P1478" t="s">
        <v>8286</v>
      </c>
    </row>
    <row r="1479" spans="1:16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50"/>
        <v>40840.615787037037</v>
      </c>
      <c r="L1479" s="13">
        <f t="shared" si="51"/>
        <v>2011</v>
      </c>
      <c r="M1479" t="b">
        <v>1</v>
      </c>
      <c r="N1479">
        <v>369</v>
      </c>
      <c r="O1479" t="b">
        <v>1</v>
      </c>
      <c r="P1479" t="s">
        <v>8286</v>
      </c>
    </row>
    <row r="1480" spans="1:16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50"/>
        <v>41394.871678240743</v>
      </c>
      <c r="L1480" s="13">
        <f t="shared" si="51"/>
        <v>2013</v>
      </c>
      <c r="M1480" t="b">
        <v>1</v>
      </c>
      <c r="N1480">
        <v>20242</v>
      </c>
      <c r="O1480" t="b">
        <v>1</v>
      </c>
      <c r="P1480" t="s">
        <v>8286</v>
      </c>
    </row>
    <row r="1481" spans="1:16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ref="K1481:K1544" si="52">(((J1481/60)/60)/24)+DATE(1970,1,1)</f>
        <v>41754.745243055557</v>
      </c>
      <c r="L1481" s="13">
        <f t="shared" si="51"/>
        <v>2014</v>
      </c>
      <c r="M1481" t="b">
        <v>1</v>
      </c>
      <c r="N1481">
        <v>71</v>
      </c>
      <c r="O1481" t="b">
        <v>1</v>
      </c>
      <c r="P1481" t="s">
        <v>8286</v>
      </c>
    </row>
    <row r="1482" spans="1:16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52"/>
        <v>41464.934016203704</v>
      </c>
      <c r="L1482" s="13">
        <f t="shared" si="51"/>
        <v>2013</v>
      </c>
      <c r="M1482" t="b">
        <v>1</v>
      </c>
      <c r="N1482">
        <v>635</v>
      </c>
      <c r="O1482" t="b">
        <v>1</v>
      </c>
      <c r="P1482" t="s">
        <v>8286</v>
      </c>
    </row>
    <row r="1483" spans="1:16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52"/>
        <v>41550.922974537039</v>
      </c>
      <c r="L1483" s="13">
        <f t="shared" si="51"/>
        <v>2013</v>
      </c>
      <c r="M1483" t="b">
        <v>0</v>
      </c>
      <c r="N1483">
        <v>6</v>
      </c>
      <c r="O1483" t="b">
        <v>0</v>
      </c>
      <c r="P1483" t="s">
        <v>8273</v>
      </c>
    </row>
    <row r="1484" spans="1:16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52"/>
        <v>41136.85805555556</v>
      </c>
      <c r="L1484" s="13">
        <f t="shared" si="51"/>
        <v>2012</v>
      </c>
      <c r="M1484" t="b">
        <v>0</v>
      </c>
      <c r="N1484">
        <v>1</v>
      </c>
      <c r="O1484" t="b">
        <v>0</v>
      </c>
      <c r="P1484" t="s">
        <v>8273</v>
      </c>
    </row>
    <row r="1485" spans="1:16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52"/>
        <v>42548.192997685182</v>
      </c>
      <c r="L1485" s="13">
        <f t="shared" si="51"/>
        <v>2016</v>
      </c>
      <c r="M1485" t="b">
        <v>0</v>
      </c>
      <c r="N1485">
        <v>2</v>
      </c>
      <c r="O1485" t="b">
        <v>0</v>
      </c>
      <c r="P1485" t="s">
        <v>8273</v>
      </c>
    </row>
    <row r="1486" spans="1:16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52"/>
        <v>41053.200960648144</v>
      </c>
      <c r="L1486" s="13">
        <f t="shared" si="51"/>
        <v>2012</v>
      </c>
      <c r="M1486" t="b">
        <v>0</v>
      </c>
      <c r="N1486">
        <v>0</v>
      </c>
      <c r="O1486" t="b">
        <v>0</v>
      </c>
      <c r="P1486" t="s">
        <v>8273</v>
      </c>
    </row>
    <row r="1487" spans="1:16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52"/>
        <v>42130.795983796299</v>
      </c>
      <c r="L1487" s="13">
        <f t="shared" si="51"/>
        <v>2015</v>
      </c>
      <c r="M1487" t="b">
        <v>0</v>
      </c>
      <c r="N1487">
        <v>3</v>
      </c>
      <c r="O1487" t="b">
        <v>0</v>
      </c>
      <c r="P1487" t="s">
        <v>8273</v>
      </c>
    </row>
    <row r="1488" spans="1:16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52"/>
        <v>42032.168530092589</v>
      </c>
      <c r="L1488" s="13">
        <f t="shared" si="51"/>
        <v>2015</v>
      </c>
      <c r="M1488" t="b">
        <v>0</v>
      </c>
      <c r="N1488">
        <v>3</v>
      </c>
      <c r="O1488" t="b">
        <v>0</v>
      </c>
      <c r="P1488" t="s">
        <v>8273</v>
      </c>
    </row>
    <row r="1489" spans="1:16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52"/>
        <v>42554.917488425926</v>
      </c>
      <c r="L1489" s="13">
        <f t="shared" si="51"/>
        <v>2016</v>
      </c>
      <c r="M1489" t="b">
        <v>0</v>
      </c>
      <c r="N1489">
        <v>0</v>
      </c>
      <c r="O1489" t="b">
        <v>0</v>
      </c>
      <c r="P1489" t="s">
        <v>8273</v>
      </c>
    </row>
    <row r="1490" spans="1:16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52"/>
        <v>41614.563194444447</v>
      </c>
      <c r="L1490" s="13">
        <f t="shared" si="51"/>
        <v>2013</v>
      </c>
      <c r="M1490" t="b">
        <v>0</v>
      </c>
      <c r="N1490">
        <v>6</v>
      </c>
      <c r="O1490" t="b">
        <v>0</v>
      </c>
      <c r="P1490" t="s">
        <v>8273</v>
      </c>
    </row>
    <row r="1491" spans="1:16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52"/>
        <v>41198.611712962964</v>
      </c>
      <c r="L1491" s="13">
        <f t="shared" si="51"/>
        <v>2012</v>
      </c>
      <c r="M1491" t="b">
        <v>0</v>
      </c>
      <c r="N1491">
        <v>0</v>
      </c>
      <c r="O1491" t="b">
        <v>0</v>
      </c>
      <c r="P1491" t="s">
        <v>8273</v>
      </c>
    </row>
    <row r="1492" spans="1:16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52"/>
        <v>41520.561041666668</v>
      </c>
      <c r="L1492" s="13">
        <f t="shared" si="51"/>
        <v>2013</v>
      </c>
      <c r="M1492" t="b">
        <v>0</v>
      </c>
      <c r="N1492">
        <v>19</v>
      </c>
      <c r="O1492" t="b">
        <v>0</v>
      </c>
      <c r="P1492" t="s">
        <v>8273</v>
      </c>
    </row>
    <row r="1493" spans="1:16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52"/>
        <v>41991.713460648149</v>
      </c>
      <c r="L1493" s="13">
        <f t="shared" si="51"/>
        <v>2014</v>
      </c>
      <c r="M1493" t="b">
        <v>0</v>
      </c>
      <c r="N1493">
        <v>1</v>
      </c>
      <c r="O1493" t="b">
        <v>0</v>
      </c>
      <c r="P1493" t="s">
        <v>8273</v>
      </c>
    </row>
    <row r="1494" spans="1:16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52"/>
        <v>40682.884791666671</v>
      </c>
      <c r="L1494" s="13">
        <f t="shared" si="51"/>
        <v>2011</v>
      </c>
      <c r="M1494" t="b">
        <v>0</v>
      </c>
      <c r="N1494">
        <v>2</v>
      </c>
      <c r="O1494" t="b">
        <v>0</v>
      </c>
      <c r="P1494" t="s">
        <v>8273</v>
      </c>
    </row>
    <row r="1495" spans="1:16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52"/>
        <v>41411.866608796299</v>
      </c>
      <c r="L1495" s="13">
        <f t="shared" si="51"/>
        <v>2013</v>
      </c>
      <c r="M1495" t="b">
        <v>0</v>
      </c>
      <c r="N1495">
        <v>0</v>
      </c>
      <c r="O1495" t="b">
        <v>0</v>
      </c>
      <c r="P1495" t="s">
        <v>8273</v>
      </c>
    </row>
    <row r="1496" spans="1:16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52"/>
        <v>42067.722372685181</v>
      </c>
      <c r="L1496" s="13">
        <f t="shared" si="51"/>
        <v>2015</v>
      </c>
      <c r="M1496" t="b">
        <v>0</v>
      </c>
      <c r="N1496">
        <v>11</v>
      </c>
      <c r="O1496" t="b">
        <v>0</v>
      </c>
      <c r="P1496" t="s">
        <v>8273</v>
      </c>
    </row>
    <row r="1497" spans="1:16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52"/>
        <v>40752.789710648147</v>
      </c>
      <c r="L1497" s="13">
        <f t="shared" si="51"/>
        <v>2011</v>
      </c>
      <c r="M1497" t="b">
        <v>0</v>
      </c>
      <c r="N1497">
        <v>0</v>
      </c>
      <c r="O1497" t="b">
        <v>0</v>
      </c>
      <c r="P1497" t="s">
        <v>8273</v>
      </c>
    </row>
    <row r="1498" spans="1:16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52"/>
        <v>41838.475219907406</v>
      </c>
      <c r="L1498" s="13">
        <f t="shared" si="51"/>
        <v>2014</v>
      </c>
      <c r="M1498" t="b">
        <v>0</v>
      </c>
      <c r="N1498">
        <v>0</v>
      </c>
      <c r="O1498" t="b">
        <v>0</v>
      </c>
      <c r="P1498" t="s">
        <v>8273</v>
      </c>
    </row>
    <row r="1499" spans="1:16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52"/>
        <v>41444.64261574074</v>
      </c>
      <c r="L1499" s="13">
        <f t="shared" si="51"/>
        <v>2013</v>
      </c>
      <c r="M1499" t="b">
        <v>0</v>
      </c>
      <c r="N1499">
        <v>1</v>
      </c>
      <c r="O1499" t="b">
        <v>0</v>
      </c>
      <c r="P1499" t="s">
        <v>8273</v>
      </c>
    </row>
    <row r="1500" spans="1:16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52"/>
        <v>41840.983541666668</v>
      </c>
      <c r="L1500" s="13">
        <f t="shared" si="51"/>
        <v>2014</v>
      </c>
      <c r="M1500" t="b">
        <v>0</v>
      </c>
      <c r="N1500">
        <v>3</v>
      </c>
      <c r="O1500" t="b">
        <v>0</v>
      </c>
      <c r="P1500" t="s">
        <v>8273</v>
      </c>
    </row>
    <row r="1501" spans="1:16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52"/>
        <v>42527.007326388892</v>
      </c>
      <c r="L1501" s="13">
        <f t="shared" si="51"/>
        <v>2016</v>
      </c>
      <c r="M1501" t="b">
        <v>0</v>
      </c>
      <c r="N1501">
        <v>1</v>
      </c>
      <c r="O1501" t="b">
        <v>0</v>
      </c>
      <c r="P1501" t="s">
        <v>8273</v>
      </c>
    </row>
    <row r="1502" spans="1:16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52"/>
        <v>41365.904594907406</v>
      </c>
      <c r="L1502" s="13">
        <f t="shared" si="51"/>
        <v>2013</v>
      </c>
      <c r="M1502" t="b">
        <v>0</v>
      </c>
      <c r="N1502">
        <v>15</v>
      </c>
      <c r="O1502" t="b">
        <v>0</v>
      </c>
      <c r="P1502" t="s">
        <v>8273</v>
      </c>
    </row>
    <row r="1503" spans="1:16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52"/>
        <v>42163.583599537036</v>
      </c>
      <c r="L1503" s="13">
        <f t="shared" si="51"/>
        <v>2015</v>
      </c>
      <c r="M1503" t="b">
        <v>1</v>
      </c>
      <c r="N1503">
        <v>885</v>
      </c>
      <c r="O1503" t="b">
        <v>1</v>
      </c>
      <c r="P1503" t="s">
        <v>8283</v>
      </c>
    </row>
    <row r="1504" spans="1:16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52"/>
        <v>42426.542592592596</v>
      </c>
      <c r="L1504" s="13">
        <f t="shared" si="51"/>
        <v>2016</v>
      </c>
      <c r="M1504" t="b">
        <v>1</v>
      </c>
      <c r="N1504">
        <v>329</v>
      </c>
      <c r="O1504" t="b">
        <v>1</v>
      </c>
      <c r="P1504" t="s">
        <v>8283</v>
      </c>
    </row>
    <row r="1505" spans="1:16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52"/>
        <v>42606.347233796296</v>
      </c>
      <c r="L1505" s="13">
        <f t="shared" si="51"/>
        <v>2016</v>
      </c>
      <c r="M1505" t="b">
        <v>1</v>
      </c>
      <c r="N1505">
        <v>71</v>
      </c>
      <c r="O1505" t="b">
        <v>1</v>
      </c>
      <c r="P1505" t="s">
        <v>8283</v>
      </c>
    </row>
    <row r="1506" spans="1:16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52"/>
        <v>41772.657685185186</v>
      </c>
      <c r="L1506" s="13">
        <f t="shared" si="51"/>
        <v>2014</v>
      </c>
      <c r="M1506" t="b">
        <v>1</v>
      </c>
      <c r="N1506">
        <v>269</v>
      </c>
      <c r="O1506" t="b">
        <v>1</v>
      </c>
      <c r="P1506" t="s">
        <v>8283</v>
      </c>
    </row>
    <row r="1507" spans="1:16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52"/>
        <v>42414.44332175926</v>
      </c>
      <c r="L1507" s="13">
        <f t="shared" si="51"/>
        <v>2016</v>
      </c>
      <c r="M1507" t="b">
        <v>1</v>
      </c>
      <c r="N1507">
        <v>345</v>
      </c>
      <c r="O1507" t="b">
        <v>1</v>
      </c>
      <c r="P1507" t="s">
        <v>8283</v>
      </c>
    </row>
    <row r="1508" spans="1:16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52"/>
        <v>41814.785925925928</v>
      </c>
      <c r="L1508" s="13">
        <f t="shared" si="51"/>
        <v>2014</v>
      </c>
      <c r="M1508" t="b">
        <v>1</v>
      </c>
      <c r="N1508">
        <v>43</v>
      </c>
      <c r="O1508" t="b">
        <v>1</v>
      </c>
      <c r="P1508" t="s">
        <v>8283</v>
      </c>
    </row>
    <row r="1509" spans="1:16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52"/>
        <v>40254.450335648151</v>
      </c>
      <c r="L1509" s="13">
        <f t="shared" si="51"/>
        <v>2010</v>
      </c>
      <c r="M1509" t="b">
        <v>1</v>
      </c>
      <c r="N1509">
        <v>33</v>
      </c>
      <c r="O1509" t="b">
        <v>1</v>
      </c>
      <c r="P1509" t="s">
        <v>8283</v>
      </c>
    </row>
    <row r="1510" spans="1:16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52"/>
        <v>41786.614363425928</v>
      </c>
      <c r="L1510" s="13">
        <f t="shared" si="51"/>
        <v>2014</v>
      </c>
      <c r="M1510" t="b">
        <v>1</v>
      </c>
      <c r="N1510">
        <v>211</v>
      </c>
      <c r="O1510" t="b">
        <v>1</v>
      </c>
      <c r="P1510" t="s">
        <v>8283</v>
      </c>
    </row>
    <row r="1511" spans="1:16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52"/>
        <v>42751.533391203702</v>
      </c>
      <c r="L1511" s="13">
        <f t="shared" si="51"/>
        <v>2017</v>
      </c>
      <c r="M1511" t="b">
        <v>1</v>
      </c>
      <c r="N1511">
        <v>196</v>
      </c>
      <c r="O1511" t="b">
        <v>1</v>
      </c>
      <c r="P1511" t="s">
        <v>8283</v>
      </c>
    </row>
    <row r="1512" spans="1:16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52"/>
        <v>41809.385162037033</v>
      </c>
      <c r="L1512" s="13">
        <f t="shared" si="51"/>
        <v>2014</v>
      </c>
      <c r="M1512" t="b">
        <v>1</v>
      </c>
      <c r="N1512">
        <v>405</v>
      </c>
      <c r="O1512" t="b">
        <v>1</v>
      </c>
      <c r="P1512" t="s">
        <v>8283</v>
      </c>
    </row>
    <row r="1513" spans="1:16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52"/>
        <v>42296.583379629628</v>
      </c>
      <c r="L1513" s="13">
        <f t="shared" si="51"/>
        <v>2015</v>
      </c>
      <c r="M1513" t="b">
        <v>1</v>
      </c>
      <c r="N1513">
        <v>206</v>
      </c>
      <c r="O1513" t="b">
        <v>1</v>
      </c>
      <c r="P1513" t="s">
        <v>8283</v>
      </c>
    </row>
    <row r="1514" spans="1:16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52"/>
        <v>42741.684479166666</v>
      </c>
      <c r="L1514" s="13">
        <f t="shared" si="51"/>
        <v>2017</v>
      </c>
      <c r="M1514" t="b">
        <v>1</v>
      </c>
      <c r="N1514">
        <v>335</v>
      </c>
      <c r="O1514" t="b">
        <v>1</v>
      </c>
      <c r="P1514" t="s">
        <v>8283</v>
      </c>
    </row>
    <row r="1515" spans="1:16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52"/>
        <v>41806.637337962966</v>
      </c>
      <c r="L1515" s="13">
        <f t="shared" si="51"/>
        <v>2014</v>
      </c>
      <c r="M1515" t="b">
        <v>1</v>
      </c>
      <c r="N1515">
        <v>215</v>
      </c>
      <c r="O1515" t="b">
        <v>1</v>
      </c>
      <c r="P1515" t="s">
        <v>8283</v>
      </c>
    </row>
    <row r="1516" spans="1:16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52"/>
        <v>42234.597685185188</v>
      </c>
      <c r="L1516" s="13">
        <f t="shared" si="51"/>
        <v>2015</v>
      </c>
      <c r="M1516" t="b">
        <v>1</v>
      </c>
      <c r="N1516">
        <v>176</v>
      </c>
      <c r="O1516" t="b">
        <v>1</v>
      </c>
      <c r="P1516" t="s">
        <v>8283</v>
      </c>
    </row>
    <row r="1517" spans="1:16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52"/>
        <v>42415.253437499996</v>
      </c>
      <c r="L1517" s="13">
        <f t="shared" si="51"/>
        <v>2016</v>
      </c>
      <c r="M1517" t="b">
        <v>1</v>
      </c>
      <c r="N1517">
        <v>555</v>
      </c>
      <c r="O1517" t="b">
        <v>1</v>
      </c>
      <c r="P1517" t="s">
        <v>8283</v>
      </c>
    </row>
    <row r="1518" spans="1:16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52"/>
        <v>42619.466342592597</v>
      </c>
      <c r="L1518" s="13">
        <f t="shared" si="51"/>
        <v>2016</v>
      </c>
      <c r="M1518" t="b">
        <v>1</v>
      </c>
      <c r="N1518">
        <v>116</v>
      </c>
      <c r="O1518" t="b">
        <v>1</v>
      </c>
      <c r="P1518" t="s">
        <v>8283</v>
      </c>
    </row>
    <row r="1519" spans="1:16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52"/>
        <v>41948.56658564815</v>
      </c>
      <c r="L1519" s="13">
        <f t="shared" si="51"/>
        <v>2014</v>
      </c>
      <c r="M1519" t="b">
        <v>1</v>
      </c>
      <c r="N1519">
        <v>615</v>
      </c>
      <c r="O1519" t="b">
        <v>1</v>
      </c>
      <c r="P1519" t="s">
        <v>8283</v>
      </c>
    </row>
    <row r="1520" spans="1:16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52"/>
        <v>41760.8200462963</v>
      </c>
      <c r="L1520" s="13">
        <f t="shared" si="51"/>
        <v>2014</v>
      </c>
      <c r="M1520" t="b">
        <v>1</v>
      </c>
      <c r="N1520">
        <v>236</v>
      </c>
      <c r="O1520" t="b">
        <v>1</v>
      </c>
      <c r="P1520" t="s">
        <v>8283</v>
      </c>
    </row>
    <row r="1521" spans="1:16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52"/>
        <v>41782.741701388892</v>
      </c>
      <c r="L1521" s="13">
        <f t="shared" si="51"/>
        <v>2014</v>
      </c>
      <c r="M1521" t="b">
        <v>1</v>
      </c>
      <c r="N1521">
        <v>145</v>
      </c>
      <c r="O1521" t="b">
        <v>1</v>
      </c>
      <c r="P1521" t="s">
        <v>8283</v>
      </c>
    </row>
    <row r="1522" spans="1:16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52"/>
        <v>41955.857789351852</v>
      </c>
      <c r="L1522" s="13">
        <f t="shared" si="51"/>
        <v>2014</v>
      </c>
      <c r="M1522" t="b">
        <v>1</v>
      </c>
      <c r="N1522">
        <v>167</v>
      </c>
      <c r="O1522" t="b">
        <v>1</v>
      </c>
      <c r="P1522" t="s">
        <v>8283</v>
      </c>
    </row>
    <row r="1523" spans="1:16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52"/>
        <v>42493.167719907404</v>
      </c>
      <c r="L1523" s="13">
        <f t="shared" si="51"/>
        <v>2016</v>
      </c>
      <c r="M1523" t="b">
        <v>1</v>
      </c>
      <c r="N1523">
        <v>235</v>
      </c>
      <c r="O1523" t="b">
        <v>1</v>
      </c>
      <c r="P1523" t="s">
        <v>8283</v>
      </c>
    </row>
    <row r="1524" spans="1:16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52"/>
        <v>41899.830312500002</v>
      </c>
      <c r="L1524" s="13">
        <f t="shared" si="51"/>
        <v>2014</v>
      </c>
      <c r="M1524" t="b">
        <v>1</v>
      </c>
      <c r="N1524">
        <v>452</v>
      </c>
      <c r="O1524" t="b">
        <v>1</v>
      </c>
      <c r="P1524" t="s">
        <v>8283</v>
      </c>
    </row>
    <row r="1525" spans="1:16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52"/>
        <v>41964.751342592594</v>
      </c>
      <c r="L1525" s="13">
        <f t="shared" si="51"/>
        <v>2014</v>
      </c>
      <c r="M1525" t="b">
        <v>1</v>
      </c>
      <c r="N1525">
        <v>241</v>
      </c>
      <c r="O1525" t="b">
        <v>1</v>
      </c>
      <c r="P1525" t="s">
        <v>8283</v>
      </c>
    </row>
    <row r="1526" spans="1:16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52"/>
        <v>42756.501041666663</v>
      </c>
      <c r="L1526" s="13">
        <f t="shared" si="51"/>
        <v>2017</v>
      </c>
      <c r="M1526" t="b">
        <v>1</v>
      </c>
      <c r="N1526">
        <v>28</v>
      </c>
      <c r="O1526" t="b">
        <v>1</v>
      </c>
      <c r="P1526" t="s">
        <v>8283</v>
      </c>
    </row>
    <row r="1527" spans="1:16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52"/>
        <v>42570.702986111108</v>
      </c>
      <c r="L1527" s="13">
        <f t="shared" si="51"/>
        <v>2016</v>
      </c>
      <c r="M1527" t="b">
        <v>1</v>
      </c>
      <c r="N1527">
        <v>140</v>
      </c>
      <c r="O1527" t="b">
        <v>1</v>
      </c>
      <c r="P1527" t="s">
        <v>8283</v>
      </c>
    </row>
    <row r="1528" spans="1:16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52"/>
        <v>42339.276006944448</v>
      </c>
      <c r="L1528" s="13">
        <f t="shared" si="51"/>
        <v>2015</v>
      </c>
      <c r="M1528" t="b">
        <v>1</v>
      </c>
      <c r="N1528">
        <v>280</v>
      </c>
      <c r="O1528" t="b">
        <v>1</v>
      </c>
      <c r="P1528" t="s">
        <v>8283</v>
      </c>
    </row>
    <row r="1529" spans="1:16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52"/>
        <v>42780.600532407407</v>
      </c>
      <c r="L1529" s="13">
        <f t="shared" si="51"/>
        <v>2017</v>
      </c>
      <c r="M1529" t="b">
        <v>1</v>
      </c>
      <c r="N1529">
        <v>70</v>
      </c>
      <c r="O1529" t="b">
        <v>1</v>
      </c>
      <c r="P1529" t="s">
        <v>8283</v>
      </c>
    </row>
    <row r="1530" spans="1:16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52"/>
        <v>42736.732893518521</v>
      </c>
      <c r="L1530" s="13">
        <f t="shared" si="51"/>
        <v>2017</v>
      </c>
      <c r="M1530" t="b">
        <v>1</v>
      </c>
      <c r="N1530">
        <v>160</v>
      </c>
      <c r="O1530" t="b">
        <v>1</v>
      </c>
      <c r="P1530" t="s">
        <v>8283</v>
      </c>
    </row>
    <row r="1531" spans="1:16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52"/>
        <v>42052.628703703704</v>
      </c>
      <c r="L1531" s="13">
        <f t="shared" si="51"/>
        <v>2015</v>
      </c>
      <c r="M1531" t="b">
        <v>1</v>
      </c>
      <c r="N1531">
        <v>141</v>
      </c>
      <c r="O1531" t="b">
        <v>1</v>
      </c>
      <c r="P1531" t="s">
        <v>8283</v>
      </c>
    </row>
    <row r="1532" spans="1:16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52"/>
        <v>42275.767303240747</v>
      </c>
      <c r="L1532" s="13">
        <f t="shared" si="51"/>
        <v>2015</v>
      </c>
      <c r="M1532" t="b">
        <v>1</v>
      </c>
      <c r="N1532">
        <v>874</v>
      </c>
      <c r="O1532" t="b">
        <v>1</v>
      </c>
      <c r="P1532" t="s">
        <v>8283</v>
      </c>
    </row>
    <row r="1533" spans="1:16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52"/>
        <v>41941.802384259259</v>
      </c>
      <c r="L1533" s="13">
        <f t="shared" si="51"/>
        <v>2014</v>
      </c>
      <c r="M1533" t="b">
        <v>1</v>
      </c>
      <c r="N1533">
        <v>73</v>
      </c>
      <c r="O1533" t="b">
        <v>1</v>
      </c>
      <c r="P1533" t="s">
        <v>8283</v>
      </c>
    </row>
    <row r="1534" spans="1:16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52"/>
        <v>42391.475289351853</v>
      </c>
      <c r="L1534" s="13">
        <f t="shared" si="51"/>
        <v>2016</v>
      </c>
      <c r="M1534" t="b">
        <v>1</v>
      </c>
      <c r="N1534">
        <v>294</v>
      </c>
      <c r="O1534" t="b">
        <v>1</v>
      </c>
      <c r="P1534" t="s">
        <v>8283</v>
      </c>
    </row>
    <row r="1535" spans="1:16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52"/>
        <v>42443.00204861111</v>
      </c>
      <c r="L1535" s="13">
        <f t="shared" si="51"/>
        <v>2016</v>
      </c>
      <c r="M1535" t="b">
        <v>1</v>
      </c>
      <c r="N1535">
        <v>740</v>
      </c>
      <c r="O1535" t="b">
        <v>1</v>
      </c>
      <c r="P1535" t="s">
        <v>8283</v>
      </c>
    </row>
    <row r="1536" spans="1:16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52"/>
        <v>42221.67432870371</v>
      </c>
      <c r="L1536" s="13">
        <f t="shared" si="51"/>
        <v>2015</v>
      </c>
      <c r="M1536" t="b">
        <v>1</v>
      </c>
      <c r="N1536">
        <v>369</v>
      </c>
      <c r="O1536" t="b">
        <v>1</v>
      </c>
      <c r="P1536" t="s">
        <v>8283</v>
      </c>
    </row>
    <row r="1537" spans="1:16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52"/>
        <v>42484.829062500001</v>
      </c>
      <c r="L1537" s="13">
        <f t="shared" si="51"/>
        <v>2016</v>
      </c>
      <c r="M1537" t="b">
        <v>1</v>
      </c>
      <c r="N1537">
        <v>110</v>
      </c>
      <c r="O1537" t="b">
        <v>1</v>
      </c>
      <c r="P1537" t="s">
        <v>8283</v>
      </c>
    </row>
    <row r="1538" spans="1:16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52"/>
        <v>42213.802199074074</v>
      </c>
      <c r="L1538" s="13">
        <f t="shared" si="51"/>
        <v>2015</v>
      </c>
      <c r="M1538" t="b">
        <v>1</v>
      </c>
      <c r="N1538">
        <v>455</v>
      </c>
      <c r="O1538" t="b">
        <v>1</v>
      </c>
      <c r="P1538" t="s">
        <v>8283</v>
      </c>
    </row>
    <row r="1539" spans="1:16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si="52"/>
        <v>42552.315127314811</v>
      </c>
      <c r="L1539" s="13">
        <f t="shared" ref="L1539:L1602" si="53">YEAR(K1539)</f>
        <v>2016</v>
      </c>
      <c r="M1539" t="b">
        <v>1</v>
      </c>
      <c r="N1539">
        <v>224</v>
      </c>
      <c r="O1539" t="b">
        <v>1</v>
      </c>
      <c r="P1539" t="s">
        <v>8283</v>
      </c>
    </row>
    <row r="1540" spans="1:16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52"/>
        <v>41981.782060185185</v>
      </c>
      <c r="L1540" s="13">
        <f t="shared" si="53"/>
        <v>2014</v>
      </c>
      <c r="M1540" t="b">
        <v>1</v>
      </c>
      <c r="N1540">
        <v>46</v>
      </c>
      <c r="O1540" t="b">
        <v>1</v>
      </c>
      <c r="P1540" t="s">
        <v>8283</v>
      </c>
    </row>
    <row r="1541" spans="1:16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52"/>
        <v>42705.919201388882</v>
      </c>
      <c r="L1541" s="13">
        <f t="shared" si="53"/>
        <v>2016</v>
      </c>
      <c r="M1541" t="b">
        <v>0</v>
      </c>
      <c r="N1541">
        <v>284</v>
      </c>
      <c r="O1541" t="b">
        <v>1</v>
      </c>
      <c r="P1541" t="s">
        <v>8283</v>
      </c>
    </row>
    <row r="1542" spans="1:16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52"/>
        <v>41939.00712962963</v>
      </c>
      <c r="L1542" s="13">
        <f t="shared" si="53"/>
        <v>2014</v>
      </c>
      <c r="M1542" t="b">
        <v>1</v>
      </c>
      <c r="N1542">
        <v>98</v>
      </c>
      <c r="O1542" t="b">
        <v>1</v>
      </c>
      <c r="P1542" t="s">
        <v>8283</v>
      </c>
    </row>
    <row r="1543" spans="1:16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52"/>
        <v>41974.712245370371</v>
      </c>
      <c r="L1543" s="13">
        <f t="shared" si="53"/>
        <v>2014</v>
      </c>
      <c r="M1543" t="b">
        <v>0</v>
      </c>
      <c r="N1543">
        <v>2</v>
      </c>
      <c r="O1543" t="b">
        <v>0</v>
      </c>
      <c r="P1543" t="s">
        <v>8287</v>
      </c>
    </row>
    <row r="1544" spans="1:16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52"/>
        <v>42170.996527777781</v>
      </c>
      <c r="L1544" s="13">
        <f t="shared" si="53"/>
        <v>2015</v>
      </c>
      <c r="M1544" t="b">
        <v>0</v>
      </c>
      <c r="N1544">
        <v>1</v>
      </c>
      <c r="O1544" t="b">
        <v>0</v>
      </c>
      <c r="P1544" t="s">
        <v>8287</v>
      </c>
    </row>
    <row r="1545" spans="1:16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ref="K1545:K1608" si="54">(((J1545/60)/60)/24)+DATE(1970,1,1)</f>
        <v>41935.509652777779</v>
      </c>
      <c r="L1545" s="13">
        <f t="shared" si="53"/>
        <v>2014</v>
      </c>
      <c r="M1545" t="b">
        <v>0</v>
      </c>
      <c r="N1545">
        <v>1</v>
      </c>
      <c r="O1545" t="b">
        <v>0</v>
      </c>
      <c r="P1545" t="s">
        <v>8287</v>
      </c>
    </row>
    <row r="1546" spans="1:16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54"/>
        <v>42053.051203703704</v>
      </c>
      <c r="L1546" s="13">
        <f t="shared" si="53"/>
        <v>2015</v>
      </c>
      <c r="M1546" t="b">
        <v>0</v>
      </c>
      <c r="N1546">
        <v>0</v>
      </c>
      <c r="O1546" t="b">
        <v>0</v>
      </c>
      <c r="P1546" t="s">
        <v>8287</v>
      </c>
    </row>
    <row r="1547" spans="1:16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54"/>
        <v>42031.884652777779</v>
      </c>
      <c r="L1547" s="13">
        <f t="shared" si="53"/>
        <v>2015</v>
      </c>
      <c r="M1547" t="b">
        <v>0</v>
      </c>
      <c r="N1547">
        <v>1</v>
      </c>
      <c r="O1547" t="b">
        <v>0</v>
      </c>
      <c r="P1547" t="s">
        <v>8287</v>
      </c>
    </row>
    <row r="1548" spans="1:16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54"/>
        <v>41839.212951388887</v>
      </c>
      <c r="L1548" s="13">
        <f t="shared" si="53"/>
        <v>2014</v>
      </c>
      <c r="M1548" t="b">
        <v>0</v>
      </c>
      <c r="N1548">
        <v>11</v>
      </c>
      <c r="O1548" t="b">
        <v>0</v>
      </c>
      <c r="P1548" t="s">
        <v>8287</v>
      </c>
    </row>
    <row r="1549" spans="1:16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54"/>
        <v>42782.426875000005</v>
      </c>
      <c r="L1549" s="13">
        <f t="shared" si="53"/>
        <v>2017</v>
      </c>
      <c r="M1549" t="b">
        <v>0</v>
      </c>
      <c r="N1549">
        <v>0</v>
      </c>
      <c r="O1549" t="b">
        <v>0</v>
      </c>
      <c r="P1549" t="s">
        <v>8287</v>
      </c>
    </row>
    <row r="1550" spans="1:16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54"/>
        <v>42286.88217592593</v>
      </c>
      <c r="L1550" s="13">
        <f t="shared" si="53"/>
        <v>2015</v>
      </c>
      <c r="M1550" t="b">
        <v>0</v>
      </c>
      <c r="N1550">
        <v>1</v>
      </c>
      <c r="O1550" t="b">
        <v>0</v>
      </c>
      <c r="P1550" t="s">
        <v>8287</v>
      </c>
    </row>
    <row r="1551" spans="1:16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54"/>
        <v>42281.136099537034</v>
      </c>
      <c r="L1551" s="13">
        <f t="shared" si="53"/>
        <v>2015</v>
      </c>
      <c r="M1551" t="b">
        <v>0</v>
      </c>
      <c r="N1551">
        <v>6</v>
      </c>
      <c r="O1551" t="b">
        <v>0</v>
      </c>
      <c r="P1551" t="s">
        <v>8287</v>
      </c>
    </row>
    <row r="1552" spans="1:16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54"/>
        <v>42472.449467592596</v>
      </c>
      <c r="L1552" s="13">
        <f t="shared" si="53"/>
        <v>2016</v>
      </c>
      <c r="M1552" t="b">
        <v>0</v>
      </c>
      <c r="N1552">
        <v>7</v>
      </c>
      <c r="O1552" t="b">
        <v>0</v>
      </c>
      <c r="P1552" t="s">
        <v>8287</v>
      </c>
    </row>
    <row r="1553" spans="1:16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54"/>
        <v>42121.824525462958</v>
      </c>
      <c r="L1553" s="13">
        <f t="shared" si="53"/>
        <v>2015</v>
      </c>
      <c r="M1553" t="b">
        <v>0</v>
      </c>
      <c r="N1553">
        <v>0</v>
      </c>
      <c r="O1553" t="b">
        <v>0</v>
      </c>
      <c r="P1553" t="s">
        <v>8287</v>
      </c>
    </row>
    <row r="1554" spans="1:16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54"/>
        <v>41892.688750000001</v>
      </c>
      <c r="L1554" s="13">
        <f t="shared" si="53"/>
        <v>2014</v>
      </c>
      <c r="M1554" t="b">
        <v>0</v>
      </c>
      <c r="N1554">
        <v>16</v>
      </c>
      <c r="O1554" t="b">
        <v>0</v>
      </c>
      <c r="P1554" t="s">
        <v>8287</v>
      </c>
    </row>
    <row r="1555" spans="1:16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54"/>
        <v>42219.282951388886</v>
      </c>
      <c r="L1555" s="13">
        <f t="shared" si="53"/>
        <v>2015</v>
      </c>
      <c r="M1555" t="b">
        <v>0</v>
      </c>
      <c r="N1555">
        <v>0</v>
      </c>
      <c r="O1555" t="b">
        <v>0</v>
      </c>
      <c r="P1555" t="s">
        <v>8287</v>
      </c>
    </row>
    <row r="1556" spans="1:16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54"/>
        <v>42188.252199074079</v>
      </c>
      <c r="L1556" s="13">
        <f t="shared" si="53"/>
        <v>2015</v>
      </c>
      <c r="M1556" t="b">
        <v>0</v>
      </c>
      <c r="N1556">
        <v>0</v>
      </c>
      <c r="O1556" t="b">
        <v>0</v>
      </c>
      <c r="P1556" t="s">
        <v>8287</v>
      </c>
    </row>
    <row r="1557" spans="1:16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54"/>
        <v>42241.613796296297</v>
      </c>
      <c r="L1557" s="13">
        <f t="shared" si="53"/>
        <v>2015</v>
      </c>
      <c r="M1557" t="b">
        <v>0</v>
      </c>
      <c r="N1557">
        <v>0</v>
      </c>
      <c r="O1557" t="b">
        <v>0</v>
      </c>
      <c r="P1557" t="s">
        <v>8287</v>
      </c>
    </row>
    <row r="1558" spans="1:16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54"/>
        <v>42525.153055555551</v>
      </c>
      <c r="L1558" s="13">
        <f t="shared" si="53"/>
        <v>2016</v>
      </c>
      <c r="M1558" t="b">
        <v>0</v>
      </c>
      <c r="N1558">
        <v>12</v>
      </c>
      <c r="O1558" t="b">
        <v>0</v>
      </c>
      <c r="P1558" t="s">
        <v>8287</v>
      </c>
    </row>
    <row r="1559" spans="1:16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54"/>
        <v>41871.65315972222</v>
      </c>
      <c r="L1559" s="13">
        <f t="shared" si="53"/>
        <v>2014</v>
      </c>
      <c r="M1559" t="b">
        <v>0</v>
      </c>
      <c r="N1559">
        <v>1</v>
      </c>
      <c r="O1559" t="b">
        <v>0</v>
      </c>
      <c r="P1559" t="s">
        <v>8287</v>
      </c>
    </row>
    <row r="1560" spans="1:16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54"/>
        <v>42185.397673611107</v>
      </c>
      <c r="L1560" s="13">
        <f t="shared" si="53"/>
        <v>2015</v>
      </c>
      <c r="M1560" t="b">
        <v>0</v>
      </c>
      <c r="N1560">
        <v>3</v>
      </c>
      <c r="O1560" t="b">
        <v>0</v>
      </c>
      <c r="P1560" t="s">
        <v>8287</v>
      </c>
    </row>
    <row r="1561" spans="1:16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54"/>
        <v>42108.05322916666</v>
      </c>
      <c r="L1561" s="13">
        <f t="shared" si="53"/>
        <v>2015</v>
      </c>
      <c r="M1561" t="b">
        <v>0</v>
      </c>
      <c r="N1561">
        <v>1</v>
      </c>
      <c r="O1561" t="b">
        <v>0</v>
      </c>
      <c r="P1561" t="s">
        <v>8287</v>
      </c>
    </row>
    <row r="1562" spans="1:16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54"/>
        <v>41936.020752314813</v>
      </c>
      <c r="L1562" s="13">
        <f t="shared" si="53"/>
        <v>2014</v>
      </c>
      <c r="M1562" t="b">
        <v>0</v>
      </c>
      <c r="N1562">
        <v>4</v>
      </c>
      <c r="O1562" t="b">
        <v>0</v>
      </c>
      <c r="P1562" t="s">
        <v>8287</v>
      </c>
    </row>
    <row r="1563" spans="1:16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54"/>
        <v>41555.041701388887</v>
      </c>
      <c r="L1563" s="13">
        <f t="shared" si="53"/>
        <v>2013</v>
      </c>
      <c r="M1563" t="b">
        <v>0</v>
      </c>
      <c r="N1563">
        <v>1</v>
      </c>
      <c r="O1563" t="b">
        <v>0</v>
      </c>
      <c r="P1563" t="s">
        <v>8288</v>
      </c>
    </row>
    <row r="1564" spans="1:16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54"/>
        <v>40079.566157407404</v>
      </c>
      <c r="L1564" s="13">
        <f t="shared" si="53"/>
        <v>2009</v>
      </c>
      <c r="M1564" t="b">
        <v>0</v>
      </c>
      <c r="N1564">
        <v>0</v>
      </c>
      <c r="O1564" t="b">
        <v>0</v>
      </c>
      <c r="P1564" t="s">
        <v>8288</v>
      </c>
    </row>
    <row r="1565" spans="1:16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54"/>
        <v>41652.742488425924</v>
      </c>
      <c r="L1565" s="13">
        <f t="shared" si="53"/>
        <v>2014</v>
      </c>
      <c r="M1565" t="b">
        <v>0</v>
      </c>
      <c r="N1565">
        <v>2</v>
      </c>
      <c r="O1565" t="b">
        <v>0</v>
      </c>
      <c r="P1565" t="s">
        <v>8288</v>
      </c>
    </row>
    <row r="1566" spans="1:16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54"/>
        <v>42121.367002314815</v>
      </c>
      <c r="L1566" s="13">
        <f t="shared" si="53"/>
        <v>2015</v>
      </c>
      <c r="M1566" t="b">
        <v>0</v>
      </c>
      <c r="N1566">
        <v>1</v>
      </c>
      <c r="O1566" t="b">
        <v>0</v>
      </c>
      <c r="P1566" t="s">
        <v>8288</v>
      </c>
    </row>
    <row r="1567" spans="1:16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54"/>
        <v>40672.729872685188</v>
      </c>
      <c r="L1567" s="13">
        <f t="shared" si="53"/>
        <v>2011</v>
      </c>
      <c r="M1567" t="b">
        <v>0</v>
      </c>
      <c r="N1567">
        <v>1</v>
      </c>
      <c r="O1567" t="b">
        <v>0</v>
      </c>
      <c r="P1567" t="s">
        <v>8288</v>
      </c>
    </row>
    <row r="1568" spans="1:16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54"/>
        <v>42549.916712962964</v>
      </c>
      <c r="L1568" s="13">
        <f t="shared" si="53"/>
        <v>2016</v>
      </c>
      <c r="M1568" t="b">
        <v>0</v>
      </c>
      <c r="N1568">
        <v>59</v>
      </c>
      <c r="O1568" t="b">
        <v>0</v>
      </c>
      <c r="P1568" t="s">
        <v>8288</v>
      </c>
    </row>
    <row r="1569" spans="1:16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54"/>
        <v>41671.936863425923</v>
      </c>
      <c r="L1569" s="13">
        <f t="shared" si="53"/>
        <v>2014</v>
      </c>
      <c r="M1569" t="b">
        <v>0</v>
      </c>
      <c r="N1569">
        <v>13</v>
      </c>
      <c r="O1569" t="b">
        <v>0</v>
      </c>
      <c r="P1569" t="s">
        <v>8288</v>
      </c>
    </row>
    <row r="1570" spans="1:16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54"/>
        <v>41962.062326388885</v>
      </c>
      <c r="L1570" s="13">
        <f t="shared" si="53"/>
        <v>2014</v>
      </c>
      <c r="M1570" t="b">
        <v>0</v>
      </c>
      <c r="N1570">
        <v>22</v>
      </c>
      <c r="O1570" t="b">
        <v>0</v>
      </c>
      <c r="P1570" t="s">
        <v>8288</v>
      </c>
    </row>
    <row r="1571" spans="1:16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54"/>
        <v>41389.679560185185</v>
      </c>
      <c r="L1571" s="13">
        <f t="shared" si="53"/>
        <v>2013</v>
      </c>
      <c r="M1571" t="b">
        <v>0</v>
      </c>
      <c r="N1571">
        <v>0</v>
      </c>
      <c r="O1571" t="b">
        <v>0</v>
      </c>
      <c r="P1571" t="s">
        <v>8288</v>
      </c>
    </row>
    <row r="1572" spans="1:16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54"/>
        <v>42438.813449074078</v>
      </c>
      <c r="L1572" s="13">
        <f t="shared" si="53"/>
        <v>2016</v>
      </c>
      <c r="M1572" t="b">
        <v>0</v>
      </c>
      <c r="N1572">
        <v>52</v>
      </c>
      <c r="O1572" t="b">
        <v>0</v>
      </c>
      <c r="P1572" t="s">
        <v>8288</v>
      </c>
    </row>
    <row r="1573" spans="1:16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54"/>
        <v>42144.769479166673</v>
      </c>
      <c r="L1573" s="13">
        <f t="shared" si="53"/>
        <v>2015</v>
      </c>
      <c r="M1573" t="b">
        <v>0</v>
      </c>
      <c r="N1573">
        <v>4</v>
      </c>
      <c r="O1573" t="b">
        <v>0</v>
      </c>
      <c r="P1573" t="s">
        <v>8288</v>
      </c>
    </row>
    <row r="1574" spans="1:16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54"/>
        <v>42404.033090277779</v>
      </c>
      <c r="L1574" s="13">
        <f t="shared" si="53"/>
        <v>2016</v>
      </c>
      <c r="M1574" t="b">
        <v>0</v>
      </c>
      <c r="N1574">
        <v>3</v>
      </c>
      <c r="O1574" t="b">
        <v>0</v>
      </c>
      <c r="P1574" t="s">
        <v>8288</v>
      </c>
    </row>
    <row r="1575" spans="1:16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54"/>
        <v>42786.000023148154</v>
      </c>
      <c r="L1575" s="13">
        <f t="shared" si="53"/>
        <v>2017</v>
      </c>
      <c r="M1575" t="b">
        <v>0</v>
      </c>
      <c r="N1575">
        <v>3</v>
      </c>
      <c r="O1575" t="b">
        <v>0</v>
      </c>
      <c r="P1575" t="s">
        <v>8288</v>
      </c>
    </row>
    <row r="1576" spans="1:16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54"/>
        <v>42017.927418981482</v>
      </c>
      <c r="L1576" s="13">
        <f t="shared" si="53"/>
        <v>2015</v>
      </c>
      <c r="M1576" t="b">
        <v>0</v>
      </c>
      <c r="N1576">
        <v>6</v>
      </c>
      <c r="O1576" t="b">
        <v>0</v>
      </c>
      <c r="P1576" t="s">
        <v>8288</v>
      </c>
    </row>
    <row r="1577" spans="1:16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54"/>
        <v>41799.524259259262</v>
      </c>
      <c r="L1577" s="13">
        <f t="shared" si="53"/>
        <v>2014</v>
      </c>
      <c r="M1577" t="b">
        <v>0</v>
      </c>
      <c r="N1577">
        <v>35</v>
      </c>
      <c r="O1577" t="b">
        <v>0</v>
      </c>
      <c r="P1577" t="s">
        <v>8288</v>
      </c>
    </row>
    <row r="1578" spans="1:16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54"/>
        <v>42140.879259259258</v>
      </c>
      <c r="L1578" s="13">
        <f t="shared" si="53"/>
        <v>2015</v>
      </c>
      <c r="M1578" t="b">
        <v>0</v>
      </c>
      <c r="N1578">
        <v>10</v>
      </c>
      <c r="O1578" t="b">
        <v>0</v>
      </c>
      <c r="P1578" t="s">
        <v>8288</v>
      </c>
    </row>
    <row r="1579" spans="1:16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54"/>
        <v>41054.847777777781</v>
      </c>
      <c r="L1579" s="13">
        <f t="shared" si="53"/>
        <v>2012</v>
      </c>
      <c r="M1579" t="b">
        <v>0</v>
      </c>
      <c r="N1579">
        <v>2</v>
      </c>
      <c r="O1579" t="b">
        <v>0</v>
      </c>
      <c r="P1579" t="s">
        <v>8288</v>
      </c>
    </row>
    <row r="1580" spans="1:16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54"/>
        <v>40399.065868055557</v>
      </c>
      <c r="L1580" s="13">
        <f t="shared" si="53"/>
        <v>2010</v>
      </c>
      <c r="M1580" t="b">
        <v>0</v>
      </c>
      <c r="N1580">
        <v>4</v>
      </c>
      <c r="O1580" t="b">
        <v>0</v>
      </c>
      <c r="P1580" t="s">
        <v>8288</v>
      </c>
    </row>
    <row r="1581" spans="1:16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54"/>
        <v>41481.996423611112</v>
      </c>
      <c r="L1581" s="13">
        <f t="shared" si="53"/>
        <v>2013</v>
      </c>
      <c r="M1581" t="b">
        <v>0</v>
      </c>
      <c r="N1581">
        <v>2</v>
      </c>
      <c r="O1581" t="b">
        <v>0</v>
      </c>
      <c r="P1581" t="s">
        <v>8288</v>
      </c>
    </row>
    <row r="1582" spans="1:16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54"/>
        <v>40990.050069444449</v>
      </c>
      <c r="L1582" s="13">
        <f t="shared" si="53"/>
        <v>2012</v>
      </c>
      <c r="M1582" t="b">
        <v>0</v>
      </c>
      <c r="N1582">
        <v>0</v>
      </c>
      <c r="O1582" t="b">
        <v>0</v>
      </c>
      <c r="P1582" t="s">
        <v>8288</v>
      </c>
    </row>
    <row r="1583" spans="1:16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54"/>
        <v>42325.448958333334</v>
      </c>
      <c r="L1583" s="13">
        <f t="shared" si="53"/>
        <v>2015</v>
      </c>
      <c r="M1583" t="b">
        <v>0</v>
      </c>
      <c r="N1583">
        <v>1</v>
      </c>
      <c r="O1583" t="b">
        <v>0</v>
      </c>
      <c r="P1583" t="s">
        <v>8289</v>
      </c>
    </row>
    <row r="1584" spans="1:16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54"/>
        <v>42246.789965277778</v>
      </c>
      <c r="L1584" s="13">
        <f t="shared" si="53"/>
        <v>2015</v>
      </c>
      <c r="M1584" t="b">
        <v>0</v>
      </c>
      <c r="N1584">
        <v>3</v>
      </c>
      <c r="O1584" t="b">
        <v>0</v>
      </c>
      <c r="P1584" t="s">
        <v>8289</v>
      </c>
    </row>
    <row r="1585" spans="1:16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54"/>
        <v>41877.904988425929</v>
      </c>
      <c r="L1585" s="13">
        <f t="shared" si="53"/>
        <v>2014</v>
      </c>
      <c r="M1585" t="b">
        <v>0</v>
      </c>
      <c r="N1585">
        <v>1</v>
      </c>
      <c r="O1585" t="b">
        <v>0</v>
      </c>
      <c r="P1585" t="s">
        <v>8289</v>
      </c>
    </row>
    <row r="1586" spans="1:16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54"/>
        <v>41779.649317129632</v>
      </c>
      <c r="L1586" s="13">
        <f t="shared" si="53"/>
        <v>2014</v>
      </c>
      <c r="M1586" t="b">
        <v>0</v>
      </c>
      <c r="N1586">
        <v>0</v>
      </c>
      <c r="O1586" t="b">
        <v>0</v>
      </c>
      <c r="P1586" t="s">
        <v>8289</v>
      </c>
    </row>
    <row r="1587" spans="1:16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54"/>
        <v>42707.895462962959</v>
      </c>
      <c r="L1587" s="13">
        <f t="shared" si="53"/>
        <v>2016</v>
      </c>
      <c r="M1587" t="b">
        <v>0</v>
      </c>
      <c r="N1587">
        <v>12</v>
      </c>
      <c r="O1587" t="b">
        <v>0</v>
      </c>
      <c r="P1587" t="s">
        <v>8289</v>
      </c>
    </row>
    <row r="1588" spans="1:16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54"/>
        <v>42069.104421296302</v>
      </c>
      <c r="L1588" s="13">
        <f t="shared" si="53"/>
        <v>2015</v>
      </c>
      <c r="M1588" t="b">
        <v>0</v>
      </c>
      <c r="N1588">
        <v>0</v>
      </c>
      <c r="O1588" t="b">
        <v>0</v>
      </c>
      <c r="P1588" t="s">
        <v>8289</v>
      </c>
    </row>
    <row r="1589" spans="1:16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54"/>
        <v>41956.950983796298</v>
      </c>
      <c r="L1589" s="13">
        <f t="shared" si="53"/>
        <v>2014</v>
      </c>
      <c r="M1589" t="b">
        <v>0</v>
      </c>
      <c r="N1589">
        <v>1</v>
      </c>
      <c r="O1589" t="b">
        <v>0</v>
      </c>
      <c r="P1589" t="s">
        <v>8289</v>
      </c>
    </row>
    <row r="1590" spans="1:16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54"/>
        <v>42005.24998842593</v>
      </c>
      <c r="L1590" s="13">
        <f t="shared" si="53"/>
        <v>2015</v>
      </c>
      <c r="M1590" t="b">
        <v>0</v>
      </c>
      <c r="N1590">
        <v>0</v>
      </c>
      <c r="O1590" t="b">
        <v>0</v>
      </c>
      <c r="P1590" t="s">
        <v>8289</v>
      </c>
    </row>
    <row r="1591" spans="1:16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54"/>
        <v>42256.984791666662</v>
      </c>
      <c r="L1591" s="13">
        <f t="shared" si="53"/>
        <v>2015</v>
      </c>
      <c r="M1591" t="b">
        <v>0</v>
      </c>
      <c r="N1591">
        <v>0</v>
      </c>
      <c r="O1591" t="b">
        <v>0</v>
      </c>
      <c r="P1591" t="s">
        <v>8289</v>
      </c>
    </row>
    <row r="1592" spans="1:16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54"/>
        <v>42240.857222222221</v>
      </c>
      <c r="L1592" s="13">
        <f t="shared" si="53"/>
        <v>2015</v>
      </c>
      <c r="M1592" t="b">
        <v>0</v>
      </c>
      <c r="N1592">
        <v>2</v>
      </c>
      <c r="O1592" t="b">
        <v>0</v>
      </c>
      <c r="P1592" t="s">
        <v>8289</v>
      </c>
    </row>
    <row r="1593" spans="1:16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54"/>
        <v>42433.726168981477</v>
      </c>
      <c r="L1593" s="13">
        <f t="shared" si="53"/>
        <v>2016</v>
      </c>
      <c r="M1593" t="b">
        <v>0</v>
      </c>
      <c r="N1593">
        <v>92</v>
      </c>
      <c r="O1593" t="b">
        <v>0</v>
      </c>
      <c r="P1593" t="s">
        <v>8289</v>
      </c>
    </row>
    <row r="1594" spans="1:16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54"/>
        <v>42046.072743055556</v>
      </c>
      <c r="L1594" s="13">
        <f t="shared" si="53"/>
        <v>2015</v>
      </c>
      <c r="M1594" t="b">
        <v>0</v>
      </c>
      <c r="N1594">
        <v>0</v>
      </c>
      <c r="O1594" t="b">
        <v>0</v>
      </c>
      <c r="P1594" t="s">
        <v>8289</v>
      </c>
    </row>
    <row r="1595" spans="1:16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54"/>
        <v>42033.845543981486</v>
      </c>
      <c r="L1595" s="13">
        <f t="shared" si="53"/>
        <v>2015</v>
      </c>
      <c r="M1595" t="b">
        <v>0</v>
      </c>
      <c r="N1595">
        <v>3</v>
      </c>
      <c r="O1595" t="b">
        <v>0</v>
      </c>
      <c r="P1595" t="s">
        <v>8289</v>
      </c>
    </row>
    <row r="1596" spans="1:16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54"/>
        <v>42445.712754629625</v>
      </c>
      <c r="L1596" s="13">
        <f t="shared" si="53"/>
        <v>2016</v>
      </c>
      <c r="M1596" t="b">
        <v>0</v>
      </c>
      <c r="N1596">
        <v>10</v>
      </c>
      <c r="O1596" t="b">
        <v>0</v>
      </c>
      <c r="P1596" t="s">
        <v>8289</v>
      </c>
    </row>
    <row r="1597" spans="1:16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54"/>
        <v>41780.050092592595</v>
      </c>
      <c r="L1597" s="13">
        <f t="shared" si="53"/>
        <v>2014</v>
      </c>
      <c r="M1597" t="b">
        <v>0</v>
      </c>
      <c r="N1597">
        <v>7</v>
      </c>
      <c r="O1597" t="b">
        <v>0</v>
      </c>
      <c r="P1597" t="s">
        <v>8289</v>
      </c>
    </row>
    <row r="1598" spans="1:16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54"/>
        <v>41941.430196759262</v>
      </c>
      <c r="L1598" s="13">
        <f t="shared" si="53"/>
        <v>2014</v>
      </c>
      <c r="M1598" t="b">
        <v>0</v>
      </c>
      <c r="N1598">
        <v>3</v>
      </c>
      <c r="O1598" t="b">
        <v>0</v>
      </c>
      <c r="P1598" t="s">
        <v>8289</v>
      </c>
    </row>
    <row r="1599" spans="1:16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54"/>
        <v>42603.354131944448</v>
      </c>
      <c r="L1599" s="13">
        <f t="shared" si="53"/>
        <v>2016</v>
      </c>
      <c r="M1599" t="b">
        <v>0</v>
      </c>
      <c r="N1599">
        <v>0</v>
      </c>
      <c r="O1599" t="b">
        <v>0</v>
      </c>
      <c r="P1599" t="s">
        <v>8289</v>
      </c>
    </row>
    <row r="1600" spans="1:16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54"/>
        <v>42151.667337962965</v>
      </c>
      <c r="L1600" s="13">
        <f t="shared" si="53"/>
        <v>2015</v>
      </c>
      <c r="M1600" t="b">
        <v>0</v>
      </c>
      <c r="N1600">
        <v>1</v>
      </c>
      <c r="O1600" t="b">
        <v>0</v>
      </c>
      <c r="P1600" t="s">
        <v>8289</v>
      </c>
    </row>
    <row r="1601" spans="1:16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54"/>
        <v>42438.53907407407</v>
      </c>
      <c r="L1601" s="13">
        <f t="shared" si="53"/>
        <v>2016</v>
      </c>
      <c r="M1601" t="b">
        <v>0</v>
      </c>
      <c r="N1601">
        <v>0</v>
      </c>
      <c r="O1601" t="b">
        <v>0</v>
      </c>
      <c r="P1601" t="s">
        <v>8289</v>
      </c>
    </row>
    <row r="1602" spans="1:16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54"/>
        <v>41791.057314814818</v>
      </c>
      <c r="L1602" s="13">
        <f t="shared" si="53"/>
        <v>2014</v>
      </c>
      <c r="M1602" t="b">
        <v>0</v>
      </c>
      <c r="N1602">
        <v>9</v>
      </c>
      <c r="O1602" t="b">
        <v>0</v>
      </c>
      <c r="P1602" t="s">
        <v>8289</v>
      </c>
    </row>
    <row r="1603" spans="1:16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si="54"/>
        <v>40638.092974537038</v>
      </c>
      <c r="L1603" s="13">
        <f t="shared" ref="L1603:L1666" si="55">YEAR(K1603)</f>
        <v>2011</v>
      </c>
      <c r="M1603" t="b">
        <v>0</v>
      </c>
      <c r="N1603">
        <v>56</v>
      </c>
      <c r="O1603" t="b">
        <v>1</v>
      </c>
      <c r="P1603" t="s">
        <v>8274</v>
      </c>
    </row>
    <row r="1604" spans="1:16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54"/>
        <v>40788.297650462962</v>
      </c>
      <c r="L1604" s="13">
        <f t="shared" si="55"/>
        <v>2011</v>
      </c>
      <c r="M1604" t="b">
        <v>0</v>
      </c>
      <c r="N1604">
        <v>32</v>
      </c>
      <c r="O1604" t="b">
        <v>1</v>
      </c>
      <c r="P1604" t="s">
        <v>8274</v>
      </c>
    </row>
    <row r="1605" spans="1:16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54"/>
        <v>40876.169664351852</v>
      </c>
      <c r="L1605" s="13">
        <f t="shared" si="55"/>
        <v>2011</v>
      </c>
      <c r="M1605" t="b">
        <v>0</v>
      </c>
      <c r="N1605">
        <v>30</v>
      </c>
      <c r="O1605" t="b">
        <v>1</v>
      </c>
      <c r="P1605" t="s">
        <v>8274</v>
      </c>
    </row>
    <row r="1606" spans="1:16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54"/>
        <v>40945.845312500001</v>
      </c>
      <c r="L1606" s="13">
        <f t="shared" si="55"/>
        <v>2012</v>
      </c>
      <c r="M1606" t="b">
        <v>0</v>
      </c>
      <c r="N1606">
        <v>70</v>
      </c>
      <c r="O1606" t="b">
        <v>1</v>
      </c>
      <c r="P1606" t="s">
        <v>8274</v>
      </c>
    </row>
    <row r="1607" spans="1:16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54"/>
        <v>40747.012881944444</v>
      </c>
      <c r="L1607" s="13">
        <f t="shared" si="55"/>
        <v>2011</v>
      </c>
      <c r="M1607" t="b">
        <v>0</v>
      </c>
      <c r="N1607">
        <v>44</v>
      </c>
      <c r="O1607" t="b">
        <v>1</v>
      </c>
      <c r="P1607" t="s">
        <v>8274</v>
      </c>
    </row>
    <row r="1608" spans="1:16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54"/>
        <v>40536.111550925925</v>
      </c>
      <c r="L1608" s="13">
        <f t="shared" si="55"/>
        <v>2010</v>
      </c>
      <c r="M1608" t="b">
        <v>0</v>
      </c>
      <c r="N1608">
        <v>92</v>
      </c>
      <c r="O1608" t="b">
        <v>1</v>
      </c>
      <c r="P1608" t="s">
        <v>8274</v>
      </c>
    </row>
    <row r="1609" spans="1:16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ref="K1609:K1672" si="56">(((J1609/60)/60)/24)+DATE(1970,1,1)</f>
        <v>41053.80846064815</v>
      </c>
      <c r="L1609" s="13">
        <f t="shared" si="55"/>
        <v>2012</v>
      </c>
      <c r="M1609" t="b">
        <v>0</v>
      </c>
      <c r="N1609">
        <v>205</v>
      </c>
      <c r="O1609" t="b">
        <v>1</v>
      </c>
      <c r="P1609" t="s">
        <v>8274</v>
      </c>
    </row>
    <row r="1610" spans="1:16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56"/>
        <v>41607.83085648148</v>
      </c>
      <c r="L1610" s="13">
        <f t="shared" si="55"/>
        <v>2013</v>
      </c>
      <c r="M1610" t="b">
        <v>0</v>
      </c>
      <c r="N1610">
        <v>23</v>
      </c>
      <c r="O1610" t="b">
        <v>1</v>
      </c>
      <c r="P1610" t="s">
        <v>8274</v>
      </c>
    </row>
    <row r="1611" spans="1:16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56"/>
        <v>40796.001261574071</v>
      </c>
      <c r="L1611" s="13">
        <f t="shared" si="55"/>
        <v>2011</v>
      </c>
      <c r="M1611" t="b">
        <v>0</v>
      </c>
      <c r="N1611">
        <v>4</v>
      </c>
      <c r="O1611" t="b">
        <v>1</v>
      </c>
      <c r="P1611" t="s">
        <v>8274</v>
      </c>
    </row>
    <row r="1612" spans="1:16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56"/>
        <v>41228.924884259257</v>
      </c>
      <c r="L1612" s="13">
        <f t="shared" si="55"/>
        <v>2012</v>
      </c>
      <c r="M1612" t="b">
        <v>0</v>
      </c>
      <c r="N1612">
        <v>112</v>
      </c>
      <c r="O1612" t="b">
        <v>1</v>
      </c>
      <c r="P1612" t="s">
        <v>8274</v>
      </c>
    </row>
    <row r="1613" spans="1:16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56"/>
        <v>41409.00037037037</v>
      </c>
      <c r="L1613" s="13">
        <f t="shared" si="55"/>
        <v>2013</v>
      </c>
      <c r="M1613" t="b">
        <v>0</v>
      </c>
      <c r="N1613">
        <v>27</v>
      </c>
      <c r="O1613" t="b">
        <v>1</v>
      </c>
      <c r="P1613" t="s">
        <v>8274</v>
      </c>
    </row>
    <row r="1614" spans="1:16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56"/>
        <v>41246.874814814815</v>
      </c>
      <c r="L1614" s="13">
        <f t="shared" si="55"/>
        <v>2012</v>
      </c>
      <c r="M1614" t="b">
        <v>0</v>
      </c>
      <c r="N1614">
        <v>11</v>
      </c>
      <c r="O1614" t="b">
        <v>1</v>
      </c>
      <c r="P1614" t="s">
        <v>8274</v>
      </c>
    </row>
    <row r="1615" spans="1:16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56"/>
        <v>41082.069467592592</v>
      </c>
      <c r="L1615" s="13">
        <f t="shared" si="55"/>
        <v>2012</v>
      </c>
      <c r="M1615" t="b">
        <v>0</v>
      </c>
      <c r="N1615">
        <v>26</v>
      </c>
      <c r="O1615" t="b">
        <v>1</v>
      </c>
      <c r="P1615" t="s">
        <v>8274</v>
      </c>
    </row>
    <row r="1616" spans="1:16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56"/>
        <v>41794.981122685182</v>
      </c>
      <c r="L1616" s="13">
        <f t="shared" si="55"/>
        <v>2014</v>
      </c>
      <c r="M1616" t="b">
        <v>0</v>
      </c>
      <c r="N1616">
        <v>77</v>
      </c>
      <c r="O1616" t="b">
        <v>1</v>
      </c>
      <c r="P1616" t="s">
        <v>8274</v>
      </c>
    </row>
    <row r="1617" spans="1:16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56"/>
        <v>40845.050879629627</v>
      </c>
      <c r="L1617" s="13">
        <f t="shared" si="55"/>
        <v>2011</v>
      </c>
      <c r="M1617" t="b">
        <v>0</v>
      </c>
      <c r="N1617">
        <v>136</v>
      </c>
      <c r="O1617" t="b">
        <v>1</v>
      </c>
      <c r="P1617" t="s">
        <v>8274</v>
      </c>
    </row>
    <row r="1618" spans="1:16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56"/>
        <v>41194.715520833335</v>
      </c>
      <c r="L1618" s="13">
        <f t="shared" si="55"/>
        <v>2012</v>
      </c>
      <c r="M1618" t="b">
        <v>0</v>
      </c>
      <c r="N1618">
        <v>157</v>
      </c>
      <c r="O1618" t="b">
        <v>1</v>
      </c>
      <c r="P1618" t="s">
        <v>8274</v>
      </c>
    </row>
    <row r="1619" spans="1:16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56"/>
        <v>41546.664212962962</v>
      </c>
      <c r="L1619" s="13">
        <f t="shared" si="55"/>
        <v>2013</v>
      </c>
      <c r="M1619" t="b">
        <v>0</v>
      </c>
      <c r="N1619">
        <v>158</v>
      </c>
      <c r="O1619" t="b">
        <v>1</v>
      </c>
      <c r="P1619" t="s">
        <v>8274</v>
      </c>
    </row>
    <row r="1620" spans="1:16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56"/>
        <v>41301.654340277775</v>
      </c>
      <c r="L1620" s="13">
        <f t="shared" si="55"/>
        <v>2013</v>
      </c>
      <c r="M1620" t="b">
        <v>0</v>
      </c>
      <c r="N1620">
        <v>27</v>
      </c>
      <c r="O1620" t="b">
        <v>1</v>
      </c>
      <c r="P1620" t="s">
        <v>8274</v>
      </c>
    </row>
    <row r="1621" spans="1:16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56"/>
        <v>41876.18618055556</v>
      </c>
      <c r="L1621" s="13">
        <f t="shared" si="55"/>
        <v>2014</v>
      </c>
      <c r="M1621" t="b">
        <v>0</v>
      </c>
      <c r="N1621">
        <v>23</v>
      </c>
      <c r="O1621" t="b">
        <v>1</v>
      </c>
      <c r="P1621" t="s">
        <v>8274</v>
      </c>
    </row>
    <row r="1622" spans="1:16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56"/>
        <v>41321.339583333334</v>
      </c>
      <c r="L1622" s="13">
        <f t="shared" si="55"/>
        <v>2013</v>
      </c>
      <c r="M1622" t="b">
        <v>0</v>
      </c>
      <c r="N1622">
        <v>17</v>
      </c>
      <c r="O1622" t="b">
        <v>1</v>
      </c>
      <c r="P1622" t="s">
        <v>8274</v>
      </c>
    </row>
    <row r="1623" spans="1:16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56"/>
        <v>41003.60665509259</v>
      </c>
      <c r="L1623" s="13">
        <f t="shared" si="55"/>
        <v>2012</v>
      </c>
      <c r="M1623" t="b">
        <v>0</v>
      </c>
      <c r="N1623">
        <v>37</v>
      </c>
      <c r="O1623" t="b">
        <v>1</v>
      </c>
      <c r="P1623" t="s">
        <v>8274</v>
      </c>
    </row>
    <row r="1624" spans="1:16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56"/>
        <v>41950.29483796296</v>
      </c>
      <c r="L1624" s="13">
        <f t="shared" si="55"/>
        <v>2014</v>
      </c>
      <c r="M1624" t="b">
        <v>0</v>
      </c>
      <c r="N1624">
        <v>65</v>
      </c>
      <c r="O1624" t="b">
        <v>1</v>
      </c>
      <c r="P1624" t="s">
        <v>8274</v>
      </c>
    </row>
    <row r="1625" spans="1:16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56"/>
        <v>41453.688530092593</v>
      </c>
      <c r="L1625" s="13">
        <f t="shared" si="55"/>
        <v>2013</v>
      </c>
      <c r="M1625" t="b">
        <v>0</v>
      </c>
      <c r="N1625">
        <v>18</v>
      </c>
      <c r="O1625" t="b">
        <v>1</v>
      </c>
      <c r="P1625" t="s">
        <v>8274</v>
      </c>
    </row>
    <row r="1626" spans="1:16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56"/>
        <v>41243.367303240739</v>
      </c>
      <c r="L1626" s="13">
        <f t="shared" si="55"/>
        <v>2012</v>
      </c>
      <c r="M1626" t="b">
        <v>0</v>
      </c>
      <c r="N1626">
        <v>25</v>
      </c>
      <c r="O1626" t="b">
        <v>1</v>
      </c>
      <c r="P1626" t="s">
        <v>8274</v>
      </c>
    </row>
    <row r="1627" spans="1:16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56"/>
        <v>41135.699687500004</v>
      </c>
      <c r="L1627" s="13">
        <f t="shared" si="55"/>
        <v>2012</v>
      </c>
      <c r="M1627" t="b">
        <v>0</v>
      </c>
      <c r="N1627">
        <v>104</v>
      </c>
      <c r="O1627" t="b">
        <v>1</v>
      </c>
      <c r="P1627" t="s">
        <v>8274</v>
      </c>
    </row>
    <row r="1628" spans="1:16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56"/>
        <v>41579.847997685189</v>
      </c>
      <c r="L1628" s="13">
        <f t="shared" si="55"/>
        <v>2013</v>
      </c>
      <c r="M1628" t="b">
        <v>0</v>
      </c>
      <c r="N1628">
        <v>108</v>
      </c>
      <c r="O1628" t="b">
        <v>1</v>
      </c>
      <c r="P1628" t="s">
        <v>8274</v>
      </c>
    </row>
    <row r="1629" spans="1:16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56"/>
        <v>41205.707048611112</v>
      </c>
      <c r="L1629" s="13">
        <f t="shared" si="55"/>
        <v>2012</v>
      </c>
      <c r="M1629" t="b">
        <v>0</v>
      </c>
      <c r="N1629">
        <v>38</v>
      </c>
      <c r="O1629" t="b">
        <v>1</v>
      </c>
      <c r="P1629" t="s">
        <v>8274</v>
      </c>
    </row>
    <row r="1630" spans="1:16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56"/>
        <v>41774.737060185187</v>
      </c>
      <c r="L1630" s="13">
        <f t="shared" si="55"/>
        <v>2014</v>
      </c>
      <c r="M1630" t="b">
        <v>0</v>
      </c>
      <c r="N1630">
        <v>88</v>
      </c>
      <c r="O1630" t="b">
        <v>1</v>
      </c>
      <c r="P1630" t="s">
        <v>8274</v>
      </c>
    </row>
    <row r="1631" spans="1:16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56"/>
        <v>41645.867280092592</v>
      </c>
      <c r="L1631" s="13">
        <f t="shared" si="55"/>
        <v>2014</v>
      </c>
      <c r="M1631" t="b">
        <v>0</v>
      </c>
      <c r="N1631">
        <v>82</v>
      </c>
      <c r="O1631" t="b">
        <v>1</v>
      </c>
      <c r="P1631" t="s">
        <v>8274</v>
      </c>
    </row>
    <row r="1632" spans="1:16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56"/>
        <v>40939.837673611109</v>
      </c>
      <c r="L1632" s="13">
        <f t="shared" si="55"/>
        <v>2012</v>
      </c>
      <c r="M1632" t="b">
        <v>0</v>
      </c>
      <c r="N1632">
        <v>126</v>
      </c>
      <c r="O1632" t="b">
        <v>1</v>
      </c>
      <c r="P1632" t="s">
        <v>8274</v>
      </c>
    </row>
    <row r="1633" spans="1:16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56"/>
        <v>41164.859502314815</v>
      </c>
      <c r="L1633" s="13">
        <f t="shared" si="55"/>
        <v>2012</v>
      </c>
      <c r="M1633" t="b">
        <v>0</v>
      </c>
      <c r="N1633">
        <v>133</v>
      </c>
      <c r="O1633" t="b">
        <v>1</v>
      </c>
      <c r="P1633" t="s">
        <v>8274</v>
      </c>
    </row>
    <row r="1634" spans="1:16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56"/>
        <v>40750.340902777774</v>
      </c>
      <c r="L1634" s="13">
        <f t="shared" si="55"/>
        <v>2011</v>
      </c>
      <c r="M1634" t="b">
        <v>0</v>
      </c>
      <c r="N1634">
        <v>47</v>
      </c>
      <c r="O1634" t="b">
        <v>1</v>
      </c>
      <c r="P1634" t="s">
        <v>8274</v>
      </c>
    </row>
    <row r="1635" spans="1:16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56"/>
        <v>40896.883750000001</v>
      </c>
      <c r="L1635" s="13">
        <f t="shared" si="55"/>
        <v>2011</v>
      </c>
      <c r="M1635" t="b">
        <v>0</v>
      </c>
      <c r="N1635">
        <v>58</v>
      </c>
      <c r="O1635" t="b">
        <v>1</v>
      </c>
      <c r="P1635" t="s">
        <v>8274</v>
      </c>
    </row>
    <row r="1636" spans="1:16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56"/>
        <v>40658.189826388887</v>
      </c>
      <c r="L1636" s="13">
        <f t="shared" si="55"/>
        <v>2011</v>
      </c>
      <c r="M1636" t="b">
        <v>0</v>
      </c>
      <c r="N1636">
        <v>32</v>
      </c>
      <c r="O1636" t="b">
        <v>1</v>
      </c>
      <c r="P1636" t="s">
        <v>8274</v>
      </c>
    </row>
    <row r="1637" spans="1:16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56"/>
        <v>42502.868761574078</v>
      </c>
      <c r="L1637" s="13">
        <f t="shared" si="55"/>
        <v>2016</v>
      </c>
      <c r="M1637" t="b">
        <v>0</v>
      </c>
      <c r="N1637">
        <v>37</v>
      </c>
      <c r="O1637" t="b">
        <v>1</v>
      </c>
      <c r="P1637" t="s">
        <v>8274</v>
      </c>
    </row>
    <row r="1638" spans="1:16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56"/>
        <v>40663.08666666667</v>
      </c>
      <c r="L1638" s="13">
        <f t="shared" si="55"/>
        <v>2011</v>
      </c>
      <c r="M1638" t="b">
        <v>0</v>
      </c>
      <c r="N1638">
        <v>87</v>
      </c>
      <c r="O1638" t="b">
        <v>1</v>
      </c>
      <c r="P1638" t="s">
        <v>8274</v>
      </c>
    </row>
    <row r="1639" spans="1:16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56"/>
        <v>40122.751620370371</v>
      </c>
      <c r="L1639" s="13">
        <f t="shared" si="55"/>
        <v>2009</v>
      </c>
      <c r="M1639" t="b">
        <v>0</v>
      </c>
      <c r="N1639">
        <v>15</v>
      </c>
      <c r="O1639" t="b">
        <v>1</v>
      </c>
      <c r="P1639" t="s">
        <v>8274</v>
      </c>
    </row>
    <row r="1640" spans="1:16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56"/>
        <v>41288.68712962963</v>
      </c>
      <c r="L1640" s="13">
        <f t="shared" si="55"/>
        <v>2013</v>
      </c>
      <c r="M1640" t="b">
        <v>0</v>
      </c>
      <c r="N1640">
        <v>27</v>
      </c>
      <c r="O1640" t="b">
        <v>1</v>
      </c>
      <c r="P1640" t="s">
        <v>8274</v>
      </c>
    </row>
    <row r="1641" spans="1:16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56"/>
        <v>40941.652372685188</v>
      </c>
      <c r="L1641" s="13">
        <f t="shared" si="55"/>
        <v>2012</v>
      </c>
      <c r="M1641" t="b">
        <v>0</v>
      </c>
      <c r="N1641">
        <v>19</v>
      </c>
      <c r="O1641" t="b">
        <v>1</v>
      </c>
      <c r="P1641" t="s">
        <v>8274</v>
      </c>
    </row>
    <row r="1642" spans="1:16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56"/>
        <v>40379.23096064815</v>
      </c>
      <c r="L1642" s="13">
        <f t="shared" si="55"/>
        <v>2010</v>
      </c>
      <c r="M1642" t="b">
        <v>0</v>
      </c>
      <c r="N1642">
        <v>17</v>
      </c>
      <c r="O1642" t="b">
        <v>1</v>
      </c>
      <c r="P1642" t="s">
        <v>8274</v>
      </c>
    </row>
    <row r="1643" spans="1:16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56"/>
        <v>41962.596574074079</v>
      </c>
      <c r="L1643" s="13">
        <f t="shared" si="55"/>
        <v>2014</v>
      </c>
      <c r="M1643" t="b">
        <v>0</v>
      </c>
      <c r="N1643">
        <v>26</v>
      </c>
      <c r="O1643" t="b">
        <v>1</v>
      </c>
      <c r="P1643" t="s">
        <v>8290</v>
      </c>
    </row>
    <row r="1644" spans="1:16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56"/>
        <v>40688.024618055555</v>
      </c>
      <c r="L1644" s="13">
        <f t="shared" si="55"/>
        <v>2011</v>
      </c>
      <c r="M1644" t="b">
        <v>0</v>
      </c>
      <c r="N1644">
        <v>28</v>
      </c>
      <c r="O1644" t="b">
        <v>1</v>
      </c>
      <c r="P1644" t="s">
        <v>8290</v>
      </c>
    </row>
    <row r="1645" spans="1:16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56"/>
        <v>41146.824212962965</v>
      </c>
      <c r="L1645" s="13">
        <f t="shared" si="55"/>
        <v>2012</v>
      </c>
      <c r="M1645" t="b">
        <v>0</v>
      </c>
      <c r="N1645">
        <v>37</v>
      </c>
      <c r="O1645" t="b">
        <v>1</v>
      </c>
      <c r="P1645" t="s">
        <v>8290</v>
      </c>
    </row>
    <row r="1646" spans="1:16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56"/>
        <v>41175.05972222222</v>
      </c>
      <c r="L1646" s="13">
        <f t="shared" si="55"/>
        <v>2012</v>
      </c>
      <c r="M1646" t="b">
        <v>0</v>
      </c>
      <c r="N1646">
        <v>128</v>
      </c>
      <c r="O1646" t="b">
        <v>1</v>
      </c>
      <c r="P1646" t="s">
        <v>8290</v>
      </c>
    </row>
    <row r="1647" spans="1:16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56"/>
        <v>41521.617361111108</v>
      </c>
      <c r="L1647" s="13">
        <f t="shared" si="55"/>
        <v>2013</v>
      </c>
      <c r="M1647" t="b">
        <v>0</v>
      </c>
      <c r="N1647">
        <v>10</v>
      </c>
      <c r="O1647" t="b">
        <v>1</v>
      </c>
      <c r="P1647" t="s">
        <v>8290</v>
      </c>
    </row>
    <row r="1648" spans="1:16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56"/>
        <v>41833.450266203705</v>
      </c>
      <c r="L1648" s="13">
        <f t="shared" si="55"/>
        <v>2014</v>
      </c>
      <c r="M1648" t="b">
        <v>0</v>
      </c>
      <c r="N1648">
        <v>83</v>
      </c>
      <c r="O1648" t="b">
        <v>1</v>
      </c>
      <c r="P1648" t="s">
        <v>8290</v>
      </c>
    </row>
    <row r="1649" spans="1:16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56"/>
        <v>41039.409456018519</v>
      </c>
      <c r="L1649" s="13">
        <f t="shared" si="55"/>
        <v>2012</v>
      </c>
      <c r="M1649" t="b">
        <v>0</v>
      </c>
      <c r="N1649">
        <v>46</v>
      </c>
      <c r="O1649" t="b">
        <v>1</v>
      </c>
      <c r="P1649" t="s">
        <v>8290</v>
      </c>
    </row>
    <row r="1650" spans="1:16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56"/>
        <v>40592.704652777778</v>
      </c>
      <c r="L1650" s="13">
        <f t="shared" si="55"/>
        <v>2011</v>
      </c>
      <c r="M1650" t="b">
        <v>0</v>
      </c>
      <c r="N1650">
        <v>90</v>
      </c>
      <c r="O1650" t="b">
        <v>1</v>
      </c>
      <c r="P1650" t="s">
        <v>8290</v>
      </c>
    </row>
    <row r="1651" spans="1:16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56"/>
        <v>41737.684664351851</v>
      </c>
      <c r="L1651" s="13">
        <f t="shared" si="55"/>
        <v>2014</v>
      </c>
      <c r="M1651" t="b">
        <v>0</v>
      </c>
      <c r="N1651">
        <v>81</v>
      </c>
      <c r="O1651" t="b">
        <v>1</v>
      </c>
      <c r="P1651" t="s">
        <v>8290</v>
      </c>
    </row>
    <row r="1652" spans="1:16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56"/>
        <v>41526.435613425929</v>
      </c>
      <c r="L1652" s="13">
        <f t="shared" si="55"/>
        <v>2013</v>
      </c>
      <c r="M1652" t="b">
        <v>0</v>
      </c>
      <c r="N1652">
        <v>32</v>
      </c>
      <c r="O1652" t="b">
        <v>1</v>
      </c>
      <c r="P1652" t="s">
        <v>8290</v>
      </c>
    </row>
    <row r="1653" spans="1:16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56"/>
        <v>40625.900694444441</v>
      </c>
      <c r="L1653" s="13">
        <f t="shared" si="55"/>
        <v>2011</v>
      </c>
      <c r="M1653" t="b">
        <v>0</v>
      </c>
      <c r="N1653">
        <v>20</v>
      </c>
      <c r="O1653" t="b">
        <v>1</v>
      </c>
      <c r="P1653" t="s">
        <v>8290</v>
      </c>
    </row>
    <row r="1654" spans="1:16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56"/>
        <v>41572.492974537039</v>
      </c>
      <c r="L1654" s="13">
        <f t="shared" si="55"/>
        <v>2013</v>
      </c>
      <c r="M1654" t="b">
        <v>0</v>
      </c>
      <c r="N1654">
        <v>70</v>
      </c>
      <c r="O1654" t="b">
        <v>1</v>
      </c>
      <c r="P1654" t="s">
        <v>8290</v>
      </c>
    </row>
    <row r="1655" spans="1:16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56"/>
        <v>40626.834444444445</v>
      </c>
      <c r="L1655" s="13">
        <f t="shared" si="55"/>
        <v>2011</v>
      </c>
      <c r="M1655" t="b">
        <v>0</v>
      </c>
      <c r="N1655">
        <v>168</v>
      </c>
      <c r="O1655" t="b">
        <v>1</v>
      </c>
      <c r="P1655" t="s">
        <v>8290</v>
      </c>
    </row>
    <row r="1656" spans="1:16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56"/>
        <v>40987.890740740739</v>
      </c>
      <c r="L1656" s="13">
        <f t="shared" si="55"/>
        <v>2012</v>
      </c>
      <c r="M1656" t="b">
        <v>0</v>
      </c>
      <c r="N1656">
        <v>34</v>
      </c>
      <c r="O1656" t="b">
        <v>1</v>
      </c>
      <c r="P1656" t="s">
        <v>8290</v>
      </c>
    </row>
    <row r="1657" spans="1:16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56"/>
        <v>40974.791898148149</v>
      </c>
      <c r="L1657" s="13">
        <f t="shared" si="55"/>
        <v>2012</v>
      </c>
      <c r="M1657" t="b">
        <v>0</v>
      </c>
      <c r="N1657">
        <v>48</v>
      </c>
      <c r="O1657" t="b">
        <v>1</v>
      </c>
      <c r="P1657" t="s">
        <v>8290</v>
      </c>
    </row>
    <row r="1658" spans="1:16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56"/>
        <v>41226.928842592592</v>
      </c>
      <c r="L1658" s="13">
        <f t="shared" si="55"/>
        <v>2012</v>
      </c>
      <c r="M1658" t="b">
        <v>0</v>
      </c>
      <c r="N1658">
        <v>48</v>
      </c>
      <c r="O1658" t="b">
        <v>1</v>
      </c>
      <c r="P1658" t="s">
        <v>8290</v>
      </c>
    </row>
    <row r="1659" spans="1:16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56"/>
        <v>41023.782037037039</v>
      </c>
      <c r="L1659" s="13">
        <f t="shared" si="55"/>
        <v>2012</v>
      </c>
      <c r="M1659" t="b">
        <v>0</v>
      </c>
      <c r="N1659">
        <v>221</v>
      </c>
      <c r="O1659" t="b">
        <v>1</v>
      </c>
      <c r="P1659" t="s">
        <v>8290</v>
      </c>
    </row>
    <row r="1660" spans="1:16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56"/>
        <v>41223.22184027778</v>
      </c>
      <c r="L1660" s="13">
        <f t="shared" si="55"/>
        <v>2012</v>
      </c>
      <c r="M1660" t="b">
        <v>0</v>
      </c>
      <c r="N1660">
        <v>107</v>
      </c>
      <c r="O1660" t="b">
        <v>1</v>
      </c>
      <c r="P1660" t="s">
        <v>8290</v>
      </c>
    </row>
    <row r="1661" spans="1:16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56"/>
        <v>41596.913437499999</v>
      </c>
      <c r="L1661" s="13">
        <f t="shared" si="55"/>
        <v>2013</v>
      </c>
      <c r="M1661" t="b">
        <v>0</v>
      </c>
      <c r="N1661">
        <v>45</v>
      </c>
      <c r="O1661" t="b">
        <v>1</v>
      </c>
      <c r="P1661" t="s">
        <v>8290</v>
      </c>
    </row>
    <row r="1662" spans="1:16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56"/>
        <v>42459.693865740745</v>
      </c>
      <c r="L1662" s="13">
        <f t="shared" si="55"/>
        <v>2016</v>
      </c>
      <c r="M1662" t="b">
        <v>0</v>
      </c>
      <c r="N1662">
        <v>36</v>
      </c>
      <c r="O1662" t="b">
        <v>1</v>
      </c>
      <c r="P1662" t="s">
        <v>8290</v>
      </c>
    </row>
    <row r="1663" spans="1:16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56"/>
        <v>42343.998043981483</v>
      </c>
      <c r="L1663" s="13">
        <f t="shared" si="55"/>
        <v>2015</v>
      </c>
      <c r="M1663" t="b">
        <v>0</v>
      </c>
      <c r="N1663">
        <v>101</v>
      </c>
      <c r="O1663" t="b">
        <v>1</v>
      </c>
      <c r="P1663" t="s">
        <v>8290</v>
      </c>
    </row>
    <row r="1664" spans="1:16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56"/>
        <v>40848.198333333334</v>
      </c>
      <c r="L1664" s="13">
        <f t="shared" si="55"/>
        <v>2011</v>
      </c>
      <c r="M1664" t="b">
        <v>0</v>
      </c>
      <c r="N1664">
        <v>62</v>
      </c>
      <c r="O1664" t="b">
        <v>1</v>
      </c>
      <c r="P1664" t="s">
        <v>8290</v>
      </c>
    </row>
    <row r="1665" spans="1:16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56"/>
        <v>42006.02207175926</v>
      </c>
      <c r="L1665" s="13">
        <f t="shared" si="55"/>
        <v>2015</v>
      </c>
      <c r="M1665" t="b">
        <v>0</v>
      </c>
      <c r="N1665">
        <v>32</v>
      </c>
      <c r="O1665" t="b">
        <v>1</v>
      </c>
      <c r="P1665" t="s">
        <v>8290</v>
      </c>
    </row>
    <row r="1666" spans="1:16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56"/>
        <v>40939.761782407404</v>
      </c>
      <c r="L1666" s="13">
        <f t="shared" si="55"/>
        <v>2012</v>
      </c>
      <c r="M1666" t="b">
        <v>0</v>
      </c>
      <c r="N1666">
        <v>89</v>
      </c>
      <c r="O1666" t="b">
        <v>1</v>
      </c>
      <c r="P1666" t="s">
        <v>8290</v>
      </c>
    </row>
    <row r="1667" spans="1:16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si="56"/>
        <v>40564.649456018517</v>
      </c>
      <c r="L1667" s="13">
        <f t="shared" ref="L1667:L1730" si="57">YEAR(K1667)</f>
        <v>2011</v>
      </c>
      <c r="M1667" t="b">
        <v>0</v>
      </c>
      <c r="N1667">
        <v>93</v>
      </c>
      <c r="O1667" t="b">
        <v>1</v>
      </c>
      <c r="P1667" t="s">
        <v>8290</v>
      </c>
    </row>
    <row r="1668" spans="1:16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56"/>
        <v>41331.253159722226</v>
      </c>
      <c r="L1668" s="13">
        <f t="shared" si="57"/>
        <v>2013</v>
      </c>
      <c r="M1668" t="b">
        <v>0</v>
      </c>
      <c r="N1668">
        <v>98</v>
      </c>
      <c r="O1668" t="b">
        <v>1</v>
      </c>
      <c r="P1668" t="s">
        <v>8290</v>
      </c>
    </row>
    <row r="1669" spans="1:16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56"/>
        <v>41682.0705787037</v>
      </c>
      <c r="L1669" s="13">
        <f t="shared" si="57"/>
        <v>2014</v>
      </c>
      <c r="M1669" t="b">
        <v>0</v>
      </c>
      <c r="N1669">
        <v>82</v>
      </c>
      <c r="O1669" t="b">
        <v>1</v>
      </c>
      <c r="P1669" t="s">
        <v>8290</v>
      </c>
    </row>
    <row r="1670" spans="1:16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56"/>
        <v>40845.14975694444</v>
      </c>
      <c r="L1670" s="13">
        <f t="shared" si="57"/>
        <v>2011</v>
      </c>
      <c r="M1670" t="b">
        <v>0</v>
      </c>
      <c r="N1670">
        <v>116</v>
      </c>
      <c r="O1670" t="b">
        <v>1</v>
      </c>
      <c r="P1670" t="s">
        <v>8290</v>
      </c>
    </row>
    <row r="1671" spans="1:16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56"/>
        <v>42461.885138888887</v>
      </c>
      <c r="L1671" s="13">
        <f t="shared" si="57"/>
        <v>2016</v>
      </c>
      <c r="M1671" t="b">
        <v>0</v>
      </c>
      <c r="N1671">
        <v>52</v>
      </c>
      <c r="O1671" t="b">
        <v>1</v>
      </c>
      <c r="P1671" t="s">
        <v>8290</v>
      </c>
    </row>
    <row r="1672" spans="1:16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56"/>
        <v>40313.930543981485</v>
      </c>
      <c r="L1672" s="13">
        <f t="shared" si="57"/>
        <v>2010</v>
      </c>
      <c r="M1672" t="b">
        <v>0</v>
      </c>
      <c r="N1672">
        <v>23</v>
      </c>
      <c r="O1672" t="b">
        <v>1</v>
      </c>
      <c r="P1672" t="s">
        <v>8290</v>
      </c>
    </row>
    <row r="1673" spans="1:16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ref="K1673:K1736" si="58">(((J1673/60)/60)/24)+DATE(1970,1,1)</f>
        <v>42553.54414351852</v>
      </c>
      <c r="L1673" s="13">
        <f t="shared" si="57"/>
        <v>2016</v>
      </c>
      <c r="M1673" t="b">
        <v>0</v>
      </c>
      <c r="N1673">
        <v>77</v>
      </c>
      <c r="O1673" t="b">
        <v>1</v>
      </c>
      <c r="P1673" t="s">
        <v>8290</v>
      </c>
    </row>
    <row r="1674" spans="1:16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58"/>
        <v>41034.656597222223</v>
      </c>
      <c r="L1674" s="13">
        <f t="shared" si="57"/>
        <v>2012</v>
      </c>
      <c r="M1674" t="b">
        <v>0</v>
      </c>
      <c r="N1674">
        <v>49</v>
      </c>
      <c r="O1674" t="b">
        <v>1</v>
      </c>
      <c r="P1674" t="s">
        <v>8290</v>
      </c>
    </row>
    <row r="1675" spans="1:16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58"/>
        <v>42039.878379629634</v>
      </c>
      <c r="L1675" s="13">
        <f t="shared" si="57"/>
        <v>2015</v>
      </c>
      <c r="M1675" t="b">
        <v>0</v>
      </c>
      <c r="N1675">
        <v>59</v>
      </c>
      <c r="O1675" t="b">
        <v>1</v>
      </c>
      <c r="P1675" t="s">
        <v>8290</v>
      </c>
    </row>
    <row r="1676" spans="1:16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58"/>
        <v>42569.605393518519</v>
      </c>
      <c r="L1676" s="13">
        <f t="shared" si="57"/>
        <v>2016</v>
      </c>
      <c r="M1676" t="b">
        <v>0</v>
      </c>
      <c r="N1676">
        <v>113</v>
      </c>
      <c r="O1676" t="b">
        <v>1</v>
      </c>
      <c r="P1676" t="s">
        <v>8290</v>
      </c>
    </row>
    <row r="1677" spans="1:16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58"/>
        <v>40802.733101851853</v>
      </c>
      <c r="L1677" s="13">
        <f t="shared" si="57"/>
        <v>2011</v>
      </c>
      <c r="M1677" t="b">
        <v>0</v>
      </c>
      <c r="N1677">
        <v>34</v>
      </c>
      <c r="O1677" t="b">
        <v>1</v>
      </c>
      <c r="P1677" t="s">
        <v>8290</v>
      </c>
    </row>
    <row r="1678" spans="1:16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58"/>
        <v>40973.72623842593</v>
      </c>
      <c r="L1678" s="13">
        <f t="shared" si="57"/>
        <v>2012</v>
      </c>
      <c r="M1678" t="b">
        <v>0</v>
      </c>
      <c r="N1678">
        <v>42</v>
      </c>
      <c r="O1678" t="b">
        <v>1</v>
      </c>
      <c r="P1678" t="s">
        <v>8290</v>
      </c>
    </row>
    <row r="1679" spans="1:16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58"/>
        <v>42416.407129629632</v>
      </c>
      <c r="L1679" s="13">
        <f t="shared" si="57"/>
        <v>2016</v>
      </c>
      <c r="M1679" t="b">
        <v>0</v>
      </c>
      <c r="N1679">
        <v>42</v>
      </c>
      <c r="O1679" t="b">
        <v>1</v>
      </c>
      <c r="P1679" t="s">
        <v>8290</v>
      </c>
    </row>
    <row r="1680" spans="1:16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58"/>
        <v>41662.854988425926</v>
      </c>
      <c r="L1680" s="13">
        <f t="shared" si="57"/>
        <v>2014</v>
      </c>
      <c r="M1680" t="b">
        <v>0</v>
      </c>
      <c r="N1680">
        <v>49</v>
      </c>
      <c r="O1680" t="b">
        <v>1</v>
      </c>
      <c r="P1680" t="s">
        <v>8290</v>
      </c>
    </row>
    <row r="1681" spans="1:16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58"/>
        <v>40723.068807870368</v>
      </c>
      <c r="L1681" s="13">
        <f t="shared" si="57"/>
        <v>2011</v>
      </c>
      <c r="M1681" t="b">
        <v>0</v>
      </c>
      <c r="N1681">
        <v>56</v>
      </c>
      <c r="O1681" t="b">
        <v>1</v>
      </c>
      <c r="P1681" t="s">
        <v>8290</v>
      </c>
    </row>
    <row r="1682" spans="1:16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58"/>
        <v>41802.757719907408</v>
      </c>
      <c r="L1682" s="13">
        <f t="shared" si="57"/>
        <v>2014</v>
      </c>
      <c r="M1682" t="b">
        <v>0</v>
      </c>
      <c r="N1682">
        <v>25</v>
      </c>
      <c r="O1682" t="b">
        <v>1</v>
      </c>
      <c r="P1682" t="s">
        <v>8290</v>
      </c>
    </row>
    <row r="1683" spans="1:16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58"/>
        <v>42774.121342592596</v>
      </c>
      <c r="L1683" s="13">
        <f t="shared" si="57"/>
        <v>2017</v>
      </c>
      <c r="M1683" t="b">
        <v>0</v>
      </c>
      <c r="N1683">
        <v>884</v>
      </c>
      <c r="O1683" t="b">
        <v>0</v>
      </c>
      <c r="P1683" t="s">
        <v>8291</v>
      </c>
    </row>
    <row r="1684" spans="1:16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58"/>
        <v>42779.21365740741</v>
      </c>
      <c r="L1684" s="13">
        <f t="shared" si="57"/>
        <v>2017</v>
      </c>
      <c r="M1684" t="b">
        <v>0</v>
      </c>
      <c r="N1684">
        <v>0</v>
      </c>
      <c r="O1684" t="b">
        <v>0</v>
      </c>
      <c r="P1684" t="s">
        <v>8291</v>
      </c>
    </row>
    <row r="1685" spans="1:16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58"/>
        <v>42808.781689814816</v>
      </c>
      <c r="L1685" s="13">
        <f t="shared" si="57"/>
        <v>2017</v>
      </c>
      <c r="M1685" t="b">
        <v>0</v>
      </c>
      <c r="N1685">
        <v>10</v>
      </c>
      <c r="O1685" t="b">
        <v>0</v>
      </c>
      <c r="P1685" t="s">
        <v>8291</v>
      </c>
    </row>
    <row r="1686" spans="1:16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58"/>
        <v>42783.815289351856</v>
      </c>
      <c r="L1686" s="13">
        <f t="shared" si="57"/>
        <v>2017</v>
      </c>
      <c r="M1686" t="b">
        <v>0</v>
      </c>
      <c r="N1686">
        <v>101</v>
      </c>
      <c r="O1686" t="b">
        <v>0</v>
      </c>
      <c r="P1686" t="s">
        <v>8291</v>
      </c>
    </row>
    <row r="1687" spans="1:16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58"/>
        <v>42788.2502662037</v>
      </c>
      <c r="L1687" s="13">
        <f t="shared" si="57"/>
        <v>2017</v>
      </c>
      <c r="M1687" t="b">
        <v>0</v>
      </c>
      <c r="N1687">
        <v>15</v>
      </c>
      <c r="O1687" t="b">
        <v>0</v>
      </c>
      <c r="P1687" t="s">
        <v>8291</v>
      </c>
    </row>
    <row r="1688" spans="1:16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58"/>
        <v>42792.843969907408</v>
      </c>
      <c r="L1688" s="13">
        <f t="shared" si="57"/>
        <v>2017</v>
      </c>
      <c r="M1688" t="b">
        <v>0</v>
      </c>
      <c r="N1688">
        <v>1</v>
      </c>
      <c r="O1688" t="b">
        <v>0</v>
      </c>
      <c r="P1688" t="s">
        <v>8291</v>
      </c>
    </row>
    <row r="1689" spans="1:16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58"/>
        <v>42802.046817129631</v>
      </c>
      <c r="L1689" s="13">
        <f t="shared" si="57"/>
        <v>2017</v>
      </c>
      <c r="M1689" t="b">
        <v>0</v>
      </c>
      <c r="N1689">
        <v>39</v>
      </c>
      <c r="O1689" t="b">
        <v>0</v>
      </c>
      <c r="P1689" t="s">
        <v>8291</v>
      </c>
    </row>
    <row r="1690" spans="1:16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58"/>
        <v>42804.534652777773</v>
      </c>
      <c r="L1690" s="13">
        <f t="shared" si="57"/>
        <v>2017</v>
      </c>
      <c r="M1690" t="b">
        <v>0</v>
      </c>
      <c r="N1690">
        <v>7</v>
      </c>
      <c r="O1690" t="b">
        <v>0</v>
      </c>
      <c r="P1690" t="s">
        <v>8291</v>
      </c>
    </row>
    <row r="1691" spans="1:16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58"/>
        <v>42780.942476851851</v>
      </c>
      <c r="L1691" s="13">
        <f t="shared" si="57"/>
        <v>2017</v>
      </c>
      <c r="M1691" t="b">
        <v>0</v>
      </c>
      <c r="N1691">
        <v>14</v>
      </c>
      <c r="O1691" t="b">
        <v>0</v>
      </c>
      <c r="P1691" t="s">
        <v>8291</v>
      </c>
    </row>
    <row r="1692" spans="1:16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58"/>
        <v>42801.43104166667</v>
      </c>
      <c r="L1692" s="13">
        <f t="shared" si="57"/>
        <v>2017</v>
      </c>
      <c r="M1692" t="b">
        <v>0</v>
      </c>
      <c r="N1692">
        <v>11</v>
      </c>
      <c r="O1692" t="b">
        <v>0</v>
      </c>
      <c r="P1692" t="s">
        <v>8291</v>
      </c>
    </row>
    <row r="1693" spans="1:16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58"/>
        <v>42795.701481481476</v>
      </c>
      <c r="L1693" s="13">
        <f t="shared" si="57"/>
        <v>2017</v>
      </c>
      <c r="M1693" t="b">
        <v>0</v>
      </c>
      <c r="N1693">
        <v>38</v>
      </c>
      <c r="O1693" t="b">
        <v>0</v>
      </c>
      <c r="P1693" t="s">
        <v>8291</v>
      </c>
    </row>
    <row r="1694" spans="1:16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58"/>
        <v>42788.151238425926</v>
      </c>
      <c r="L1694" s="13">
        <f t="shared" si="57"/>
        <v>2017</v>
      </c>
      <c r="M1694" t="b">
        <v>0</v>
      </c>
      <c r="N1694">
        <v>15</v>
      </c>
      <c r="O1694" t="b">
        <v>0</v>
      </c>
      <c r="P1694" t="s">
        <v>8291</v>
      </c>
    </row>
    <row r="1695" spans="1:16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58"/>
        <v>42803.920277777783</v>
      </c>
      <c r="L1695" s="13">
        <f t="shared" si="57"/>
        <v>2017</v>
      </c>
      <c r="M1695" t="b">
        <v>0</v>
      </c>
      <c r="N1695">
        <v>8</v>
      </c>
      <c r="O1695" t="b">
        <v>0</v>
      </c>
      <c r="P1695" t="s">
        <v>8291</v>
      </c>
    </row>
    <row r="1696" spans="1:16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58"/>
        <v>42791.669837962967</v>
      </c>
      <c r="L1696" s="13">
        <f t="shared" si="57"/>
        <v>2017</v>
      </c>
      <c r="M1696" t="b">
        <v>0</v>
      </c>
      <c r="N1696">
        <v>1</v>
      </c>
      <c r="O1696" t="b">
        <v>0</v>
      </c>
      <c r="P1696" t="s">
        <v>8291</v>
      </c>
    </row>
    <row r="1697" spans="1:16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58"/>
        <v>42801.031412037039</v>
      </c>
      <c r="L1697" s="13">
        <f t="shared" si="57"/>
        <v>2017</v>
      </c>
      <c r="M1697" t="b">
        <v>0</v>
      </c>
      <c r="N1697">
        <v>23</v>
      </c>
      <c r="O1697" t="b">
        <v>0</v>
      </c>
      <c r="P1697" t="s">
        <v>8291</v>
      </c>
    </row>
    <row r="1698" spans="1:16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58"/>
        <v>42796.069571759261</v>
      </c>
      <c r="L1698" s="13">
        <f t="shared" si="57"/>
        <v>2017</v>
      </c>
      <c r="M1698" t="b">
        <v>0</v>
      </c>
      <c r="N1698">
        <v>0</v>
      </c>
      <c r="O1698" t="b">
        <v>0</v>
      </c>
      <c r="P1698" t="s">
        <v>8291</v>
      </c>
    </row>
    <row r="1699" spans="1:16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58"/>
        <v>42805.032962962956</v>
      </c>
      <c r="L1699" s="13">
        <f t="shared" si="57"/>
        <v>2017</v>
      </c>
      <c r="M1699" t="b">
        <v>0</v>
      </c>
      <c r="N1699">
        <v>22</v>
      </c>
      <c r="O1699" t="b">
        <v>0</v>
      </c>
      <c r="P1699" t="s">
        <v>8291</v>
      </c>
    </row>
    <row r="1700" spans="1:16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58"/>
        <v>42796.207870370374</v>
      </c>
      <c r="L1700" s="13">
        <f t="shared" si="57"/>
        <v>2017</v>
      </c>
      <c r="M1700" t="b">
        <v>0</v>
      </c>
      <c r="N1700">
        <v>0</v>
      </c>
      <c r="O1700" t="b">
        <v>0</v>
      </c>
      <c r="P1700" t="s">
        <v>8291</v>
      </c>
    </row>
    <row r="1701" spans="1:16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58"/>
        <v>42806.863946759258</v>
      </c>
      <c r="L1701" s="13">
        <f t="shared" si="57"/>
        <v>2017</v>
      </c>
      <c r="M1701" t="b">
        <v>0</v>
      </c>
      <c r="N1701">
        <v>4</v>
      </c>
      <c r="O1701" t="b">
        <v>0</v>
      </c>
      <c r="P1701" t="s">
        <v>8291</v>
      </c>
    </row>
    <row r="1702" spans="1:16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58"/>
        <v>42796.071643518517</v>
      </c>
      <c r="L1702" s="13">
        <f t="shared" si="57"/>
        <v>2017</v>
      </c>
      <c r="M1702" t="b">
        <v>0</v>
      </c>
      <c r="N1702">
        <v>79</v>
      </c>
      <c r="O1702" t="b">
        <v>0</v>
      </c>
      <c r="P1702" t="s">
        <v>8291</v>
      </c>
    </row>
    <row r="1703" spans="1:16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58"/>
        <v>41989.664409722223</v>
      </c>
      <c r="L1703" s="13">
        <f t="shared" si="57"/>
        <v>2014</v>
      </c>
      <c r="M1703" t="b">
        <v>0</v>
      </c>
      <c r="N1703">
        <v>2</v>
      </c>
      <c r="O1703" t="b">
        <v>0</v>
      </c>
      <c r="P1703" t="s">
        <v>8291</v>
      </c>
    </row>
    <row r="1704" spans="1:16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58"/>
        <v>42063.869791666672</v>
      </c>
      <c r="L1704" s="13">
        <f t="shared" si="57"/>
        <v>2015</v>
      </c>
      <c r="M1704" t="b">
        <v>0</v>
      </c>
      <c r="N1704">
        <v>1</v>
      </c>
      <c r="O1704" t="b">
        <v>0</v>
      </c>
      <c r="P1704" t="s">
        <v>8291</v>
      </c>
    </row>
    <row r="1705" spans="1:16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58"/>
        <v>42187.281678240746</v>
      </c>
      <c r="L1705" s="13">
        <f t="shared" si="57"/>
        <v>2015</v>
      </c>
      <c r="M1705" t="b">
        <v>0</v>
      </c>
      <c r="N1705">
        <v>2</v>
      </c>
      <c r="O1705" t="b">
        <v>0</v>
      </c>
      <c r="P1705" t="s">
        <v>8291</v>
      </c>
    </row>
    <row r="1706" spans="1:16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58"/>
        <v>42021.139733796299</v>
      </c>
      <c r="L1706" s="13">
        <f t="shared" si="57"/>
        <v>2015</v>
      </c>
      <c r="M1706" t="b">
        <v>0</v>
      </c>
      <c r="N1706">
        <v>11</v>
      </c>
      <c r="O1706" t="b">
        <v>0</v>
      </c>
      <c r="P1706" t="s">
        <v>8291</v>
      </c>
    </row>
    <row r="1707" spans="1:16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58"/>
        <v>42245.016736111109</v>
      </c>
      <c r="L1707" s="13">
        <f t="shared" si="57"/>
        <v>2015</v>
      </c>
      <c r="M1707" t="b">
        <v>0</v>
      </c>
      <c r="N1707">
        <v>0</v>
      </c>
      <c r="O1707" t="b">
        <v>0</v>
      </c>
      <c r="P1707" t="s">
        <v>8291</v>
      </c>
    </row>
    <row r="1708" spans="1:16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58"/>
        <v>42179.306388888886</v>
      </c>
      <c r="L1708" s="13">
        <f t="shared" si="57"/>
        <v>2015</v>
      </c>
      <c r="M1708" t="b">
        <v>0</v>
      </c>
      <c r="N1708">
        <v>0</v>
      </c>
      <c r="O1708" t="b">
        <v>0</v>
      </c>
      <c r="P1708" t="s">
        <v>8291</v>
      </c>
    </row>
    <row r="1709" spans="1:16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58"/>
        <v>42427.721006944441</v>
      </c>
      <c r="L1709" s="13">
        <f t="shared" si="57"/>
        <v>2016</v>
      </c>
      <c r="M1709" t="b">
        <v>0</v>
      </c>
      <c r="N1709">
        <v>9</v>
      </c>
      <c r="O1709" t="b">
        <v>0</v>
      </c>
      <c r="P1709" t="s">
        <v>8291</v>
      </c>
    </row>
    <row r="1710" spans="1:16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58"/>
        <v>42451.866967592592</v>
      </c>
      <c r="L1710" s="13">
        <f t="shared" si="57"/>
        <v>2016</v>
      </c>
      <c r="M1710" t="b">
        <v>0</v>
      </c>
      <c r="N1710">
        <v>0</v>
      </c>
      <c r="O1710" t="b">
        <v>0</v>
      </c>
      <c r="P1710" t="s">
        <v>8291</v>
      </c>
    </row>
    <row r="1711" spans="1:16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58"/>
        <v>41841.56381944444</v>
      </c>
      <c r="L1711" s="13">
        <f t="shared" si="57"/>
        <v>2014</v>
      </c>
      <c r="M1711" t="b">
        <v>0</v>
      </c>
      <c r="N1711">
        <v>4</v>
      </c>
      <c r="O1711" t="b">
        <v>0</v>
      </c>
      <c r="P1711" t="s">
        <v>8291</v>
      </c>
    </row>
    <row r="1712" spans="1:16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58"/>
        <v>42341.59129629629</v>
      </c>
      <c r="L1712" s="13">
        <f t="shared" si="57"/>
        <v>2015</v>
      </c>
      <c r="M1712" t="b">
        <v>0</v>
      </c>
      <c r="N1712">
        <v>1</v>
      </c>
      <c r="O1712" t="b">
        <v>0</v>
      </c>
      <c r="P1712" t="s">
        <v>8291</v>
      </c>
    </row>
    <row r="1713" spans="1:16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58"/>
        <v>41852.646226851852</v>
      </c>
      <c r="L1713" s="13">
        <f t="shared" si="57"/>
        <v>2014</v>
      </c>
      <c r="M1713" t="b">
        <v>0</v>
      </c>
      <c r="N1713">
        <v>2</v>
      </c>
      <c r="O1713" t="b">
        <v>0</v>
      </c>
      <c r="P1713" t="s">
        <v>8291</v>
      </c>
    </row>
    <row r="1714" spans="1:16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58"/>
        <v>42125.913807870369</v>
      </c>
      <c r="L1714" s="13">
        <f t="shared" si="57"/>
        <v>2015</v>
      </c>
      <c r="M1714" t="b">
        <v>0</v>
      </c>
      <c r="N1714">
        <v>0</v>
      </c>
      <c r="O1714" t="b">
        <v>0</v>
      </c>
      <c r="P1714" t="s">
        <v>8291</v>
      </c>
    </row>
    <row r="1715" spans="1:16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58"/>
        <v>41887.801064814819</v>
      </c>
      <c r="L1715" s="13">
        <f t="shared" si="57"/>
        <v>2014</v>
      </c>
      <c r="M1715" t="b">
        <v>0</v>
      </c>
      <c r="N1715">
        <v>1</v>
      </c>
      <c r="O1715" t="b">
        <v>0</v>
      </c>
      <c r="P1715" t="s">
        <v>8291</v>
      </c>
    </row>
    <row r="1716" spans="1:16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58"/>
        <v>42095.918530092589</v>
      </c>
      <c r="L1716" s="13">
        <f t="shared" si="57"/>
        <v>2015</v>
      </c>
      <c r="M1716" t="b">
        <v>0</v>
      </c>
      <c r="N1716">
        <v>17</v>
      </c>
      <c r="O1716" t="b">
        <v>0</v>
      </c>
      <c r="P1716" t="s">
        <v>8291</v>
      </c>
    </row>
    <row r="1717" spans="1:16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58"/>
        <v>42064.217418981483</v>
      </c>
      <c r="L1717" s="13">
        <f t="shared" si="57"/>
        <v>2015</v>
      </c>
      <c r="M1717" t="b">
        <v>0</v>
      </c>
      <c r="N1717">
        <v>2</v>
      </c>
      <c r="O1717" t="b">
        <v>0</v>
      </c>
      <c r="P1717" t="s">
        <v>8291</v>
      </c>
    </row>
    <row r="1718" spans="1:16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58"/>
        <v>42673.577534722222</v>
      </c>
      <c r="L1718" s="13">
        <f t="shared" si="57"/>
        <v>2016</v>
      </c>
      <c r="M1718" t="b">
        <v>0</v>
      </c>
      <c r="N1718">
        <v>3</v>
      </c>
      <c r="O1718" t="b">
        <v>0</v>
      </c>
      <c r="P1718" t="s">
        <v>8291</v>
      </c>
    </row>
    <row r="1719" spans="1:16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58"/>
        <v>42460.98192129629</v>
      </c>
      <c r="L1719" s="13">
        <f t="shared" si="57"/>
        <v>2016</v>
      </c>
      <c r="M1719" t="b">
        <v>0</v>
      </c>
      <c r="N1719">
        <v>41</v>
      </c>
      <c r="O1719" t="b">
        <v>0</v>
      </c>
      <c r="P1719" t="s">
        <v>8291</v>
      </c>
    </row>
    <row r="1720" spans="1:16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58"/>
        <v>42460.610520833332</v>
      </c>
      <c r="L1720" s="13">
        <f t="shared" si="57"/>
        <v>2016</v>
      </c>
      <c r="M1720" t="b">
        <v>0</v>
      </c>
      <c r="N1720">
        <v>2</v>
      </c>
      <c r="O1720" t="b">
        <v>0</v>
      </c>
      <c r="P1720" t="s">
        <v>8291</v>
      </c>
    </row>
    <row r="1721" spans="1:16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58"/>
        <v>41869.534618055557</v>
      </c>
      <c r="L1721" s="13">
        <f t="shared" si="57"/>
        <v>2014</v>
      </c>
      <c r="M1721" t="b">
        <v>0</v>
      </c>
      <c r="N1721">
        <v>3</v>
      </c>
      <c r="O1721" t="b">
        <v>0</v>
      </c>
      <c r="P1721" t="s">
        <v>8291</v>
      </c>
    </row>
    <row r="1722" spans="1:16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58"/>
        <v>41922.783229166671</v>
      </c>
      <c r="L1722" s="13">
        <f t="shared" si="57"/>
        <v>2014</v>
      </c>
      <c r="M1722" t="b">
        <v>0</v>
      </c>
      <c r="N1722">
        <v>8</v>
      </c>
      <c r="O1722" t="b">
        <v>0</v>
      </c>
      <c r="P1722" t="s">
        <v>8291</v>
      </c>
    </row>
    <row r="1723" spans="1:16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58"/>
        <v>42319.461377314816</v>
      </c>
      <c r="L1723" s="13">
        <f t="shared" si="57"/>
        <v>2015</v>
      </c>
      <c r="M1723" t="b">
        <v>0</v>
      </c>
      <c r="N1723">
        <v>0</v>
      </c>
      <c r="O1723" t="b">
        <v>0</v>
      </c>
      <c r="P1723" t="s">
        <v>8291</v>
      </c>
    </row>
    <row r="1724" spans="1:16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58"/>
        <v>42425.960983796293</v>
      </c>
      <c r="L1724" s="13">
        <f t="shared" si="57"/>
        <v>2016</v>
      </c>
      <c r="M1724" t="b">
        <v>0</v>
      </c>
      <c r="N1724">
        <v>1</v>
      </c>
      <c r="O1724" t="b">
        <v>0</v>
      </c>
      <c r="P1724" t="s">
        <v>8291</v>
      </c>
    </row>
    <row r="1725" spans="1:16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58"/>
        <v>42129.82540509259</v>
      </c>
      <c r="L1725" s="13">
        <f t="shared" si="57"/>
        <v>2015</v>
      </c>
      <c r="M1725" t="b">
        <v>0</v>
      </c>
      <c r="N1725">
        <v>3</v>
      </c>
      <c r="O1725" t="b">
        <v>0</v>
      </c>
      <c r="P1725" t="s">
        <v>8291</v>
      </c>
    </row>
    <row r="1726" spans="1:16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58"/>
        <v>41912.932430555556</v>
      </c>
      <c r="L1726" s="13">
        <f t="shared" si="57"/>
        <v>2014</v>
      </c>
      <c r="M1726" t="b">
        <v>0</v>
      </c>
      <c r="N1726">
        <v>4</v>
      </c>
      <c r="O1726" t="b">
        <v>0</v>
      </c>
      <c r="P1726" t="s">
        <v>8291</v>
      </c>
    </row>
    <row r="1727" spans="1:16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58"/>
        <v>41845.968159722222</v>
      </c>
      <c r="L1727" s="13">
        <f t="shared" si="57"/>
        <v>2014</v>
      </c>
      <c r="M1727" t="b">
        <v>0</v>
      </c>
      <c r="N1727">
        <v>9</v>
      </c>
      <c r="O1727" t="b">
        <v>0</v>
      </c>
      <c r="P1727" t="s">
        <v>8291</v>
      </c>
    </row>
    <row r="1728" spans="1:16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58"/>
        <v>41788.919722222221</v>
      </c>
      <c r="L1728" s="13">
        <f t="shared" si="57"/>
        <v>2014</v>
      </c>
      <c r="M1728" t="b">
        <v>0</v>
      </c>
      <c r="N1728">
        <v>16</v>
      </c>
      <c r="O1728" t="b">
        <v>0</v>
      </c>
      <c r="P1728" t="s">
        <v>8291</v>
      </c>
    </row>
    <row r="1729" spans="1:16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58"/>
        <v>42044.927974537044</v>
      </c>
      <c r="L1729" s="13">
        <f t="shared" si="57"/>
        <v>2015</v>
      </c>
      <c r="M1729" t="b">
        <v>0</v>
      </c>
      <c r="N1729">
        <v>1</v>
      </c>
      <c r="O1729" t="b">
        <v>0</v>
      </c>
      <c r="P1729" t="s">
        <v>8291</v>
      </c>
    </row>
    <row r="1730" spans="1:16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58"/>
        <v>42268.625856481478</v>
      </c>
      <c r="L1730" s="13">
        <f t="shared" si="57"/>
        <v>2015</v>
      </c>
      <c r="M1730" t="b">
        <v>0</v>
      </c>
      <c r="N1730">
        <v>7</v>
      </c>
      <c r="O1730" t="b">
        <v>0</v>
      </c>
      <c r="P1730" t="s">
        <v>8291</v>
      </c>
    </row>
    <row r="1731" spans="1:16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si="58"/>
        <v>42471.052152777775</v>
      </c>
      <c r="L1731" s="13">
        <f t="shared" ref="L1731:L1794" si="59">YEAR(K1731)</f>
        <v>2016</v>
      </c>
      <c r="M1731" t="b">
        <v>0</v>
      </c>
      <c r="N1731">
        <v>0</v>
      </c>
      <c r="O1731" t="b">
        <v>0</v>
      </c>
      <c r="P1731" t="s">
        <v>8291</v>
      </c>
    </row>
    <row r="1732" spans="1:16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58"/>
        <v>42272.087766203709</v>
      </c>
      <c r="L1732" s="13">
        <f t="shared" si="59"/>
        <v>2015</v>
      </c>
      <c r="M1732" t="b">
        <v>0</v>
      </c>
      <c r="N1732">
        <v>0</v>
      </c>
      <c r="O1732" t="b">
        <v>0</v>
      </c>
      <c r="P1732" t="s">
        <v>8291</v>
      </c>
    </row>
    <row r="1733" spans="1:16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58"/>
        <v>42152.906851851847</v>
      </c>
      <c r="L1733" s="13">
        <f t="shared" si="59"/>
        <v>2015</v>
      </c>
      <c r="M1733" t="b">
        <v>0</v>
      </c>
      <c r="N1733">
        <v>0</v>
      </c>
      <c r="O1733" t="b">
        <v>0</v>
      </c>
      <c r="P1733" t="s">
        <v>8291</v>
      </c>
    </row>
    <row r="1734" spans="1:16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58"/>
        <v>42325.683807870373</v>
      </c>
      <c r="L1734" s="13">
        <f t="shared" si="59"/>
        <v>2015</v>
      </c>
      <c r="M1734" t="b">
        <v>0</v>
      </c>
      <c r="N1734">
        <v>0</v>
      </c>
      <c r="O1734" t="b">
        <v>0</v>
      </c>
      <c r="P1734" t="s">
        <v>8291</v>
      </c>
    </row>
    <row r="1735" spans="1:16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58"/>
        <v>42614.675625000003</v>
      </c>
      <c r="L1735" s="13">
        <f t="shared" si="59"/>
        <v>2016</v>
      </c>
      <c r="M1735" t="b">
        <v>0</v>
      </c>
      <c r="N1735">
        <v>0</v>
      </c>
      <c r="O1735" t="b">
        <v>0</v>
      </c>
      <c r="P1735" t="s">
        <v>8291</v>
      </c>
    </row>
    <row r="1736" spans="1:16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58"/>
        <v>42102.036527777775</v>
      </c>
      <c r="L1736" s="13">
        <f t="shared" si="59"/>
        <v>2015</v>
      </c>
      <c r="M1736" t="b">
        <v>0</v>
      </c>
      <c r="N1736">
        <v>1</v>
      </c>
      <c r="O1736" t="b">
        <v>0</v>
      </c>
      <c r="P1736" t="s">
        <v>8291</v>
      </c>
    </row>
    <row r="1737" spans="1:16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ref="K1737:K1800" si="60">(((J1737/60)/60)/24)+DATE(1970,1,1)</f>
        <v>42559.814178240747</v>
      </c>
      <c r="L1737" s="13">
        <f t="shared" si="59"/>
        <v>2016</v>
      </c>
      <c r="M1737" t="b">
        <v>0</v>
      </c>
      <c r="N1737">
        <v>2</v>
      </c>
      <c r="O1737" t="b">
        <v>0</v>
      </c>
      <c r="P1737" t="s">
        <v>8291</v>
      </c>
    </row>
    <row r="1738" spans="1:16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60"/>
        <v>42286.861493055556</v>
      </c>
      <c r="L1738" s="13">
        <f t="shared" si="59"/>
        <v>2015</v>
      </c>
      <c r="M1738" t="b">
        <v>0</v>
      </c>
      <c r="N1738">
        <v>1</v>
      </c>
      <c r="O1738" t="b">
        <v>0</v>
      </c>
      <c r="P1738" t="s">
        <v>8291</v>
      </c>
    </row>
    <row r="1739" spans="1:16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60"/>
        <v>42175.948981481488</v>
      </c>
      <c r="L1739" s="13">
        <f t="shared" si="59"/>
        <v>2015</v>
      </c>
      <c r="M1739" t="b">
        <v>0</v>
      </c>
      <c r="N1739">
        <v>15</v>
      </c>
      <c r="O1739" t="b">
        <v>0</v>
      </c>
      <c r="P1739" t="s">
        <v>8291</v>
      </c>
    </row>
    <row r="1740" spans="1:16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60"/>
        <v>41884.874328703707</v>
      </c>
      <c r="L1740" s="13">
        <f t="shared" si="59"/>
        <v>2014</v>
      </c>
      <c r="M1740" t="b">
        <v>0</v>
      </c>
      <c r="N1740">
        <v>1</v>
      </c>
      <c r="O1740" t="b">
        <v>0</v>
      </c>
      <c r="P1740" t="s">
        <v>8291</v>
      </c>
    </row>
    <row r="1741" spans="1:16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60"/>
        <v>42435.874212962968</v>
      </c>
      <c r="L1741" s="13">
        <f t="shared" si="59"/>
        <v>2016</v>
      </c>
      <c r="M1741" t="b">
        <v>0</v>
      </c>
      <c r="N1741">
        <v>1</v>
      </c>
      <c r="O1741" t="b">
        <v>0</v>
      </c>
      <c r="P1741" t="s">
        <v>8291</v>
      </c>
    </row>
    <row r="1742" spans="1:16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60"/>
        <v>42171.817384259266</v>
      </c>
      <c r="L1742" s="13">
        <f t="shared" si="59"/>
        <v>2015</v>
      </c>
      <c r="M1742" t="b">
        <v>0</v>
      </c>
      <c r="N1742">
        <v>0</v>
      </c>
      <c r="O1742" t="b">
        <v>0</v>
      </c>
      <c r="P1742" t="s">
        <v>8291</v>
      </c>
    </row>
    <row r="1743" spans="1:16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60"/>
        <v>42120.628136574072</v>
      </c>
      <c r="L1743" s="13">
        <f t="shared" si="59"/>
        <v>2015</v>
      </c>
      <c r="M1743" t="b">
        <v>0</v>
      </c>
      <c r="N1743">
        <v>52</v>
      </c>
      <c r="O1743" t="b">
        <v>1</v>
      </c>
      <c r="P1743" t="s">
        <v>8283</v>
      </c>
    </row>
    <row r="1744" spans="1:16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60"/>
        <v>42710.876967592587</v>
      </c>
      <c r="L1744" s="13">
        <f t="shared" si="59"/>
        <v>2016</v>
      </c>
      <c r="M1744" t="b">
        <v>0</v>
      </c>
      <c r="N1744">
        <v>34</v>
      </c>
      <c r="O1744" t="b">
        <v>1</v>
      </c>
      <c r="P1744" t="s">
        <v>8283</v>
      </c>
    </row>
    <row r="1745" spans="1:16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60"/>
        <v>42586.925636574073</v>
      </c>
      <c r="L1745" s="13">
        <f t="shared" si="59"/>
        <v>2016</v>
      </c>
      <c r="M1745" t="b">
        <v>0</v>
      </c>
      <c r="N1745">
        <v>67</v>
      </c>
      <c r="O1745" t="b">
        <v>1</v>
      </c>
      <c r="P1745" t="s">
        <v>8283</v>
      </c>
    </row>
    <row r="1746" spans="1:16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60"/>
        <v>42026.605057870373</v>
      </c>
      <c r="L1746" s="13">
        <f t="shared" si="59"/>
        <v>2015</v>
      </c>
      <c r="M1746" t="b">
        <v>0</v>
      </c>
      <c r="N1746">
        <v>70</v>
      </c>
      <c r="O1746" t="b">
        <v>1</v>
      </c>
      <c r="P1746" t="s">
        <v>8283</v>
      </c>
    </row>
    <row r="1747" spans="1:16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60"/>
        <v>42690.259699074071</v>
      </c>
      <c r="L1747" s="13">
        <f t="shared" si="59"/>
        <v>2016</v>
      </c>
      <c r="M1747" t="b">
        <v>0</v>
      </c>
      <c r="N1747">
        <v>89</v>
      </c>
      <c r="O1747" t="b">
        <v>1</v>
      </c>
      <c r="P1747" t="s">
        <v>8283</v>
      </c>
    </row>
    <row r="1748" spans="1:16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60"/>
        <v>42668.176701388889</v>
      </c>
      <c r="L1748" s="13">
        <f t="shared" si="59"/>
        <v>2016</v>
      </c>
      <c r="M1748" t="b">
        <v>0</v>
      </c>
      <c r="N1748">
        <v>107</v>
      </c>
      <c r="O1748" t="b">
        <v>1</v>
      </c>
      <c r="P1748" t="s">
        <v>8283</v>
      </c>
    </row>
    <row r="1749" spans="1:16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60"/>
        <v>42292.435532407413</v>
      </c>
      <c r="L1749" s="13">
        <f t="shared" si="59"/>
        <v>2015</v>
      </c>
      <c r="M1749" t="b">
        <v>0</v>
      </c>
      <c r="N1749">
        <v>159</v>
      </c>
      <c r="O1749" t="b">
        <v>1</v>
      </c>
      <c r="P1749" t="s">
        <v>8283</v>
      </c>
    </row>
    <row r="1750" spans="1:16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60"/>
        <v>42219.950729166667</v>
      </c>
      <c r="L1750" s="13">
        <f t="shared" si="59"/>
        <v>2015</v>
      </c>
      <c r="M1750" t="b">
        <v>0</v>
      </c>
      <c r="N1750">
        <v>181</v>
      </c>
      <c r="O1750" t="b">
        <v>1</v>
      </c>
      <c r="P1750" t="s">
        <v>8283</v>
      </c>
    </row>
    <row r="1751" spans="1:16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60"/>
        <v>42758.975937499999</v>
      </c>
      <c r="L1751" s="13">
        <f t="shared" si="59"/>
        <v>2017</v>
      </c>
      <c r="M1751" t="b">
        <v>0</v>
      </c>
      <c r="N1751">
        <v>131</v>
      </c>
      <c r="O1751" t="b">
        <v>1</v>
      </c>
      <c r="P1751" t="s">
        <v>8283</v>
      </c>
    </row>
    <row r="1752" spans="1:16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60"/>
        <v>42454.836851851855</v>
      </c>
      <c r="L1752" s="13">
        <f t="shared" si="59"/>
        <v>2016</v>
      </c>
      <c r="M1752" t="b">
        <v>0</v>
      </c>
      <c r="N1752">
        <v>125</v>
      </c>
      <c r="O1752" t="b">
        <v>1</v>
      </c>
      <c r="P1752" t="s">
        <v>8283</v>
      </c>
    </row>
    <row r="1753" spans="1:16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60"/>
        <v>42052.7815162037</v>
      </c>
      <c r="L1753" s="13">
        <f t="shared" si="59"/>
        <v>2015</v>
      </c>
      <c r="M1753" t="b">
        <v>0</v>
      </c>
      <c r="N1753">
        <v>61</v>
      </c>
      <c r="O1753" t="b">
        <v>1</v>
      </c>
      <c r="P1753" t="s">
        <v>8283</v>
      </c>
    </row>
    <row r="1754" spans="1:16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60"/>
        <v>42627.253263888888</v>
      </c>
      <c r="L1754" s="13">
        <f t="shared" si="59"/>
        <v>2016</v>
      </c>
      <c r="M1754" t="b">
        <v>0</v>
      </c>
      <c r="N1754">
        <v>90</v>
      </c>
      <c r="O1754" t="b">
        <v>1</v>
      </c>
      <c r="P1754" t="s">
        <v>8283</v>
      </c>
    </row>
    <row r="1755" spans="1:16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60"/>
        <v>42420.74962962963</v>
      </c>
      <c r="L1755" s="13">
        <f t="shared" si="59"/>
        <v>2016</v>
      </c>
      <c r="M1755" t="b">
        <v>0</v>
      </c>
      <c r="N1755">
        <v>35</v>
      </c>
      <c r="O1755" t="b">
        <v>1</v>
      </c>
      <c r="P1755" t="s">
        <v>8283</v>
      </c>
    </row>
    <row r="1756" spans="1:16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60"/>
        <v>42067.876770833333</v>
      </c>
      <c r="L1756" s="13">
        <f t="shared" si="59"/>
        <v>2015</v>
      </c>
      <c r="M1756" t="b">
        <v>0</v>
      </c>
      <c r="N1756">
        <v>90</v>
      </c>
      <c r="O1756" t="b">
        <v>1</v>
      </c>
      <c r="P1756" t="s">
        <v>8283</v>
      </c>
    </row>
    <row r="1757" spans="1:16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60"/>
        <v>42252.788900462961</v>
      </c>
      <c r="L1757" s="13">
        <f t="shared" si="59"/>
        <v>2015</v>
      </c>
      <c r="M1757" t="b">
        <v>0</v>
      </c>
      <c r="N1757">
        <v>4</v>
      </c>
      <c r="O1757" t="b">
        <v>1</v>
      </c>
      <c r="P1757" t="s">
        <v>8283</v>
      </c>
    </row>
    <row r="1758" spans="1:16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60"/>
        <v>42571.167465277773</v>
      </c>
      <c r="L1758" s="13">
        <f t="shared" si="59"/>
        <v>2016</v>
      </c>
      <c r="M1758" t="b">
        <v>0</v>
      </c>
      <c r="N1758">
        <v>120</v>
      </c>
      <c r="O1758" t="b">
        <v>1</v>
      </c>
      <c r="P1758" t="s">
        <v>8283</v>
      </c>
    </row>
    <row r="1759" spans="1:16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60"/>
        <v>42733.827349537038</v>
      </c>
      <c r="L1759" s="13">
        <f t="shared" si="59"/>
        <v>2016</v>
      </c>
      <c r="M1759" t="b">
        <v>0</v>
      </c>
      <c r="N1759">
        <v>14</v>
      </c>
      <c r="O1759" t="b">
        <v>1</v>
      </c>
      <c r="P1759" t="s">
        <v>8283</v>
      </c>
    </row>
    <row r="1760" spans="1:16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60"/>
        <v>42505.955925925926</v>
      </c>
      <c r="L1760" s="13">
        <f t="shared" si="59"/>
        <v>2016</v>
      </c>
      <c r="M1760" t="b">
        <v>0</v>
      </c>
      <c r="N1760">
        <v>27</v>
      </c>
      <c r="O1760" t="b">
        <v>1</v>
      </c>
      <c r="P1760" t="s">
        <v>8283</v>
      </c>
    </row>
    <row r="1761" spans="1:16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60"/>
        <v>42068.829039351855</v>
      </c>
      <c r="L1761" s="13">
        <f t="shared" si="59"/>
        <v>2015</v>
      </c>
      <c r="M1761" t="b">
        <v>0</v>
      </c>
      <c r="N1761">
        <v>49</v>
      </c>
      <c r="O1761" t="b">
        <v>1</v>
      </c>
      <c r="P1761" t="s">
        <v>8283</v>
      </c>
    </row>
    <row r="1762" spans="1:16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60"/>
        <v>42405.67260416667</v>
      </c>
      <c r="L1762" s="13">
        <f t="shared" si="59"/>
        <v>2016</v>
      </c>
      <c r="M1762" t="b">
        <v>0</v>
      </c>
      <c r="N1762">
        <v>102</v>
      </c>
      <c r="O1762" t="b">
        <v>1</v>
      </c>
      <c r="P1762" t="s">
        <v>8283</v>
      </c>
    </row>
    <row r="1763" spans="1:16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60"/>
        <v>42209.567824074074</v>
      </c>
      <c r="L1763" s="13">
        <f t="shared" si="59"/>
        <v>2015</v>
      </c>
      <c r="M1763" t="b">
        <v>0</v>
      </c>
      <c r="N1763">
        <v>3</v>
      </c>
      <c r="O1763" t="b">
        <v>1</v>
      </c>
      <c r="P1763" t="s">
        <v>8283</v>
      </c>
    </row>
    <row r="1764" spans="1:16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60"/>
        <v>42410.982002314813</v>
      </c>
      <c r="L1764" s="13">
        <f t="shared" si="59"/>
        <v>2016</v>
      </c>
      <c r="M1764" t="b">
        <v>0</v>
      </c>
      <c r="N1764">
        <v>25</v>
      </c>
      <c r="O1764" t="b">
        <v>1</v>
      </c>
      <c r="P1764" t="s">
        <v>8283</v>
      </c>
    </row>
    <row r="1765" spans="1:16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60"/>
        <v>42636.868518518517</v>
      </c>
      <c r="L1765" s="13">
        <f t="shared" si="59"/>
        <v>2016</v>
      </c>
      <c r="M1765" t="b">
        <v>0</v>
      </c>
      <c r="N1765">
        <v>118</v>
      </c>
      <c r="O1765" t="b">
        <v>1</v>
      </c>
      <c r="P1765" t="s">
        <v>8283</v>
      </c>
    </row>
    <row r="1766" spans="1:16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60"/>
        <v>41825.485868055555</v>
      </c>
      <c r="L1766" s="13">
        <f t="shared" si="59"/>
        <v>2014</v>
      </c>
      <c r="M1766" t="b">
        <v>1</v>
      </c>
      <c r="N1766">
        <v>39</v>
      </c>
      <c r="O1766" t="b">
        <v>0</v>
      </c>
      <c r="P1766" t="s">
        <v>8283</v>
      </c>
    </row>
    <row r="1767" spans="1:16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60"/>
        <v>41834.980462962965</v>
      </c>
      <c r="L1767" s="13">
        <f t="shared" si="59"/>
        <v>2014</v>
      </c>
      <c r="M1767" t="b">
        <v>1</v>
      </c>
      <c r="N1767">
        <v>103</v>
      </c>
      <c r="O1767" t="b">
        <v>0</v>
      </c>
      <c r="P1767" t="s">
        <v>8283</v>
      </c>
    </row>
    <row r="1768" spans="1:16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60"/>
        <v>41855.859814814816</v>
      </c>
      <c r="L1768" s="13">
        <f t="shared" si="59"/>
        <v>2014</v>
      </c>
      <c r="M1768" t="b">
        <v>1</v>
      </c>
      <c r="N1768">
        <v>0</v>
      </c>
      <c r="O1768" t="b">
        <v>0</v>
      </c>
      <c r="P1768" t="s">
        <v>8283</v>
      </c>
    </row>
    <row r="1769" spans="1:16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60"/>
        <v>41824.658379629633</v>
      </c>
      <c r="L1769" s="13">
        <f t="shared" si="59"/>
        <v>2014</v>
      </c>
      <c r="M1769" t="b">
        <v>1</v>
      </c>
      <c r="N1769">
        <v>39</v>
      </c>
      <c r="O1769" t="b">
        <v>0</v>
      </c>
      <c r="P1769" t="s">
        <v>8283</v>
      </c>
    </row>
    <row r="1770" spans="1:16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60"/>
        <v>41849.560694444444</v>
      </c>
      <c r="L1770" s="13">
        <f t="shared" si="59"/>
        <v>2014</v>
      </c>
      <c r="M1770" t="b">
        <v>1</v>
      </c>
      <c r="N1770">
        <v>15</v>
      </c>
      <c r="O1770" t="b">
        <v>0</v>
      </c>
      <c r="P1770" t="s">
        <v>8283</v>
      </c>
    </row>
    <row r="1771" spans="1:16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60"/>
        <v>41987.818969907406</v>
      </c>
      <c r="L1771" s="13">
        <f t="shared" si="59"/>
        <v>2014</v>
      </c>
      <c r="M1771" t="b">
        <v>1</v>
      </c>
      <c r="N1771">
        <v>22</v>
      </c>
      <c r="O1771" t="b">
        <v>0</v>
      </c>
      <c r="P1771" t="s">
        <v>8283</v>
      </c>
    </row>
    <row r="1772" spans="1:16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60"/>
        <v>41891.780023148152</v>
      </c>
      <c r="L1772" s="13">
        <f t="shared" si="59"/>
        <v>2014</v>
      </c>
      <c r="M1772" t="b">
        <v>1</v>
      </c>
      <c r="N1772">
        <v>92</v>
      </c>
      <c r="O1772" t="b">
        <v>0</v>
      </c>
      <c r="P1772" t="s">
        <v>8283</v>
      </c>
    </row>
    <row r="1773" spans="1:16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60"/>
        <v>41905.979629629634</v>
      </c>
      <c r="L1773" s="13">
        <f t="shared" si="59"/>
        <v>2014</v>
      </c>
      <c r="M1773" t="b">
        <v>1</v>
      </c>
      <c r="N1773">
        <v>25</v>
      </c>
      <c r="O1773" t="b">
        <v>0</v>
      </c>
      <c r="P1773" t="s">
        <v>8283</v>
      </c>
    </row>
    <row r="1774" spans="1:16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60"/>
        <v>41766.718009259261</v>
      </c>
      <c r="L1774" s="13">
        <f t="shared" si="59"/>
        <v>2014</v>
      </c>
      <c r="M1774" t="b">
        <v>1</v>
      </c>
      <c r="N1774">
        <v>19</v>
      </c>
      <c r="O1774" t="b">
        <v>0</v>
      </c>
      <c r="P1774" t="s">
        <v>8283</v>
      </c>
    </row>
    <row r="1775" spans="1:16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60"/>
        <v>41978.760393518518</v>
      </c>
      <c r="L1775" s="13">
        <f t="shared" si="59"/>
        <v>2014</v>
      </c>
      <c r="M1775" t="b">
        <v>1</v>
      </c>
      <c r="N1775">
        <v>19</v>
      </c>
      <c r="O1775" t="b">
        <v>0</v>
      </c>
      <c r="P1775" t="s">
        <v>8283</v>
      </c>
    </row>
    <row r="1776" spans="1:16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60"/>
        <v>41930.218657407408</v>
      </c>
      <c r="L1776" s="13">
        <f t="shared" si="59"/>
        <v>2014</v>
      </c>
      <c r="M1776" t="b">
        <v>1</v>
      </c>
      <c r="N1776">
        <v>13</v>
      </c>
      <c r="O1776" t="b">
        <v>0</v>
      </c>
      <c r="P1776" t="s">
        <v>8283</v>
      </c>
    </row>
    <row r="1777" spans="1:16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60"/>
        <v>41891.976388888892</v>
      </c>
      <c r="L1777" s="13">
        <f t="shared" si="59"/>
        <v>2014</v>
      </c>
      <c r="M1777" t="b">
        <v>1</v>
      </c>
      <c r="N1777">
        <v>124</v>
      </c>
      <c r="O1777" t="b">
        <v>0</v>
      </c>
      <c r="P1777" t="s">
        <v>8283</v>
      </c>
    </row>
    <row r="1778" spans="1:16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60"/>
        <v>41905.95684027778</v>
      </c>
      <c r="L1778" s="13">
        <f t="shared" si="59"/>
        <v>2014</v>
      </c>
      <c r="M1778" t="b">
        <v>1</v>
      </c>
      <c r="N1778">
        <v>4</v>
      </c>
      <c r="O1778" t="b">
        <v>0</v>
      </c>
      <c r="P1778" t="s">
        <v>8283</v>
      </c>
    </row>
    <row r="1779" spans="1:16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60"/>
        <v>42025.357094907406</v>
      </c>
      <c r="L1779" s="13">
        <f t="shared" si="59"/>
        <v>2015</v>
      </c>
      <c r="M1779" t="b">
        <v>1</v>
      </c>
      <c r="N1779">
        <v>10</v>
      </c>
      <c r="O1779" t="b">
        <v>0</v>
      </c>
      <c r="P1779" t="s">
        <v>8283</v>
      </c>
    </row>
    <row r="1780" spans="1:16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60"/>
        <v>42045.86336805555</v>
      </c>
      <c r="L1780" s="13">
        <f t="shared" si="59"/>
        <v>2015</v>
      </c>
      <c r="M1780" t="b">
        <v>1</v>
      </c>
      <c r="N1780">
        <v>15</v>
      </c>
      <c r="O1780" t="b">
        <v>0</v>
      </c>
      <c r="P1780" t="s">
        <v>8283</v>
      </c>
    </row>
    <row r="1781" spans="1:16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60"/>
        <v>42585.691898148143</v>
      </c>
      <c r="L1781" s="13">
        <f t="shared" si="59"/>
        <v>2016</v>
      </c>
      <c r="M1781" t="b">
        <v>1</v>
      </c>
      <c r="N1781">
        <v>38</v>
      </c>
      <c r="O1781" t="b">
        <v>0</v>
      </c>
      <c r="P1781" t="s">
        <v>8283</v>
      </c>
    </row>
    <row r="1782" spans="1:16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60"/>
        <v>42493.600810185191</v>
      </c>
      <c r="L1782" s="13">
        <f t="shared" si="59"/>
        <v>2016</v>
      </c>
      <c r="M1782" t="b">
        <v>1</v>
      </c>
      <c r="N1782">
        <v>152</v>
      </c>
      <c r="O1782" t="b">
        <v>0</v>
      </c>
      <c r="P1782" t="s">
        <v>8283</v>
      </c>
    </row>
    <row r="1783" spans="1:16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60"/>
        <v>42597.617418981477</v>
      </c>
      <c r="L1783" s="13">
        <f t="shared" si="59"/>
        <v>2016</v>
      </c>
      <c r="M1783" t="b">
        <v>1</v>
      </c>
      <c r="N1783">
        <v>24</v>
      </c>
      <c r="O1783" t="b">
        <v>0</v>
      </c>
      <c r="P1783" t="s">
        <v>8283</v>
      </c>
    </row>
    <row r="1784" spans="1:16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60"/>
        <v>42388.575104166666</v>
      </c>
      <c r="L1784" s="13">
        <f t="shared" si="59"/>
        <v>2016</v>
      </c>
      <c r="M1784" t="b">
        <v>1</v>
      </c>
      <c r="N1784">
        <v>76</v>
      </c>
      <c r="O1784" t="b">
        <v>0</v>
      </c>
      <c r="P1784" t="s">
        <v>8283</v>
      </c>
    </row>
    <row r="1785" spans="1:16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60"/>
        <v>42115.949976851851</v>
      </c>
      <c r="L1785" s="13">
        <f t="shared" si="59"/>
        <v>2015</v>
      </c>
      <c r="M1785" t="b">
        <v>1</v>
      </c>
      <c r="N1785">
        <v>185</v>
      </c>
      <c r="O1785" t="b">
        <v>0</v>
      </c>
      <c r="P1785" t="s">
        <v>8283</v>
      </c>
    </row>
    <row r="1786" spans="1:16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60"/>
        <v>42003.655555555553</v>
      </c>
      <c r="L1786" s="13">
        <f t="shared" si="59"/>
        <v>2014</v>
      </c>
      <c r="M1786" t="b">
        <v>1</v>
      </c>
      <c r="N1786">
        <v>33</v>
      </c>
      <c r="O1786" t="b">
        <v>0</v>
      </c>
      <c r="P1786" t="s">
        <v>8283</v>
      </c>
    </row>
    <row r="1787" spans="1:16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60"/>
        <v>41897.134895833333</v>
      </c>
      <c r="L1787" s="13">
        <f t="shared" si="59"/>
        <v>2014</v>
      </c>
      <c r="M1787" t="b">
        <v>1</v>
      </c>
      <c r="N1787">
        <v>108</v>
      </c>
      <c r="O1787" t="b">
        <v>0</v>
      </c>
      <c r="P1787" t="s">
        <v>8283</v>
      </c>
    </row>
    <row r="1788" spans="1:16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60"/>
        <v>41958.550659722227</v>
      </c>
      <c r="L1788" s="13">
        <f t="shared" si="59"/>
        <v>2014</v>
      </c>
      <c r="M1788" t="b">
        <v>1</v>
      </c>
      <c r="N1788">
        <v>29</v>
      </c>
      <c r="O1788" t="b">
        <v>0</v>
      </c>
      <c r="P1788" t="s">
        <v>8283</v>
      </c>
    </row>
    <row r="1789" spans="1:16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60"/>
        <v>42068.65552083333</v>
      </c>
      <c r="L1789" s="13">
        <f t="shared" si="59"/>
        <v>2015</v>
      </c>
      <c r="M1789" t="b">
        <v>1</v>
      </c>
      <c r="N1789">
        <v>24</v>
      </c>
      <c r="O1789" t="b">
        <v>0</v>
      </c>
      <c r="P1789" t="s">
        <v>8283</v>
      </c>
    </row>
    <row r="1790" spans="1:16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60"/>
        <v>41913.94840277778</v>
      </c>
      <c r="L1790" s="13">
        <f t="shared" si="59"/>
        <v>2014</v>
      </c>
      <c r="M1790" t="b">
        <v>1</v>
      </c>
      <c r="N1790">
        <v>4</v>
      </c>
      <c r="O1790" t="b">
        <v>0</v>
      </c>
      <c r="P1790" t="s">
        <v>8283</v>
      </c>
    </row>
    <row r="1791" spans="1:16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60"/>
        <v>41956.250034722223</v>
      </c>
      <c r="L1791" s="13">
        <f t="shared" si="59"/>
        <v>2014</v>
      </c>
      <c r="M1791" t="b">
        <v>1</v>
      </c>
      <c r="N1791">
        <v>4</v>
      </c>
      <c r="O1791" t="b">
        <v>0</v>
      </c>
      <c r="P1791" t="s">
        <v>8283</v>
      </c>
    </row>
    <row r="1792" spans="1:16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60"/>
        <v>42010.674513888895</v>
      </c>
      <c r="L1792" s="13">
        <f t="shared" si="59"/>
        <v>2015</v>
      </c>
      <c r="M1792" t="b">
        <v>1</v>
      </c>
      <c r="N1792">
        <v>15</v>
      </c>
      <c r="O1792" t="b">
        <v>0</v>
      </c>
      <c r="P1792" t="s">
        <v>8283</v>
      </c>
    </row>
    <row r="1793" spans="1:16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60"/>
        <v>41973.740335648152</v>
      </c>
      <c r="L1793" s="13">
        <f t="shared" si="59"/>
        <v>2014</v>
      </c>
      <c r="M1793" t="b">
        <v>1</v>
      </c>
      <c r="N1793">
        <v>4</v>
      </c>
      <c r="O1793" t="b">
        <v>0</v>
      </c>
      <c r="P1793" t="s">
        <v>8283</v>
      </c>
    </row>
    <row r="1794" spans="1:16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60"/>
        <v>42189.031041666662</v>
      </c>
      <c r="L1794" s="13">
        <f t="shared" si="59"/>
        <v>2015</v>
      </c>
      <c r="M1794" t="b">
        <v>1</v>
      </c>
      <c r="N1794">
        <v>139</v>
      </c>
      <c r="O1794" t="b">
        <v>0</v>
      </c>
      <c r="P1794" t="s">
        <v>8283</v>
      </c>
    </row>
    <row r="1795" spans="1:16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si="60"/>
        <v>41940.89166666667</v>
      </c>
      <c r="L1795" s="13">
        <f t="shared" ref="L1795:L1858" si="61">YEAR(K1795)</f>
        <v>2014</v>
      </c>
      <c r="M1795" t="b">
        <v>1</v>
      </c>
      <c r="N1795">
        <v>2</v>
      </c>
      <c r="O1795" t="b">
        <v>0</v>
      </c>
      <c r="P1795" t="s">
        <v>8283</v>
      </c>
    </row>
    <row r="1796" spans="1:16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60"/>
        <v>42011.551180555558</v>
      </c>
      <c r="L1796" s="13">
        <f t="shared" si="61"/>
        <v>2015</v>
      </c>
      <c r="M1796" t="b">
        <v>1</v>
      </c>
      <c r="N1796">
        <v>18</v>
      </c>
      <c r="O1796" t="b">
        <v>0</v>
      </c>
      <c r="P1796" t="s">
        <v>8283</v>
      </c>
    </row>
    <row r="1797" spans="1:16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60"/>
        <v>42628.288668981477</v>
      </c>
      <c r="L1797" s="13">
        <f t="shared" si="61"/>
        <v>2016</v>
      </c>
      <c r="M1797" t="b">
        <v>1</v>
      </c>
      <c r="N1797">
        <v>81</v>
      </c>
      <c r="O1797" t="b">
        <v>0</v>
      </c>
      <c r="P1797" t="s">
        <v>8283</v>
      </c>
    </row>
    <row r="1798" spans="1:16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60"/>
        <v>42515.439421296294</v>
      </c>
      <c r="L1798" s="13">
        <f t="shared" si="61"/>
        <v>2016</v>
      </c>
      <c r="M1798" t="b">
        <v>1</v>
      </c>
      <c r="N1798">
        <v>86</v>
      </c>
      <c r="O1798" t="b">
        <v>0</v>
      </c>
      <c r="P1798" t="s">
        <v>8283</v>
      </c>
    </row>
    <row r="1799" spans="1:16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60"/>
        <v>42689.56931712963</v>
      </c>
      <c r="L1799" s="13">
        <f t="shared" si="61"/>
        <v>2016</v>
      </c>
      <c r="M1799" t="b">
        <v>1</v>
      </c>
      <c r="N1799">
        <v>140</v>
      </c>
      <c r="O1799" t="b">
        <v>0</v>
      </c>
      <c r="P1799" t="s">
        <v>8283</v>
      </c>
    </row>
    <row r="1800" spans="1:16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60"/>
        <v>42344.32677083333</v>
      </c>
      <c r="L1800" s="13">
        <f t="shared" si="61"/>
        <v>2015</v>
      </c>
      <c r="M1800" t="b">
        <v>1</v>
      </c>
      <c r="N1800">
        <v>37</v>
      </c>
      <c r="O1800" t="b">
        <v>0</v>
      </c>
      <c r="P1800" t="s">
        <v>8283</v>
      </c>
    </row>
    <row r="1801" spans="1:16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ref="K1801:K1864" si="62">(((J1801/60)/60)/24)+DATE(1970,1,1)</f>
        <v>41934.842685185184</v>
      </c>
      <c r="L1801" s="13">
        <f t="shared" si="61"/>
        <v>2014</v>
      </c>
      <c r="M1801" t="b">
        <v>1</v>
      </c>
      <c r="N1801">
        <v>6</v>
      </c>
      <c r="O1801" t="b">
        <v>0</v>
      </c>
      <c r="P1801" t="s">
        <v>8283</v>
      </c>
    </row>
    <row r="1802" spans="1:16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62"/>
        <v>42623.606134259258</v>
      </c>
      <c r="L1802" s="13">
        <f t="shared" si="61"/>
        <v>2016</v>
      </c>
      <c r="M1802" t="b">
        <v>1</v>
      </c>
      <c r="N1802">
        <v>113</v>
      </c>
      <c r="O1802" t="b">
        <v>0</v>
      </c>
      <c r="P1802" t="s">
        <v>8283</v>
      </c>
    </row>
    <row r="1803" spans="1:16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62"/>
        <v>42321.660509259258</v>
      </c>
      <c r="L1803" s="13">
        <f t="shared" si="61"/>
        <v>2015</v>
      </c>
      <c r="M1803" t="b">
        <v>1</v>
      </c>
      <c r="N1803">
        <v>37</v>
      </c>
      <c r="O1803" t="b">
        <v>0</v>
      </c>
      <c r="P1803" t="s">
        <v>8283</v>
      </c>
    </row>
    <row r="1804" spans="1:16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62"/>
        <v>42159.47256944445</v>
      </c>
      <c r="L1804" s="13">
        <f t="shared" si="61"/>
        <v>2015</v>
      </c>
      <c r="M1804" t="b">
        <v>1</v>
      </c>
      <c r="N1804">
        <v>18</v>
      </c>
      <c r="O1804" t="b">
        <v>0</v>
      </c>
      <c r="P1804" t="s">
        <v>8283</v>
      </c>
    </row>
    <row r="1805" spans="1:16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62"/>
        <v>42018.071550925932</v>
      </c>
      <c r="L1805" s="13">
        <f t="shared" si="61"/>
        <v>2015</v>
      </c>
      <c r="M1805" t="b">
        <v>1</v>
      </c>
      <c r="N1805">
        <v>75</v>
      </c>
      <c r="O1805" t="b">
        <v>0</v>
      </c>
      <c r="P1805" t="s">
        <v>8283</v>
      </c>
    </row>
    <row r="1806" spans="1:16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62"/>
        <v>42282.678287037037</v>
      </c>
      <c r="L1806" s="13">
        <f t="shared" si="61"/>
        <v>2015</v>
      </c>
      <c r="M1806" t="b">
        <v>1</v>
      </c>
      <c r="N1806">
        <v>52</v>
      </c>
      <c r="O1806" t="b">
        <v>0</v>
      </c>
      <c r="P1806" t="s">
        <v>8283</v>
      </c>
    </row>
    <row r="1807" spans="1:16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62"/>
        <v>42247.803912037038</v>
      </c>
      <c r="L1807" s="13">
        <f t="shared" si="61"/>
        <v>2015</v>
      </c>
      <c r="M1807" t="b">
        <v>1</v>
      </c>
      <c r="N1807">
        <v>122</v>
      </c>
      <c r="O1807" t="b">
        <v>0</v>
      </c>
      <c r="P1807" t="s">
        <v>8283</v>
      </c>
    </row>
    <row r="1808" spans="1:16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62"/>
        <v>41877.638298611113</v>
      </c>
      <c r="L1808" s="13">
        <f t="shared" si="61"/>
        <v>2014</v>
      </c>
      <c r="M1808" t="b">
        <v>1</v>
      </c>
      <c r="N1808">
        <v>8</v>
      </c>
      <c r="O1808" t="b">
        <v>0</v>
      </c>
      <c r="P1808" t="s">
        <v>8283</v>
      </c>
    </row>
    <row r="1809" spans="1:16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62"/>
        <v>41880.068437499998</v>
      </c>
      <c r="L1809" s="13">
        <f t="shared" si="61"/>
        <v>2014</v>
      </c>
      <c r="M1809" t="b">
        <v>1</v>
      </c>
      <c r="N1809">
        <v>8</v>
      </c>
      <c r="O1809" t="b">
        <v>0</v>
      </c>
      <c r="P1809" t="s">
        <v>8283</v>
      </c>
    </row>
    <row r="1810" spans="1:16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62"/>
        <v>42742.680902777778</v>
      </c>
      <c r="L1810" s="13">
        <f t="shared" si="61"/>
        <v>2017</v>
      </c>
      <c r="M1810" t="b">
        <v>1</v>
      </c>
      <c r="N1810">
        <v>96</v>
      </c>
      <c r="O1810" t="b">
        <v>0</v>
      </c>
      <c r="P1810" t="s">
        <v>8283</v>
      </c>
    </row>
    <row r="1811" spans="1:16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62"/>
        <v>42029.907858796301</v>
      </c>
      <c r="L1811" s="13">
        <f t="shared" si="61"/>
        <v>2015</v>
      </c>
      <c r="M1811" t="b">
        <v>1</v>
      </c>
      <c r="N1811">
        <v>9</v>
      </c>
      <c r="O1811" t="b">
        <v>0</v>
      </c>
      <c r="P1811" t="s">
        <v>8283</v>
      </c>
    </row>
    <row r="1812" spans="1:16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62"/>
        <v>41860.91002314815</v>
      </c>
      <c r="L1812" s="13">
        <f t="shared" si="61"/>
        <v>2014</v>
      </c>
      <c r="M1812" t="b">
        <v>0</v>
      </c>
      <c r="N1812">
        <v>2</v>
      </c>
      <c r="O1812" t="b">
        <v>0</v>
      </c>
      <c r="P1812" t="s">
        <v>8283</v>
      </c>
    </row>
    <row r="1813" spans="1:16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62"/>
        <v>41876.433680555558</v>
      </c>
      <c r="L1813" s="13">
        <f t="shared" si="61"/>
        <v>2014</v>
      </c>
      <c r="M1813" t="b">
        <v>0</v>
      </c>
      <c r="N1813">
        <v>26</v>
      </c>
      <c r="O1813" t="b">
        <v>0</v>
      </c>
      <c r="P1813" t="s">
        <v>8283</v>
      </c>
    </row>
    <row r="1814" spans="1:16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62"/>
        <v>42524.318703703699</v>
      </c>
      <c r="L1814" s="13">
        <f t="shared" si="61"/>
        <v>2016</v>
      </c>
      <c r="M1814" t="b">
        <v>0</v>
      </c>
      <c r="N1814">
        <v>23</v>
      </c>
      <c r="O1814" t="b">
        <v>0</v>
      </c>
      <c r="P1814" t="s">
        <v>8283</v>
      </c>
    </row>
    <row r="1815" spans="1:16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62"/>
        <v>41829.889027777775</v>
      </c>
      <c r="L1815" s="13">
        <f t="shared" si="61"/>
        <v>2014</v>
      </c>
      <c r="M1815" t="b">
        <v>0</v>
      </c>
      <c r="N1815">
        <v>0</v>
      </c>
      <c r="O1815" t="b">
        <v>0</v>
      </c>
      <c r="P1815" t="s">
        <v>8283</v>
      </c>
    </row>
    <row r="1816" spans="1:16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62"/>
        <v>42033.314074074078</v>
      </c>
      <c r="L1816" s="13">
        <f t="shared" si="61"/>
        <v>2015</v>
      </c>
      <c r="M1816" t="b">
        <v>0</v>
      </c>
      <c r="N1816">
        <v>140</v>
      </c>
      <c r="O1816" t="b">
        <v>0</v>
      </c>
      <c r="P1816" t="s">
        <v>8283</v>
      </c>
    </row>
    <row r="1817" spans="1:16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62"/>
        <v>42172.906678240746</v>
      </c>
      <c r="L1817" s="13">
        <f t="shared" si="61"/>
        <v>2015</v>
      </c>
      <c r="M1817" t="b">
        <v>0</v>
      </c>
      <c r="N1817">
        <v>0</v>
      </c>
      <c r="O1817" t="b">
        <v>0</v>
      </c>
      <c r="P1817" t="s">
        <v>8283</v>
      </c>
    </row>
    <row r="1818" spans="1:16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62"/>
        <v>42548.876192129625</v>
      </c>
      <c r="L1818" s="13">
        <f t="shared" si="61"/>
        <v>2016</v>
      </c>
      <c r="M1818" t="b">
        <v>0</v>
      </c>
      <c r="N1818">
        <v>6</v>
      </c>
      <c r="O1818" t="b">
        <v>0</v>
      </c>
      <c r="P1818" t="s">
        <v>8283</v>
      </c>
    </row>
    <row r="1819" spans="1:16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62"/>
        <v>42705.662118055552</v>
      </c>
      <c r="L1819" s="13">
        <f t="shared" si="61"/>
        <v>2016</v>
      </c>
      <c r="M1819" t="b">
        <v>0</v>
      </c>
      <c r="N1819">
        <v>100</v>
      </c>
      <c r="O1819" t="b">
        <v>0</v>
      </c>
      <c r="P1819" t="s">
        <v>8283</v>
      </c>
    </row>
    <row r="1820" spans="1:16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62"/>
        <v>42067.234375</v>
      </c>
      <c r="L1820" s="13">
        <f t="shared" si="61"/>
        <v>2015</v>
      </c>
      <c r="M1820" t="b">
        <v>0</v>
      </c>
      <c r="N1820">
        <v>0</v>
      </c>
      <c r="O1820" t="b">
        <v>0</v>
      </c>
      <c r="P1820" t="s">
        <v>8283</v>
      </c>
    </row>
    <row r="1821" spans="1:16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62"/>
        <v>41820.752268518518</v>
      </c>
      <c r="L1821" s="13">
        <f t="shared" si="61"/>
        <v>2014</v>
      </c>
      <c r="M1821" t="b">
        <v>0</v>
      </c>
      <c r="N1821">
        <v>4</v>
      </c>
      <c r="O1821" t="b">
        <v>0</v>
      </c>
      <c r="P1821" t="s">
        <v>8283</v>
      </c>
    </row>
    <row r="1822" spans="1:16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62"/>
        <v>42065.084375000006</v>
      </c>
      <c r="L1822" s="13">
        <f t="shared" si="61"/>
        <v>2015</v>
      </c>
      <c r="M1822" t="b">
        <v>0</v>
      </c>
      <c r="N1822">
        <v>8</v>
      </c>
      <c r="O1822" t="b">
        <v>0</v>
      </c>
      <c r="P1822" t="s">
        <v>8283</v>
      </c>
    </row>
    <row r="1823" spans="1:16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62"/>
        <v>40926.319062499999</v>
      </c>
      <c r="L1823" s="13">
        <f t="shared" si="61"/>
        <v>2012</v>
      </c>
      <c r="M1823" t="b">
        <v>0</v>
      </c>
      <c r="N1823">
        <v>57</v>
      </c>
      <c r="O1823" t="b">
        <v>1</v>
      </c>
      <c r="P1823" t="s">
        <v>8274</v>
      </c>
    </row>
    <row r="1824" spans="1:16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62"/>
        <v>41634.797013888885</v>
      </c>
      <c r="L1824" s="13">
        <f t="shared" si="61"/>
        <v>2013</v>
      </c>
      <c r="M1824" t="b">
        <v>0</v>
      </c>
      <c r="N1824">
        <v>11</v>
      </c>
      <c r="O1824" t="b">
        <v>1</v>
      </c>
      <c r="P1824" t="s">
        <v>8274</v>
      </c>
    </row>
    <row r="1825" spans="1:16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62"/>
        <v>41176.684907407405</v>
      </c>
      <c r="L1825" s="13">
        <f t="shared" si="61"/>
        <v>2012</v>
      </c>
      <c r="M1825" t="b">
        <v>0</v>
      </c>
      <c r="N1825">
        <v>33</v>
      </c>
      <c r="O1825" t="b">
        <v>1</v>
      </c>
      <c r="P1825" t="s">
        <v>8274</v>
      </c>
    </row>
    <row r="1826" spans="1:16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62"/>
        <v>41626.916284722225</v>
      </c>
      <c r="L1826" s="13">
        <f t="shared" si="61"/>
        <v>2013</v>
      </c>
      <c r="M1826" t="b">
        <v>0</v>
      </c>
      <c r="N1826">
        <v>40</v>
      </c>
      <c r="O1826" t="b">
        <v>1</v>
      </c>
      <c r="P1826" t="s">
        <v>8274</v>
      </c>
    </row>
    <row r="1827" spans="1:16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62"/>
        <v>41443.83452546296</v>
      </c>
      <c r="L1827" s="13">
        <f t="shared" si="61"/>
        <v>2013</v>
      </c>
      <c r="M1827" t="b">
        <v>0</v>
      </c>
      <c r="N1827">
        <v>50</v>
      </c>
      <c r="O1827" t="b">
        <v>1</v>
      </c>
      <c r="P1827" t="s">
        <v>8274</v>
      </c>
    </row>
    <row r="1828" spans="1:16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62"/>
        <v>41657.923807870371</v>
      </c>
      <c r="L1828" s="13">
        <f t="shared" si="61"/>
        <v>2014</v>
      </c>
      <c r="M1828" t="b">
        <v>0</v>
      </c>
      <c r="N1828">
        <v>38</v>
      </c>
      <c r="O1828" t="b">
        <v>1</v>
      </c>
      <c r="P1828" t="s">
        <v>8274</v>
      </c>
    </row>
    <row r="1829" spans="1:16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62"/>
        <v>40555.325937499998</v>
      </c>
      <c r="L1829" s="13">
        <f t="shared" si="61"/>
        <v>2011</v>
      </c>
      <c r="M1829" t="b">
        <v>0</v>
      </c>
      <c r="N1829">
        <v>96</v>
      </c>
      <c r="O1829" t="b">
        <v>1</v>
      </c>
      <c r="P1829" t="s">
        <v>8274</v>
      </c>
    </row>
    <row r="1830" spans="1:16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62"/>
        <v>41736.899652777778</v>
      </c>
      <c r="L1830" s="13">
        <f t="shared" si="61"/>
        <v>2014</v>
      </c>
      <c r="M1830" t="b">
        <v>0</v>
      </c>
      <c r="N1830">
        <v>48</v>
      </c>
      <c r="O1830" t="b">
        <v>1</v>
      </c>
      <c r="P1830" t="s">
        <v>8274</v>
      </c>
    </row>
    <row r="1831" spans="1:16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62"/>
        <v>40516.087627314817</v>
      </c>
      <c r="L1831" s="13">
        <f t="shared" si="61"/>
        <v>2010</v>
      </c>
      <c r="M1831" t="b">
        <v>0</v>
      </c>
      <c r="N1831">
        <v>33</v>
      </c>
      <c r="O1831" t="b">
        <v>1</v>
      </c>
      <c r="P1831" t="s">
        <v>8274</v>
      </c>
    </row>
    <row r="1832" spans="1:16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62"/>
        <v>41664.684108796297</v>
      </c>
      <c r="L1832" s="13">
        <f t="shared" si="61"/>
        <v>2014</v>
      </c>
      <c r="M1832" t="b">
        <v>0</v>
      </c>
      <c r="N1832">
        <v>226</v>
      </c>
      <c r="O1832" t="b">
        <v>1</v>
      </c>
      <c r="P1832" t="s">
        <v>8274</v>
      </c>
    </row>
    <row r="1833" spans="1:16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62"/>
        <v>41026.996099537035</v>
      </c>
      <c r="L1833" s="13">
        <f t="shared" si="61"/>
        <v>2012</v>
      </c>
      <c r="M1833" t="b">
        <v>0</v>
      </c>
      <c r="N1833">
        <v>14</v>
      </c>
      <c r="O1833" t="b">
        <v>1</v>
      </c>
      <c r="P1833" t="s">
        <v>8274</v>
      </c>
    </row>
    <row r="1834" spans="1:16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62"/>
        <v>40576.539664351854</v>
      </c>
      <c r="L1834" s="13">
        <f t="shared" si="61"/>
        <v>2011</v>
      </c>
      <c r="M1834" t="b">
        <v>0</v>
      </c>
      <c r="N1834">
        <v>20</v>
      </c>
      <c r="O1834" t="b">
        <v>1</v>
      </c>
      <c r="P1834" t="s">
        <v>8274</v>
      </c>
    </row>
    <row r="1835" spans="1:16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62"/>
        <v>41303.044016203705</v>
      </c>
      <c r="L1835" s="13">
        <f t="shared" si="61"/>
        <v>2013</v>
      </c>
      <c r="M1835" t="b">
        <v>0</v>
      </c>
      <c r="N1835">
        <v>25</v>
      </c>
      <c r="O1835" t="b">
        <v>1</v>
      </c>
      <c r="P1835" t="s">
        <v>8274</v>
      </c>
    </row>
    <row r="1836" spans="1:16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62"/>
        <v>41988.964062500003</v>
      </c>
      <c r="L1836" s="13">
        <f t="shared" si="61"/>
        <v>2014</v>
      </c>
      <c r="M1836" t="b">
        <v>0</v>
      </c>
      <c r="N1836">
        <v>90</v>
      </c>
      <c r="O1836" t="b">
        <v>1</v>
      </c>
      <c r="P1836" t="s">
        <v>8274</v>
      </c>
    </row>
    <row r="1837" spans="1:16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62"/>
        <v>42430.702210648145</v>
      </c>
      <c r="L1837" s="13">
        <f t="shared" si="61"/>
        <v>2016</v>
      </c>
      <c r="M1837" t="b">
        <v>0</v>
      </c>
      <c r="N1837">
        <v>11</v>
      </c>
      <c r="O1837" t="b">
        <v>1</v>
      </c>
      <c r="P1837" t="s">
        <v>8274</v>
      </c>
    </row>
    <row r="1838" spans="1:16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62"/>
        <v>41305.809363425928</v>
      </c>
      <c r="L1838" s="13">
        <f t="shared" si="61"/>
        <v>2013</v>
      </c>
      <c r="M1838" t="b">
        <v>0</v>
      </c>
      <c r="N1838">
        <v>55</v>
      </c>
      <c r="O1838" t="b">
        <v>1</v>
      </c>
      <c r="P1838" t="s">
        <v>8274</v>
      </c>
    </row>
    <row r="1839" spans="1:16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62"/>
        <v>40926.047858796301</v>
      </c>
      <c r="L1839" s="13">
        <f t="shared" si="61"/>
        <v>2012</v>
      </c>
      <c r="M1839" t="b">
        <v>0</v>
      </c>
      <c r="N1839">
        <v>30</v>
      </c>
      <c r="O1839" t="b">
        <v>1</v>
      </c>
      <c r="P1839" t="s">
        <v>8274</v>
      </c>
    </row>
    <row r="1840" spans="1:16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62"/>
        <v>40788.786539351851</v>
      </c>
      <c r="L1840" s="13">
        <f t="shared" si="61"/>
        <v>2011</v>
      </c>
      <c r="M1840" t="b">
        <v>0</v>
      </c>
      <c r="N1840">
        <v>28</v>
      </c>
      <c r="O1840" t="b">
        <v>1</v>
      </c>
      <c r="P1840" t="s">
        <v>8274</v>
      </c>
    </row>
    <row r="1841" spans="1:16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62"/>
        <v>42614.722013888888</v>
      </c>
      <c r="L1841" s="13">
        <f t="shared" si="61"/>
        <v>2016</v>
      </c>
      <c r="M1841" t="b">
        <v>0</v>
      </c>
      <c r="N1841">
        <v>45</v>
      </c>
      <c r="O1841" t="b">
        <v>1</v>
      </c>
      <c r="P1841" t="s">
        <v>8274</v>
      </c>
    </row>
    <row r="1842" spans="1:16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62"/>
        <v>41382.096180555556</v>
      </c>
      <c r="L1842" s="13">
        <f t="shared" si="61"/>
        <v>2013</v>
      </c>
      <c r="M1842" t="b">
        <v>0</v>
      </c>
      <c r="N1842">
        <v>13</v>
      </c>
      <c r="O1842" t="b">
        <v>1</v>
      </c>
      <c r="P1842" t="s">
        <v>8274</v>
      </c>
    </row>
    <row r="1843" spans="1:16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62"/>
        <v>41745.84542824074</v>
      </c>
      <c r="L1843" s="13">
        <f t="shared" si="61"/>
        <v>2014</v>
      </c>
      <c r="M1843" t="b">
        <v>0</v>
      </c>
      <c r="N1843">
        <v>40</v>
      </c>
      <c r="O1843" t="b">
        <v>1</v>
      </c>
      <c r="P1843" t="s">
        <v>8274</v>
      </c>
    </row>
    <row r="1844" spans="1:16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62"/>
        <v>42031.631724537037</v>
      </c>
      <c r="L1844" s="13">
        <f t="shared" si="61"/>
        <v>2015</v>
      </c>
      <c r="M1844" t="b">
        <v>0</v>
      </c>
      <c r="N1844">
        <v>21</v>
      </c>
      <c r="O1844" t="b">
        <v>1</v>
      </c>
      <c r="P1844" t="s">
        <v>8274</v>
      </c>
    </row>
    <row r="1845" spans="1:16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62"/>
        <v>40564.994837962964</v>
      </c>
      <c r="L1845" s="13">
        <f t="shared" si="61"/>
        <v>2011</v>
      </c>
      <c r="M1845" t="b">
        <v>0</v>
      </c>
      <c r="N1845">
        <v>134</v>
      </c>
      <c r="O1845" t="b">
        <v>1</v>
      </c>
      <c r="P1845" t="s">
        <v>8274</v>
      </c>
    </row>
    <row r="1846" spans="1:16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62"/>
        <v>40666.973541666666</v>
      </c>
      <c r="L1846" s="13">
        <f t="shared" si="61"/>
        <v>2011</v>
      </c>
      <c r="M1846" t="b">
        <v>0</v>
      </c>
      <c r="N1846">
        <v>20</v>
      </c>
      <c r="O1846" t="b">
        <v>1</v>
      </c>
      <c r="P1846" t="s">
        <v>8274</v>
      </c>
    </row>
    <row r="1847" spans="1:16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62"/>
        <v>42523.333310185189</v>
      </c>
      <c r="L1847" s="13">
        <f t="shared" si="61"/>
        <v>2016</v>
      </c>
      <c r="M1847" t="b">
        <v>0</v>
      </c>
      <c r="N1847">
        <v>19</v>
      </c>
      <c r="O1847" t="b">
        <v>1</v>
      </c>
      <c r="P1847" t="s">
        <v>8274</v>
      </c>
    </row>
    <row r="1848" spans="1:16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62"/>
        <v>41228.650196759263</v>
      </c>
      <c r="L1848" s="13">
        <f t="shared" si="61"/>
        <v>2012</v>
      </c>
      <c r="M1848" t="b">
        <v>0</v>
      </c>
      <c r="N1848">
        <v>209</v>
      </c>
      <c r="O1848" t="b">
        <v>1</v>
      </c>
      <c r="P1848" t="s">
        <v>8274</v>
      </c>
    </row>
    <row r="1849" spans="1:16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62"/>
        <v>42094.236481481479</v>
      </c>
      <c r="L1849" s="13">
        <f t="shared" si="61"/>
        <v>2015</v>
      </c>
      <c r="M1849" t="b">
        <v>0</v>
      </c>
      <c r="N1849">
        <v>38</v>
      </c>
      <c r="O1849" t="b">
        <v>1</v>
      </c>
      <c r="P1849" t="s">
        <v>8274</v>
      </c>
    </row>
    <row r="1850" spans="1:16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62"/>
        <v>40691.788055555553</v>
      </c>
      <c r="L1850" s="13">
        <f t="shared" si="61"/>
        <v>2011</v>
      </c>
      <c r="M1850" t="b">
        <v>0</v>
      </c>
      <c r="N1850">
        <v>24</v>
      </c>
      <c r="O1850" t="b">
        <v>1</v>
      </c>
      <c r="P1850" t="s">
        <v>8274</v>
      </c>
    </row>
    <row r="1851" spans="1:16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62"/>
        <v>41169.845590277779</v>
      </c>
      <c r="L1851" s="13">
        <f t="shared" si="61"/>
        <v>2012</v>
      </c>
      <c r="M1851" t="b">
        <v>0</v>
      </c>
      <c r="N1851">
        <v>8</v>
      </c>
      <c r="O1851" t="b">
        <v>1</v>
      </c>
      <c r="P1851" t="s">
        <v>8274</v>
      </c>
    </row>
    <row r="1852" spans="1:16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62"/>
        <v>41800.959490740745</v>
      </c>
      <c r="L1852" s="13">
        <f t="shared" si="61"/>
        <v>2014</v>
      </c>
      <c r="M1852" t="b">
        <v>0</v>
      </c>
      <c r="N1852">
        <v>179</v>
      </c>
      <c r="O1852" t="b">
        <v>1</v>
      </c>
      <c r="P1852" t="s">
        <v>8274</v>
      </c>
    </row>
    <row r="1853" spans="1:16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62"/>
        <v>41827.906689814816</v>
      </c>
      <c r="L1853" s="13">
        <f t="shared" si="61"/>
        <v>2014</v>
      </c>
      <c r="M1853" t="b">
        <v>0</v>
      </c>
      <c r="N1853">
        <v>26</v>
      </c>
      <c r="O1853" t="b">
        <v>1</v>
      </c>
      <c r="P1853" t="s">
        <v>8274</v>
      </c>
    </row>
    <row r="1854" spans="1:16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62"/>
        <v>42081.77143518519</v>
      </c>
      <c r="L1854" s="13">
        <f t="shared" si="61"/>
        <v>2015</v>
      </c>
      <c r="M1854" t="b">
        <v>0</v>
      </c>
      <c r="N1854">
        <v>131</v>
      </c>
      <c r="O1854" t="b">
        <v>1</v>
      </c>
      <c r="P1854" t="s">
        <v>8274</v>
      </c>
    </row>
    <row r="1855" spans="1:16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62"/>
        <v>41177.060381944444</v>
      </c>
      <c r="L1855" s="13">
        <f t="shared" si="61"/>
        <v>2012</v>
      </c>
      <c r="M1855" t="b">
        <v>0</v>
      </c>
      <c r="N1855">
        <v>14</v>
      </c>
      <c r="O1855" t="b">
        <v>1</v>
      </c>
      <c r="P1855" t="s">
        <v>8274</v>
      </c>
    </row>
    <row r="1856" spans="1:16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62"/>
        <v>41388.021261574075</v>
      </c>
      <c r="L1856" s="13">
        <f t="shared" si="61"/>
        <v>2013</v>
      </c>
      <c r="M1856" t="b">
        <v>0</v>
      </c>
      <c r="N1856">
        <v>174</v>
      </c>
      <c r="O1856" t="b">
        <v>1</v>
      </c>
      <c r="P1856" t="s">
        <v>8274</v>
      </c>
    </row>
    <row r="1857" spans="1:16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62"/>
        <v>41600.538657407407</v>
      </c>
      <c r="L1857" s="13">
        <f t="shared" si="61"/>
        <v>2013</v>
      </c>
      <c r="M1857" t="b">
        <v>0</v>
      </c>
      <c r="N1857">
        <v>191</v>
      </c>
      <c r="O1857" t="b">
        <v>1</v>
      </c>
      <c r="P1857" t="s">
        <v>8274</v>
      </c>
    </row>
    <row r="1858" spans="1:16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62"/>
        <v>41817.854999999996</v>
      </c>
      <c r="L1858" s="13">
        <f t="shared" si="61"/>
        <v>2014</v>
      </c>
      <c r="M1858" t="b">
        <v>0</v>
      </c>
      <c r="N1858">
        <v>38</v>
      </c>
      <c r="O1858" t="b">
        <v>1</v>
      </c>
      <c r="P1858" t="s">
        <v>8274</v>
      </c>
    </row>
    <row r="1859" spans="1:16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si="62"/>
        <v>41864.76866898148</v>
      </c>
      <c r="L1859" s="13">
        <f t="shared" ref="L1859:L1922" si="63">YEAR(K1859)</f>
        <v>2014</v>
      </c>
      <c r="M1859" t="b">
        <v>0</v>
      </c>
      <c r="N1859">
        <v>22</v>
      </c>
      <c r="O1859" t="b">
        <v>1</v>
      </c>
      <c r="P1859" t="s">
        <v>8274</v>
      </c>
    </row>
    <row r="1860" spans="1:16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62"/>
        <v>40833.200474537036</v>
      </c>
      <c r="L1860" s="13">
        <f t="shared" si="63"/>
        <v>2011</v>
      </c>
      <c r="M1860" t="b">
        <v>0</v>
      </c>
      <c r="N1860">
        <v>149</v>
      </c>
      <c r="O1860" t="b">
        <v>1</v>
      </c>
      <c r="P1860" t="s">
        <v>8274</v>
      </c>
    </row>
    <row r="1861" spans="1:16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62"/>
        <v>40778.770011574074</v>
      </c>
      <c r="L1861" s="13">
        <f t="shared" si="63"/>
        <v>2011</v>
      </c>
      <c r="M1861" t="b">
        <v>0</v>
      </c>
      <c r="N1861">
        <v>56</v>
      </c>
      <c r="O1861" t="b">
        <v>1</v>
      </c>
      <c r="P1861" t="s">
        <v>8274</v>
      </c>
    </row>
    <row r="1862" spans="1:16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62"/>
        <v>41655.709305555552</v>
      </c>
      <c r="L1862" s="13">
        <f t="shared" si="63"/>
        <v>2014</v>
      </c>
      <c r="M1862" t="b">
        <v>0</v>
      </c>
      <c r="N1862">
        <v>19</v>
      </c>
      <c r="O1862" t="b">
        <v>1</v>
      </c>
      <c r="P1862" t="s">
        <v>8274</v>
      </c>
    </row>
    <row r="1863" spans="1:16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62"/>
        <v>42000.300243055557</v>
      </c>
      <c r="L1863" s="13">
        <f t="shared" si="63"/>
        <v>2014</v>
      </c>
      <c r="M1863" t="b">
        <v>0</v>
      </c>
      <c r="N1863">
        <v>0</v>
      </c>
      <c r="O1863" t="b">
        <v>0</v>
      </c>
      <c r="P1863" t="s">
        <v>8281</v>
      </c>
    </row>
    <row r="1864" spans="1:16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62"/>
        <v>42755.492754629624</v>
      </c>
      <c r="L1864" s="13">
        <f t="shared" si="63"/>
        <v>2017</v>
      </c>
      <c r="M1864" t="b">
        <v>0</v>
      </c>
      <c r="N1864">
        <v>16</v>
      </c>
      <c r="O1864" t="b">
        <v>0</v>
      </c>
      <c r="P1864" t="s">
        <v>8281</v>
      </c>
    </row>
    <row r="1865" spans="1:16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ref="K1865:K1928" si="64">(((J1865/60)/60)/24)+DATE(1970,1,1)</f>
        <v>41772.797280092593</v>
      </c>
      <c r="L1865" s="13">
        <f t="shared" si="63"/>
        <v>2014</v>
      </c>
      <c r="M1865" t="b">
        <v>0</v>
      </c>
      <c r="N1865">
        <v>2</v>
      </c>
      <c r="O1865" t="b">
        <v>0</v>
      </c>
      <c r="P1865" t="s">
        <v>8281</v>
      </c>
    </row>
    <row r="1866" spans="1:16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64"/>
        <v>41733.716435185182</v>
      </c>
      <c r="L1866" s="13">
        <f t="shared" si="63"/>
        <v>2014</v>
      </c>
      <c r="M1866" t="b">
        <v>0</v>
      </c>
      <c r="N1866">
        <v>48</v>
      </c>
      <c r="O1866" t="b">
        <v>0</v>
      </c>
      <c r="P1866" t="s">
        <v>8281</v>
      </c>
    </row>
    <row r="1867" spans="1:16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64"/>
        <v>42645.367442129631</v>
      </c>
      <c r="L1867" s="13">
        <f t="shared" si="63"/>
        <v>2016</v>
      </c>
      <c r="M1867" t="b">
        <v>0</v>
      </c>
      <c r="N1867">
        <v>2</v>
      </c>
      <c r="O1867" t="b">
        <v>0</v>
      </c>
      <c r="P1867" t="s">
        <v>8281</v>
      </c>
    </row>
    <row r="1868" spans="1:16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64"/>
        <v>42742.246493055558</v>
      </c>
      <c r="L1868" s="13">
        <f t="shared" si="63"/>
        <v>2017</v>
      </c>
      <c r="M1868" t="b">
        <v>0</v>
      </c>
      <c r="N1868">
        <v>2</v>
      </c>
      <c r="O1868" t="b">
        <v>0</v>
      </c>
      <c r="P1868" t="s">
        <v>8281</v>
      </c>
    </row>
    <row r="1869" spans="1:16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64"/>
        <v>42649.924907407403</v>
      </c>
      <c r="L1869" s="13">
        <f t="shared" si="63"/>
        <v>2016</v>
      </c>
      <c r="M1869" t="b">
        <v>0</v>
      </c>
      <c r="N1869">
        <v>1</v>
      </c>
      <c r="O1869" t="b">
        <v>0</v>
      </c>
      <c r="P1869" t="s">
        <v>8281</v>
      </c>
    </row>
    <row r="1870" spans="1:16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64"/>
        <v>42328.779224537036</v>
      </c>
      <c r="L1870" s="13">
        <f t="shared" si="63"/>
        <v>2015</v>
      </c>
      <c r="M1870" t="b">
        <v>0</v>
      </c>
      <c r="N1870">
        <v>17</v>
      </c>
      <c r="O1870" t="b">
        <v>0</v>
      </c>
      <c r="P1870" t="s">
        <v>8281</v>
      </c>
    </row>
    <row r="1871" spans="1:16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64"/>
        <v>42709.002881944441</v>
      </c>
      <c r="L1871" s="13">
        <f t="shared" si="63"/>
        <v>2016</v>
      </c>
      <c r="M1871" t="b">
        <v>0</v>
      </c>
      <c r="N1871">
        <v>0</v>
      </c>
      <c r="O1871" t="b">
        <v>0</v>
      </c>
      <c r="P1871" t="s">
        <v>8281</v>
      </c>
    </row>
    <row r="1872" spans="1:16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64"/>
        <v>42371.355729166666</v>
      </c>
      <c r="L1872" s="13">
        <f t="shared" si="63"/>
        <v>2016</v>
      </c>
      <c r="M1872" t="b">
        <v>0</v>
      </c>
      <c r="N1872">
        <v>11</v>
      </c>
      <c r="O1872" t="b">
        <v>0</v>
      </c>
      <c r="P1872" t="s">
        <v>8281</v>
      </c>
    </row>
    <row r="1873" spans="1:16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64"/>
        <v>41923.783576388887</v>
      </c>
      <c r="L1873" s="13">
        <f t="shared" si="63"/>
        <v>2014</v>
      </c>
      <c r="M1873" t="b">
        <v>0</v>
      </c>
      <c r="N1873">
        <v>95</v>
      </c>
      <c r="O1873" t="b">
        <v>0</v>
      </c>
      <c r="P1873" t="s">
        <v>8281</v>
      </c>
    </row>
    <row r="1874" spans="1:16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64"/>
        <v>42155.129652777774</v>
      </c>
      <c r="L1874" s="13">
        <f t="shared" si="63"/>
        <v>2015</v>
      </c>
      <c r="M1874" t="b">
        <v>0</v>
      </c>
      <c r="N1874">
        <v>13</v>
      </c>
      <c r="O1874" t="b">
        <v>0</v>
      </c>
      <c r="P1874" t="s">
        <v>8281</v>
      </c>
    </row>
    <row r="1875" spans="1:16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64"/>
        <v>42164.615856481483</v>
      </c>
      <c r="L1875" s="13">
        <f t="shared" si="63"/>
        <v>2015</v>
      </c>
      <c r="M1875" t="b">
        <v>0</v>
      </c>
      <c r="N1875">
        <v>2</v>
      </c>
      <c r="O1875" t="b">
        <v>0</v>
      </c>
      <c r="P1875" t="s">
        <v>8281</v>
      </c>
    </row>
    <row r="1876" spans="1:16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64"/>
        <v>42529.969131944439</v>
      </c>
      <c r="L1876" s="13">
        <f t="shared" si="63"/>
        <v>2016</v>
      </c>
      <c r="M1876" t="b">
        <v>0</v>
      </c>
      <c r="N1876">
        <v>2</v>
      </c>
      <c r="O1876" t="b">
        <v>0</v>
      </c>
      <c r="P1876" t="s">
        <v>8281</v>
      </c>
    </row>
    <row r="1877" spans="1:16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64"/>
        <v>42528.899398148147</v>
      </c>
      <c r="L1877" s="13">
        <f t="shared" si="63"/>
        <v>2016</v>
      </c>
      <c r="M1877" t="b">
        <v>0</v>
      </c>
      <c r="N1877">
        <v>3</v>
      </c>
      <c r="O1877" t="b">
        <v>0</v>
      </c>
      <c r="P1877" t="s">
        <v>8281</v>
      </c>
    </row>
    <row r="1878" spans="1:16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64"/>
        <v>41776.284780092588</v>
      </c>
      <c r="L1878" s="13">
        <f t="shared" si="63"/>
        <v>2014</v>
      </c>
      <c r="M1878" t="b">
        <v>0</v>
      </c>
      <c r="N1878">
        <v>0</v>
      </c>
      <c r="O1878" t="b">
        <v>0</v>
      </c>
      <c r="P1878" t="s">
        <v>8281</v>
      </c>
    </row>
    <row r="1879" spans="1:16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64"/>
        <v>42035.029224537036</v>
      </c>
      <c r="L1879" s="13">
        <f t="shared" si="63"/>
        <v>2015</v>
      </c>
      <c r="M1879" t="b">
        <v>0</v>
      </c>
      <c r="N1879">
        <v>0</v>
      </c>
      <c r="O1879" t="b">
        <v>0</v>
      </c>
      <c r="P1879" t="s">
        <v>8281</v>
      </c>
    </row>
    <row r="1880" spans="1:16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64"/>
        <v>41773.008738425924</v>
      </c>
      <c r="L1880" s="13">
        <f t="shared" si="63"/>
        <v>2014</v>
      </c>
      <c r="M1880" t="b">
        <v>0</v>
      </c>
      <c r="N1880">
        <v>0</v>
      </c>
      <c r="O1880" t="b">
        <v>0</v>
      </c>
      <c r="P1880" t="s">
        <v>8281</v>
      </c>
    </row>
    <row r="1881" spans="1:16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64"/>
        <v>42413.649641203709</v>
      </c>
      <c r="L1881" s="13">
        <f t="shared" si="63"/>
        <v>2016</v>
      </c>
      <c r="M1881" t="b">
        <v>0</v>
      </c>
      <c r="N1881">
        <v>2</v>
      </c>
      <c r="O1881" t="b">
        <v>0</v>
      </c>
      <c r="P1881" t="s">
        <v>8281</v>
      </c>
    </row>
    <row r="1882" spans="1:16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64"/>
        <v>42430.566898148143</v>
      </c>
      <c r="L1882" s="13">
        <f t="shared" si="63"/>
        <v>2016</v>
      </c>
      <c r="M1882" t="b">
        <v>0</v>
      </c>
      <c r="N1882">
        <v>24</v>
      </c>
      <c r="O1882" t="b">
        <v>0</v>
      </c>
      <c r="P1882" t="s">
        <v>8281</v>
      </c>
    </row>
    <row r="1883" spans="1:16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64"/>
        <v>42043.152650462958</v>
      </c>
      <c r="L1883" s="13">
        <f t="shared" si="63"/>
        <v>2015</v>
      </c>
      <c r="M1883" t="b">
        <v>0</v>
      </c>
      <c r="N1883">
        <v>70</v>
      </c>
      <c r="O1883" t="b">
        <v>1</v>
      </c>
      <c r="P1883" t="s">
        <v>8277</v>
      </c>
    </row>
    <row r="1884" spans="1:16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64"/>
        <v>41067.949212962965</v>
      </c>
      <c r="L1884" s="13">
        <f t="shared" si="63"/>
        <v>2012</v>
      </c>
      <c r="M1884" t="b">
        <v>0</v>
      </c>
      <c r="N1884">
        <v>81</v>
      </c>
      <c r="O1884" t="b">
        <v>1</v>
      </c>
      <c r="P1884" t="s">
        <v>8277</v>
      </c>
    </row>
    <row r="1885" spans="1:16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64"/>
        <v>40977.948009259257</v>
      </c>
      <c r="L1885" s="13">
        <f t="shared" si="63"/>
        <v>2012</v>
      </c>
      <c r="M1885" t="b">
        <v>0</v>
      </c>
      <c r="N1885">
        <v>32</v>
      </c>
      <c r="O1885" t="b">
        <v>1</v>
      </c>
      <c r="P1885" t="s">
        <v>8277</v>
      </c>
    </row>
    <row r="1886" spans="1:16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64"/>
        <v>41205.198321759257</v>
      </c>
      <c r="L1886" s="13">
        <f t="shared" si="63"/>
        <v>2012</v>
      </c>
      <c r="M1886" t="b">
        <v>0</v>
      </c>
      <c r="N1886">
        <v>26</v>
      </c>
      <c r="O1886" t="b">
        <v>1</v>
      </c>
      <c r="P1886" t="s">
        <v>8277</v>
      </c>
    </row>
    <row r="1887" spans="1:16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64"/>
        <v>41099.093865740739</v>
      </c>
      <c r="L1887" s="13">
        <f t="shared" si="63"/>
        <v>2012</v>
      </c>
      <c r="M1887" t="b">
        <v>0</v>
      </c>
      <c r="N1887">
        <v>105</v>
      </c>
      <c r="O1887" t="b">
        <v>1</v>
      </c>
      <c r="P1887" t="s">
        <v>8277</v>
      </c>
    </row>
    <row r="1888" spans="1:16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64"/>
        <v>41925.906689814816</v>
      </c>
      <c r="L1888" s="13">
        <f t="shared" si="63"/>
        <v>2014</v>
      </c>
      <c r="M1888" t="b">
        <v>0</v>
      </c>
      <c r="N1888">
        <v>29</v>
      </c>
      <c r="O1888" t="b">
        <v>1</v>
      </c>
      <c r="P1888" t="s">
        <v>8277</v>
      </c>
    </row>
    <row r="1889" spans="1:16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64"/>
        <v>42323.800138888888</v>
      </c>
      <c r="L1889" s="13">
        <f t="shared" si="63"/>
        <v>2015</v>
      </c>
      <c r="M1889" t="b">
        <v>0</v>
      </c>
      <c r="N1889">
        <v>8</v>
      </c>
      <c r="O1889" t="b">
        <v>1</v>
      </c>
      <c r="P1889" t="s">
        <v>8277</v>
      </c>
    </row>
    <row r="1890" spans="1:16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64"/>
        <v>40299.239953703705</v>
      </c>
      <c r="L1890" s="13">
        <f t="shared" si="63"/>
        <v>2010</v>
      </c>
      <c r="M1890" t="b">
        <v>0</v>
      </c>
      <c r="N1890">
        <v>89</v>
      </c>
      <c r="O1890" t="b">
        <v>1</v>
      </c>
      <c r="P1890" t="s">
        <v>8277</v>
      </c>
    </row>
    <row r="1891" spans="1:16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64"/>
        <v>41299.793356481481</v>
      </c>
      <c r="L1891" s="13">
        <f t="shared" si="63"/>
        <v>2013</v>
      </c>
      <c r="M1891" t="b">
        <v>0</v>
      </c>
      <c r="N1891">
        <v>44</v>
      </c>
      <c r="O1891" t="b">
        <v>1</v>
      </c>
      <c r="P1891" t="s">
        <v>8277</v>
      </c>
    </row>
    <row r="1892" spans="1:16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64"/>
        <v>41228.786203703705</v>
      </c>
      <c r="L1892" s="13">
        <f t="shared" si="63"/>
        <v>2012</v>
      </c>
      <c r="M1892" t="b">
        <v>0</v>
      </c>
      <c r="N1892">
        <v>246</v>
      </c>
      <c r="O1892" t="b">
        <v>1</v>
      </c>
      <c r="P1892" t="s">
        <v>8277</v>
      </c>
    </row>
    <row r="1893" spans="1:16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64"/>
        <v>40335.798078703701</v>
      </c>
      <c r="L1893" s="13">
        <f t="shared" si="63"/>
        <v>2010</v>
      </c>
      <c r="M1893" t="b">
        <v>0</v>
      </c>
      <c r="N1893">
        <v>120</v>
      </c>
      <c r="O1893" t="b">
        <v>1</v>
      </c>
      <c r="P1893" t="s">
        <v>8277</v>
      </c>
    </row>
    <row r="1894" spans="1:16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64"/>
        <v>40671.637511574074</v>
      </c>
      <c r="L1894" s="13">
        <f t="shared" si="63"/>
        <v>2011</v>
      </c>
      <c r="M1894" t="b">
        <v>0</v>
      </c>
      <c r="N1894">
        <v>26</v>
      </c>
      <c r="O1894" t="b">
        <v>1</v>
      </c>
      <c r="P1894" t="s">
        <v>8277</v>
      </c>
    </row>
    <row r="1895" spans="1:16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64"/>
        <v>40632.94195601852</v>
      </c>
      <c r="L1895" s="13">
        <f t="shared" si="63"/>
        <v>2011</v>
      </c>
      <c r="M1895" t="b">
        <v>0</v>
      </c>
      <c r="N1895">
        <v>45</v>
      </c>
      <c r="O1895" t="b">
        <v>1</v>
      </c>
      <c r="P1895" t="s">
        <v>8277</v>
      </c>
    </row>
    <row r="1896" spans="1:16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64"/>
        <v>40920.904895833337</v>
      </c>
      <c r="L1896" s="13">
        <f t="shared" si="63"/>
        <v>2012</v>
      </c>
      <c r="M1896" t="b">
        <v>0</v>
      </c>
      <c r="N1896">
        <v>20</v>
      </c>
      <c r="O1896" t="b">
        <v>1</v>
      </c>
      <c r="P1896" t="s">
        <v>8277</v>
      </c>
    </row>
    <row r="1897" spans="1:16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64"/>
        <v>42267.746782407412</v>
      </c>
      <c r="L1897" s="13">
        <f t="shared" si="63"/>
        <v>2015</v>
      </c>
      <c r="M1897" t="b">
        <v>0</v>
      </c>
      <c r="N1897">
        <v>47</v>
      </c>
      <c r="O1897" t="b">
        <v>1</v>
      </c>
      <c r="P1897" t="s">
        <v>8277</v>
      </c>
    </row>
    <row r="1898" spans="1:16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64"/>
        <v>40981.710243055553</v>
      </c>
      <c r="L1898" s="13">
        <f t="shared" si="63"/>
        <v>2012</v>
      </c>
      <c r="M1898" t="b">
        <v>0</v>
      </c>
      <c r="N1898">
        <v>13</v>
      </c>
      <c r="O1898" t="b">
        <v>1</v>
      </c>
      <c r="P1898" t="s">
        <v>8277</v>
      </c>
    </row>
    <row r="1899" spans="1:16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64"/>
        <v>41680.583402777782</v>
      </c>
      <c r="L1899" s="13">
        <f t="shared" si="63"/>
        <v>2014</v>
      </c>
      <c r="M1899" t="b">
        <v>0</v>
      </c>
      <c r="N1899">
        <v>183</v>
      </c>
      <c r="O1899" t="b">
        <v>1</v>
      </c>
      <c r="P1899" t="s">
        <v>8277</v>
      </c>
    </row>
    <row r="1900" spans="1:16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64"/>
        <v>42366.192974537036</v>
      </c>
      <c r="L1900" s="13">
        <f t="shared" si="63"/>
        <v>2015</v>
      </c>
      <c r="M1900" t="b">
        <v>0</v>
      </c>
      <c r="N1900">
        <v>21</v>
      </c>
      <c r="O1900" t="b">
        <v>1</v>
      </c>
      <c r="P1900" t="s">
        <v>8277</v>
      </c>
    </row>
    <row r="1901" spans="1:16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64"/>
        <v>42058.941736111112</v>
      </c>
      <c r="L1901" s="13">
        <f t="shared" si="63"/>
        <v>2015</v>
      </c>
      <c r="M1901" t="b">
        <v>0</v>
      </c>
      <c r="N1901">
        <v>42</v>
      </c>
      <c r="O1901" t="b">
        <v>1</v>
      </c>
      <c r="P1901" t="s">
        <v>8277</v>
      </c>
    </row>
    <row r="1902" spans="1:16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64"/>
        <v>41160.871886574074</v>
      </c>
      <c r="L1902" s="13">
        <f t="shared" si="63"/>
        <v>2012</v>
      </c>
      <c r="M1902" t="b">
        <v>0</v>
      </c>
      <c r="N1902">
        <v>54</v>
      </c>
      <c r="O1902" t="b">
        <v>1</v>
      </c>
      <c r="P1902" t="s">
        <v>8277</v>
      </c>
    </row>
    <row r="1903" spans="1:16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64"/>
        <v>42116.54315972222</v>
      </c>
      <c r="L1903" s="13">
        <f t="shared" si="63"/>
        <v>2015</v>
      </c>
      <c r="M1903" t="b">
        <v>0</v>
      </c>
      <c r="N1903">
        <v>25</v>
      </c>
      <c r="O1903" t="b">
        <v>0</v>
      </c>
      <c r="P1903" t="s">
        <v>8292</v>
      </c>
    </row>
    <row r="1904" spans="1:16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64"/>
        <v>42037.789895833332</v>
      </c>
      <c r="L1904" s="13">
        <f t="shared" si="63"/>
        <v>2015</v>
      </c>
      <c r="M1904" t="b">
        <v>0</v>
      </c>
      <c r="N1904">
        <v>3</v>
      </c>
      <c r="O1904" t="b">
        <v>0</v>
      </c>
      <c r="P1904" t="s">
        <v>8292</v>
      </c>
    </row>
    <row r="1905" spans="1:16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64"/>
        <v>42702.770729166667</v>
      </c>
      <c r="L1905" s="13">
        <f t="shared" si="63"/>
        <v>2016</v>
      </c>
      <c r="M1905" t="b">
        <v>0</v>
      </c>
      <c r="N1905">
        <v>41</v>
      </c>
      <c r="O1905" t="b">
        <v>0</v>
      </c>
      <c r="P1905" t="s">
        <v>8292</v>
      </c>
    </row>
    <row r="1906" spans="1:16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64"/>
        <v>42326.685428240744</v>
      </c>
      <c r="L1906" s="13">
        <f t="shared" si="63"/>
        <v>2015</v>
      </c>
      <c r="M1906" t="b">
        <v>0</v>
      </c>
      <c r="N1906">
        <v>2</v>
      </c>
      <c r="O1906" t="b">
        <v>0</v>
      </c>
      <c r="P1906" t="s">
        <v>8292</v>
      </c>
    </row>
    <row r="1907" spans="1:16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64"/>
        <v>41859.925856481481</v>
      </c>
      <c r="L1907" s="13">
        <f t="shared" si="63"/>
        <v>2014</v>
      </c>
      <c r="M1907" t="b">
        <v>0</v>
      </c>
      <c r="N1907">
        <v>4</v>
      </c>
      <c r="O1907" t="b">
        <v>0</v>
      </c>
      <c r="P1907" t="s">
        <v>8292</v>
      </c>
    </row>
    <row r="1908" spans="1:16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64"/>
        <v>42514.671099537038</v>
      </c>
      <c r="L1908" s="13">
        <f t="shared" si="63"/>
        <v>2016</v>
      </c>
      <c r="M1908" t="b">
        <v>0</v>
      </c>
      <c r="N1908">
        <v>99</v>
      </c>
      <c r="O1908" t="b">
        <v>0</v>
      </c>
      <c r="P1908" t="s">
        <v>8292</v>
      </c>
    </row>
    <row r="1909" spans="1:16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64"/>
        <v>41767.587094907409</v>
      </c>
      <c r="L1909" s="13">
        <f t="shared" si="63"/>
        <v>2014</v>
      </c>
      <c r="M1909" t="b">
        <v>0</v>
      </c>
      <c r="N1909">
        <v>4</v>
      </c>
      <c r="O1909" t="b">
        <v>0</v>
      </c>
      <c r="P1909" t="s">
        <v>8292</v>
      </c>
    </row>
    <row r="1910" spans="1:16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64"/>
        <v>42703.917824074073</v>
      </c>
      <c r="L1910" s="13">
        <f t="shared" si="63"/>
        <v>2016</v>
      </c>
      <c r="M1910" t="b">
        <v>0</v>
      </c>
      <c r="N1910">
        <v>4</v>
      </c>
      <c r="O1910" t="b">
        <v>0</v>
      </c>
      <c r="P1910" t="s">
        <v>8292</v>
      </c>
    </row>
    <row r="1911" spans="1:16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64"/>
        <v>41905.429155092592</v>
      </c>
      <c r="L1911" s="13">
        <f t="shared" si="63"/>
        <v>2014</v>
      </c>
      <c r="M1911" t="b">
        <v>0</v>
      </c>
      <c r="N1911">
        <v>38</v>
      </c>
      <c r="O1911" t="b">
        <v>0</v>
      </c>
      <c r="P1911" t="s">
        <v>8292</v>
      </c>
    </row>
    <row r="1912" spans="1:16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64"/>
        <v>42264.963159722218</v>
      </c>
      <c r="L1912" s="13">
        <f t="shared" si="63"/>
        <v>2015</v>
      </c>
      <c r="M1912" t="b">
        <v>0</v>
      </c>
      <c r="N1912">
        <v>285</v>
      </c>
      <c r="O1912" t="b">
        <v>0</v>
      </c>
      <c r="P1912" t="s">
        <v>8292</v>
      </c>
    </row>
    <row r="1913" spans="1:16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64"/>
        <v>41830.033958333333</v>
      </c>
      <c r="L1913" s="13">
        <f t="shared" si="63"/>
        <v>2014</v>
      </c>
      <c r="M1913" t="b">
        <v>0</v>
      </c>
      <c r="N1913">
        <v>1</v>
      </c>
      <c r="O1913" t="b">
        <v>0</v>
      </c>
      <c r="P1913" t="s">
        <v>8292</v>
      </c>
    </row>
    <row r="1914" spans="1:16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64"/>
        <v>42129.226388888885</v>
      </c>
      <c r="L1914" s="13">
        <f t="shared" si="63"/>
        <v>2015</v>
      </c>
      <c r="M1914" t="b">
        <v>0</v>
      </c>
      <c r="N1914">
        <v>42</v>
      </c>
      <c r="O1914" t="b">
        <v>0</v>
      </c>
      <c r="P1914" t="s">
        <v>8292</v>
      </c>
    </row>
    <row r="1915" spans="1:16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64"/>
        <v>41890.511319444442</v>
      </c>
      <c r="L1915" s="13">
        <f t="shared" si="63"/>
        <v>2014</v>
      </c>
      <c r="M1915" t="b">
        <v>0</v>
      </c>
      <c r="N1915">
        <v>26</v>
      </c>
      <c r="O1915" t="b">
        <v>0</v>
      </c>
      <c r="P1915" t="s">
        <v>8292</v>
      </c>
    </row>
    <row r="1916" spans="1:16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64"/>
        <v>41929.174456018518</v>
      </c>
      <c r="L1916" s="13">
        <f t="shared" si="63"/>
        <v>2014</v>
      </c>
      <c r="M1916" t="b">
        <v>0</v>
      </c>
      <c r="N1916">
        <v>2</v>
      </c>
      <c r="O1916" t="b">
        <v>0</v>
      </c>
      <c r="P1916" t="s">
        <v>8292</v>
      </c>
    </row>
    <row r="1917" spans="1:16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64"/>
        <v>41864.04886574074</v>
      </c>
      <c r="L1917" s="13">
        <f t="shared" si="63"/>
        <v>2014</v>
      </c>
      <c r="M1917" t="b">
        <v>0</v>
      </c>
      <c r="N1917">
        <v>4</v>
      </c>
      <c r="O1917" t="b">
        <v>0</v>
      </c>
      <c r="P1917" t="s">
        <v>8292</v>
      </c>
    </row>
    <row r="1918" spans="1:16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64"/>
        <v>42656.717303240745</v>
      </c>
      <c r="L1918" s="13">
        <f t="shared" si="63"/>
        <v>2016</v>
      </c>
      <c r="M1918" t="b">
        <v>0</v>
      </c>
      <c r="N1918">
        <v>6</v>
      </c>
      <c r="O1918" t="b">
        <v>0</v>
      </c>
      <c r="P1918" t="s">
        <v>8292</v>
      </c>
    </row>
    <row r="1919" spans="1:16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64"/>
        <v>42746.270057870366</v>
      </c>
      <c r="L1919" s="13">
        <f t="shared" si="63"/>
        <v>2017</v>
      </c>
      <c r="M1919" t="b">
        <v>0</v>
      </c>
      <c r="N1919">
        <v>70</v>
      </c>
      <c r="O1919" t="b">
        <v>0</v>
      </c>
      <c r="P1919" t="s">
        <v>8292</v>
      </c>
    </row>
    <row r="1920" spans="1:16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64"/>
        <v>41828.789942129632</v>
      </c>
      <c r="L1920" s="13">
        <f t="shared" si="63"/>
        <v>2014</v>
      </c>
      <c r="M1920" t="b">
        <v>0</v>
      </c>
      <c r="N1920">
        <v>9</v>
      </c>
      <c r="O1920" t="b">
        <v>0</v>
      </c>
      <c r="P1920" t="s">
        <v>8292</v>
      </c>
    </row>
    <row r="1921" spans="1:16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64"/>
        <v>42113.875567129624</v>
      </c>
      <c r="L1921" s="13">
        <f t="shared" si="63"/>
        <v>2015</v>
      </c>
      <c r="M1921" t="b">
        <v>0</v>
      </c>
      <c r="N1921">
        <v>8</v>
      </c>
      <c r="O1921" t="b">
        <v>0</v>
      </c>
      <c r="P1921" t="s">
        <v>8292</v>
      </c>
    </row>
    <row r="1922" spans="1:16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64"/>
        <v>42270.875706018516</v>
      </c>
      <c r="L1922" s="13">
        <f t="shared" si="63"/>
        <v>2015</v>
      </c>
      <c r="M1922" t="b">
        <v>0</v>
      </c>
      <c r="N1922">
        <v>105</v>
      </c>
      <c r="O1922" t="b">
        <v>0</v>
      </c>
      <c r="P1922" t="s">
        <v>8292</v>
      </c>
    </row>
    <row r="1923" spans="1:16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si="64"/>
        <v>41074.221562500003</v>
      </c>
      <c r="L1923" s="13">
        <f t="shared" ref="L1923:L1986" si="65">YEAR(K1923)</f>
        <v>2012</v>
      </c>
      <c r="M1923" t="b">
        <v>0</v>
      </c>
      <c r="N1923">
        <v>38</v>
      </c>
      <c r="O1923" t="b">
        <v>1</v>
      </c>
      <c r="P1923" t="s">
        <v>8277</v>
      </c>
    </row>
    <row r="1924" spans="1:16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64"/>
        <v>41590.255868055552</v>
      </c>
      <c r="L1924" s="13">
        <f t="shared" si="65"/>
        <v>2013</v>
      </c>
      <c r="M1924" t="b">
        <v>0</v>
      </c>
      <c r="N1924">
        <v>64</v>
      </c>
      <c r="O1924" t="b">
        <v>1</v>
      </c>
      <c r="P1924" t="s">
        <v>8277</v>
      </c>
    </row>
    <row r="1925" spans="1:16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64"/>
        <v>40772.848749999997</v>
      </c>
      <c r="L1925" s="13">
        <f t="shared" si="65"/>
        <v>2011</v>
      </c>
      <c r="M1925" t="b">
        <v>0</v>
      </c>
      <c r="N1925">
        <v>13</v>
      </c>
      <c r="O1925" t="b">
        <v>1</v>
      </c>
      <c r="P1925" t="s">
        <v>8277</v>
      </c>
    </row>
    <row r="1926" spans="1:16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64"/>
        <v>41626.761053240742</v>
      </c>
      <c r="L1926" s="13">
        <f t="shared" si="65"/>
        <v>2013</v>
      </c>
      <c r="M1926" t="b">
        <v>0</v>
      </c>
      <c r="N1926">
        <v>33</v>
      </c>
      <c r="O1926" t="b">
        <v>1</v>
      </c>
      <c r="P1926" t="s">
        <v>8277</v>
      </c>
    </row>
    <row r="1927" spans="1:16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64"/>
        <v>41535.90148148148</v>
      </c>
      <c r="L1927" s="13">
        <f t="shared" si="65"/>
        <v>2013</v>
      </c>
      <c r="M1927" t="b">
        <v>0</v>
      </c>
      <c r="N1927">
        <v>52</v>
      </c>
      <c r="O1927" t="b">
        <v>1</v>
      </c>
      <c r="P1927" t="s">
        <v>8277</v>
      </c>
    </row>
    <row r="1928" spans="1:16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64"/>
        <v>40456.954351851848</v>
      </c>
      <c r="L1928" s="13">
        <f t="shared" si="65"/>
        <v>2010</v>
      </c>
      <c r="M1928" t="b">
        <v>0</v>
      </c>
      <c r="N1928">
        <v>107</v>
      </c>
      <c r="O1928" t="b">
        <v>1</v>
      </c>
      <c r="P1928" t="s">
        <v>8277</v>
      </c>
    </row>
    <row r="1929" spans="1:16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ref="K1929:K1992" si="66">(((J1929/60)/60)/24)+DATE(1970,1,1)</f>
        <v>40960.861562500002</v>
      </c>
      <c r="L1929" s="13">
        <f t="shared" si="65"/>
        <v>2012</v>
      </c>
      <c r="M1929" t="b">
        <v>0</v>
      </c>
      <c r="N1929">
        <v>11</v>
      </c>
      <c r="O1929" t="b">
        <v>1</v>
      </c>
      <c r="P1929" t="s">
        <v>8277</v>
      </c>
    </row>
    <row r="1930" spans="1:16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66"/>
        <v>41371.648078703707</v>
      </c>
      <c r="L1930" s="13">
        <f t="shared" si="65"/>
        <v>2013</v>
      </c>
      <c r="M1930" t="b">
        <v>0</v>
      </c>
      <c r="N1930">
        <v>34</v>
      </c>
      <c r="O1930" t="b">
        <v>1</v>
      </c>
      <c r="P1930" t="s">
        <v>8277</v>
      </c>
    </row>
    <row r="1931" spans="1:16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66"/>
        <v>40687.021597222221</v>
      </c>
      <c r="L1931" s="13">
        <f t="shared" si="65"/>
        <v>2011</v>
      </c>
      <c r="M1931" t="b">
        <v>0</v>
      </c>
      <c r="N1931">
        <v>75</v>
      </c>
      <c r="O1931" t="b">
        <v>1</v>
      </c>
      <c r="P1931" t="s">
        <v>8277</v>
      </c>
    </row>
    <row r="1932" spans="1:16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66"/>
        <v>41402.558819444443</v>
      </c>
      <c r="L1932" s="13">
        <f t="shared" si="65"/>
        <v>2013</v>
      </c>
      <c r="M1932" t="b">
        <v>0</v>
      </c>
      <c r="N1932">
        <v>26</v>
      </c>
      <c r="O1932" t="b">
        <v>1</v>
      </c>
      <c r="P1932" t="s">
        <v>8277</v>
      </c>
    </row>
    <row r="1933" spans="1:16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66"/>
        <v>41037.892465277779</v>
      </c>
      <c r="L1933" s="13">
        <f t="shared" si="65"/>
        <v>2012</v>
      </c>
      <c r="M1933" t="b">
        <v>0</v>
      </c>
      <c r="N1933">
        <v>50</v>
      </c>
      <c r="O1933" t="b">
        <v>1</v>
      </c>
      <c r="P1933" t="s">
        <v>8277</v>
      </c>
    </row>
    <row r="1934" spans="1:16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66"/>
        <v>40911.809872685182</v>
      </c>
      <c r="L1934" s="13">
        <f t="shared" si="65"/>
        <v>2012</v>
      </c>
      <c r="M1934" t="b">
        <v>0</v>
      </c>
      <c r="N1934">
        <v>80</v>
      </c>
      <c r="O1934" t="b">
        <v>1</v>
      </c>
      <c r="P1934" t="s">
        <v>8277</v>
      </c>
    </row>
    <row r="1935" spans="1:16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66"/>
        <v>41879.130868055552</v>
      </c>
      <c r="L1935" s="13">
        <f t="shared" si="65"/>
        <v>2014</v>
      </c>
      <c r="M1935" t="b">
        <v>0</v>
      </c>
      <c r="N1935">
        <v>110</v>
      </c>
      <c r="O1935" t="b">
        <v>1</v>
      </c>
      <c r="P1935" t="s">
        <v>8277</v>
      </c>
    </row>
    <row r="1936" spans="1:16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66"/>
        <v>40865.867141203707</v>
      </c>
      <c r="L1936" s="13">
        <f t="shared" si="65"/>
        <v>2011</v>
      </c>
      <c r="M1936" t="b">
        <v>0</v>
      </c>
      <c r="N1936">
        <v>77</v>
      </c>
      <c r="O1936" t="b">
        <v>1</v>
      </c>
      <c r="P1936" t="s">
        <v>8277</v>
      </c>
    </row>
    <row r="1937" spans="1:16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66"/>
        <v>41773.932534722226</v>
      </c>
      <c r="L1937" s="13">
        <f t="shared" si="65"/>
        <v>2014</v>
      </c>
      <c r="M1937" t="b">
        <v>0</v>
      </c>
      <c r="N1937">
        <v>50</v>
      </c>
      <c r="O1937" t="b">
        <v>1</v>
      </c>
      <c r="P1937" t="s">
        <v>8277</v>
      </c>
    </row>
    <row r="1938" spans="1:16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66"/>
        <v>40852.889699074076</v>
      </c>
      <c r="L1938" s="13">
        <f t="shared" si="65"/>
        <v>2011</v>
      </c>
      <c r="M1938" t="b">
        <v>0</v>
      </c>
      <c r="N1938">
        <v>145</v>
      </c>
      <c r="O1938" t="b">
        <v>1</v>
      </c>
      <c r="P1938" t="s">
        <v>8277</v>
      </c>
    </row>
    <row r="1939" spans="1:16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66"/>
        <v>41059.118993055556</v>
      </c>
      <c r="L1939" s="13">
        <f t="shared" si="65"/>
        <v>2012</v>
      </c>
      <c r="M1939" t="b">
        <v>0</v>
      </c>
      <c r="N1939">
        <v>29</v>
      </c>
      <c r="O1939" t="b">
        <v>1</v>
      </c>
      <c r="P1939" t="s">
        <v>8277</v>
      </c>
    </row>
    <row r="1940" spans="1:16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66"/>
        <v>41426.259618055556</v>
      </c>
      <c r="L1940" s="13">
        <f t="shared" si="65"/>
        <v>2013</v>
      </c>
      <c r="M1940" t="b">
        <v>0</v>
      </c>
      <c r="N1940">
        <v>114</v>
      </c>
      <c r="O1940" t="b">
        <v>1</v>
      </c>
      <c r="P1940" t="s">
        <v>8277</v>
      </c>
    </row>
    <row r="1941" spans="1:16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66"/>
        <v>41313.985046296293</v>
      </c>
      <c r="L1941" s="13">
        <f t="shared" si="65"/>
        <v>2013</v>
      </c>
      <c r="M1941" t="b">
        <v>0</v>
      </c>
      <c r="N1941">
        <v>96</v>
      </c>
      <c r="O1941" t="b">
        <v>1</v>
      </c>
      <c r="P1941" t="s">
        <v>8277</v>
      </c>
    </row>
    <row r="1942" spans="1:16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66"/>
        <v>40670.507326388892</v>
      </c>
      <c r="L1942" s="13">
        <f t="shared" si="65"/>
        <v>2011</v>
      </c>
      <c r="M1942" t="b">
        <v>0</v>
      </c>
      <c r="N1942">
        <v>31</v>
      </c>
      <c r="O1942" t="b">
        <v>1</v>
      </c>
      <c r="P1942" t="s">
        <v>8277</v>
      </c>
    </row>
    <row r="1943" spans="1:16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66"/>
        <v>41744.290868055556</v>
      </c>
      <c r="L1943" s="13">
        <f t="shared" si="65"/>
        <v>2014</v>
      </c>
      <c r="M1943" t="b">
        <v>1</v>
      </c>
      <c r="N1943">
        <v>4883</v>
      </c>
      <c r="O1943" t="b">
        <v>1</v>
      </c>
      <c r="P1943" t="s">
        <v>8293</v>
      </c>
    </row>
    <row r="1944" spans="1:16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66"/>
        <v>40638.828009259261</v>
      </c>
      <c r="L1944" s="13">
        <f t="shared" si="65"/>
        <v>2011</v>
      </c>
      <c r="M1944" t="b">
        <v>1</v>
      </c>
      <c r="N1944">
        <v>95</v>
      </c>
      <c r="O1944" t="b">
        <v>1</v>
      </c>
      <c r="P1944" t="s">
        <v>8293</v>
      </c>
    </row>
    <row r="1945" spans="1:16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66"/>
        <v>42548.269861111112</v>
      </c>
      <c r="L1945" s="13">
        <f t="shared" si="65"/>
        <v>2016</v>
      </c>
      <c r="M1945" t="b">
        <v>1</v>
      </c>
      <c r="N1945">
        <v>2478</v>
      </c>
      <c r="O1945" t="b">
        <v>1</v>
      </c>
      <c r="P1945" t="s">
        <v>8293</v>
      </c>
    </row>
    <row r="1946" spans="1:16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66"/>
        <v>41730.584374999999</v>
      </c>
      <c r="L1946" s="13">
        <f t="shared" si="65"/>
        <v>2014</v>
      </c>
      <c r="M1946" t="b">
        <v>1</v>
      </c>
      <c r="N1946">
        <v>1789</v>
      </c>
      <c r="O1946" t="b">
        <v>1</v>
      </c>
      <c r="P1946" t="s">
        <v>8293</v>
      </c>
    </row>
    <row r="1947" spans="1:16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66"/>
        <v>42157.251828703709</v>
      </c>
      <c r="L1947" s="13">
        <f t="shared" si="65"/>
        <v>2015</v>
      </c>
      <c r="M1947" t="b">
        <v>1</v>
      </c>
      <c r="N1947">
        <v>680</v>
      </c>
      <c r="O1947" t="b">
        <v>1</v>
      </c>
      <c r="P1947" t="s">
        <v>8293</v>
      </c>
    </row>
    <row r="1948" spans="1:16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66"/>
        <v>41689.150011574071</v>
      </c>
      <c r="L1948" s="13">
        <f t="shared" si="65"/>
        <v>2014</v>
      </c>
      <c r="M1948" t="b">
        <v>1</v>
      </c>
      <c r="N1948">
        <v>70</v>
      </c>
      <c r="O1948" t="b">
        <v>1</v>
      </c>
      <c r="P1948" t="s">
        <v>8293</v>
      </c>
    </row>
    <row r="1949" spans="1:16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66"/>
        <v>40102.918055555558</v>
      </c>
      <c r="L1949" s="13">
        <f t="shared" si="65"/>
        <v>2009</v>
      </c>
      <c r="M1949" t="b">
        <v>1</v>
      </c>
      <c r="N1949">
        <v>23</v>
      </c>
      <c r="O1949" t="b">
        <v>1</v>
      </c>
      <c r="P1949" t="s">
        <v>8293</v>
      </c>
    </row>
    <row r="1950" spans="1:16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66"/>
        <v>42473.604270833333</v>
      </c>
      <c r="L1950" s="13">
        <f t="shared" si="65"/>
        <v>2016</v>
      </c>
      <c r="M1950" t="b">
        <v>1</v>
      </c>
      <c r="N1950">
        <v>4245</v>
      </c>
      <c r="O1950" t="b">
        <v>1</v>
      </c>
      <c r="P1950" t="s">
        <v>8293</v>
      </c>
    </row>
    <row r="1951" spans="1:16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66"/>
        <v>41800.423043981478</v>
      </c>
      <c r="L1951" s="13">
        <f t="shared" si="65"/>
        <v>2014</v>
      </c>
      <c r="M1951" t="b">
        <v>1</v>
      </c>
      <c r="N1951">
        <v>943</v>
      </c>
      <c r="O1951" t="b">
        <v>1</v>
      </c>
      <c r="P1951" t="s">
        <v>8293</v>
      </c>
    </row>
    <row r="1952" spans="1:16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66"/>
        <v>40624.181400462963</v>
      </c>
      <c r="L1952" s="13">
        <f t="shared" si="65"/>
        <v>2011</v>
      </c>
      <c r="M1952" t="b">
        <v>1</v>
      </c>
      <c r="N1952">
        <v>1876</v>
      </c>
      <c r="O1952" t="b">
        <v>1</v>
      </c>
      <c r="P1952" t="s">
        <v>8293</v>
      </c>
    </row>
    <row r="1953" spans="1:16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66"/>
        <v>42651.420567129629</v>
      </c>
      <c r="L1953" s="13">
        <f t="shared" si="65"/>
        <v>2016</v>
      </c>
      <c r="M1953" t="b">
        <v>1</v>
      </c>
      <c r="N1953">
        <v>834</v>
      </c>
      <c r="O1953" t="b">
        <v>1</v>
      </c>
      <c r="P1953" t="s">
        <v>8293</v>
      </c>
    </row>
    <row r="1954" spans="1:16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66"/>
        <v>41526.60665509259</v>
      </c>
      <c r="L1954" s="13">
        <f t="shared" si="65"/>
        <v>2013</v>
      </c>
      <c r="M1954" t="b">
        <v>1</v>
      </c>
      <c r="N1954">
        <v>682</v>
      </c>
      <c r="O1954" t="b">
        <v>1</v>
      </c>
      <c r="P1954" t="s">
        <v>8293</v>
      </c>
    </row>
    <row r="1955" spans="1:16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66"/>
        <v>40941.199826388889</v>
      </c>
      <c r="L1955" s="13">
        <f t="shared" si="65"/>
        <v>2012</v>
      </c>
      <c r="M1955" t="b">
        <v>1</v>
      </c>
      <c r="N1955">
        <v>147</v>
      </c>
      <c r="O1955" t="b">
        <v>1</v>
      </c>
      <c r="P1955" t="s">
        <v>8293</v>
      </c>
    </row>
    <row r="1956" spans="1:16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66"/>
        <v>42394.580740740741</v>
      </c>
      <c r="L1956" s="13">
        <f t="shared" si="65"/>
        <v>2016</v>
      </c>
      <c r="M1956" t="b">
        <v>1</v>
      </c>
      <c r="N1956">
        <v>415</v>
      </c>
      <c r="O1956" t="b">
        <v>1</v>
      </c>
      <c r="P1956" t="s">
        <v>8293</v>
      </c>
    </row>
    <row r="1957" spans="1:16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66"/>
        <v>41020.271770833337</v>
      </c>
      <c r="L1957" s="13">
        <f t="shared" si="65"/>
        <v>2012</v>
      </c>
      <c r="M1957" t="b">
        <v>1</v>
      </c>
      <c r="N1957">
        <v>290</v>
      </c>
      <c r="O1957" t="b">
        <v>1</v>
      </c>
      <c r="P1957" t="s">
        <v>8293</v>
      </c>
    </row>
    <row r="1958" spans="1:16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66"/>
        <v>42067.923668981486</v>
      </c>
      <c r="L1958" s="13">
        <f t="shared" si="65"/>
        <v>2015</v>
      </c>
      <c r="M1958" t="b">
        <v>1</v>
      </c>
      <c r="N1958">
        <v>365</v>
      </c>
      <c r="O1958" t="b">
        <v>1</v>
      </c>
      <c r="P1958" t="s">
        <v>8293</v>
      </c>
    </row>
    <row r="1959" spans="1:16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66"/>
        <v>41179.098530092589</v>
      </c>
      <c r="L1959" s="13">
        <f t="shared" si="65"/>
        <v>2012</v>
      </c>
      <c r="M1959" t="b">
        <v>1</v>
      </c>
      <c r="N1959">
        <v>660</v>
      </c>
      <c r="O1959" t="b">
        <v>1</v>
      </c>
      <c r="P1959" t="s">
        <v>8293</v>
      </c>
    </row>
    <row r="1960" spans="1:16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66"/>
        <v>41326.987974537034</v>
      </c>
      <c r="L1960" s="13">
        <f t="shared" si="65"/>
        <v>2013</v>
      </c>
      <c r="M1960" t="b">
        <v>1</v>
      </c>
      <c r="N1960">
        <v>1356</v>
      </c>
      <c r="O1960" t="b">
        <v>1</v>
      </c>
      <c r="P1960" t="s">
        <v>8293</v>
      </c>
    </row>
    <row r="1961" spans="1:16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66"/>
        <v>41871.845601851855</v>
      </c>
      <c r="L1961" s="13">
        <f t="shared" si="65"/>
        <v>2014</v>
      </c>
      <c r="M1961" t="b">
        <v>1</v>
      </c>
      <c r="N1961">
        <v>424</v>
      </c>
      <c r="O1961" t="b">
        <v>1</v>
      </c>
      <c r="P1961" t="s">
        <v>8293</v>
      </c>
    </row>
    <row r="1962" spans="1:16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66"/>
        <v>41964.362743055557</v>
      </c>
      <c r="L1962" s="13">
        <f t="shared" si="65"/>
        <v>2014</v>
      </c>
      <c r="M1962" t="b">
        <v>1</v>
      </c>
      <c r="N1962">
        <v>33</v>
      </c>
      <c r="O1962" t="b">
        <v>1</v>
      </c>
      <c r="P1962" t="s">
        <v>8293</v>
      </c>
    </row>
    <row r="1963" spans="1:16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66"/>
        <v>41148.194641203707</v>
      </c>
      <c r="L1963" s="13">
        <f t="shared" si="65"/>
        <v>2012</v>
      </c>
      <c r="M1963" t="b">
        <v>1</v>
      </c>
      <c r="N1963">
        <v>1633</v>
      </c>
      <c r="O1963" t="b">
        <v>1</v>
      </c>
      <c r="P1963" t="s">
        <v>8293</v>
      </c>
    </row>
    <row r="1964" spans="1:16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66"/>
        <v>41742.780509259261</v>
      </c>
      <c r="L1964" s="13">
        <f t="shared" si="65"/>
        <v>2014</v>
      </c>
      <c r="M1964" t="b">
        <v>1</v>
      </c>
      <c r="N1964">
        <v>306</v>
      </c>
      <c r="O1964" t="b">
        <v>1</v>
      </c>
      <c r="P1964" t="s">
        <v>8293</v>
      </c>
    </row>
    <row r="1965" spans="1:16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66"/>
        <v>41863.429791666669</v>
      </c>
      <c r="L1965" s="13">
        <f t="shared" si="65"/>
        <v>2014</v>
      </c>
      <c r="M1965" t="b">
        <v>1</v>
      </c>
      <c r="N1965">
        <v>205</v>
      </c>
      <c r="O1965" t="b">
        <v>1</v>
      </c>
      <c r="P1965" t="s">
        <v>8293</v>
      </c>
    </row>
    <row r="1966" spans="1:16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66"/>
        <v>42452.272824074069</v>
      </c>
      <c r="L1966" s="13">
        <f t="shared" si="65"/>
        <v>2016</v>
      </c>
      <c r="M1966" t="b">
        <v>1</v>
      </c>
      <c r="N1966">
        <v>1281</v>
      </c>
      <c r="O1966" t="b">
        <v>1</v>
      </c>
      <c r="P1966" t="s">
        <v>8293</v>
      </c>
    </row>
    <row r="1967" spans="1:16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66"/>
        <v>40898.089236111111</v>
      </c>
      <c r="L1967" s="13">
        <f t="shared" si="65"/>
        <v>2011</v>
      </c>
      <c r="M1967" t="b">
        <v>1</v>
      </c>
      <c r="N1967">
        <v>103</v>
      </c>
      <c r="O1967" t="b">
        <v>1</v>
      </c>
      <c r="P1967" t="s">
        <v>8293</v>
      </c>
    </row>
    <row r="1968" spans="1:16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66"/>
        <v>41835.540486111109</v>
      </c>
      <c r="L1968" s="13">
        <f t="shared" si="65"/>
        <v>2014</v>
      </c>
      <c r="M1968" t="b">
        <v>1</v>
      </c>
      <c r="N1968">
        <v>1513</v>
      </c>
      <c r="O1968" t="b">
        <v>1</v>
      </c>
      <c r="P1968" t="s">
        <v>8293</v>
      </c>
    </row>
    <row r="1969" spans="1:16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66"/>
        <v>41730.663530092592</v>
      </c>
      <c r="L1969" s="13">
        <f t="shared" si="65"/>
        <v>2014</v>
      </c>
      <c r="M1969" t="b">
        <v>1</v>
      </c>
      <c r="N1969">
        <v>405</v>
      </c>
      <c r="O1969" t="b">
        <v>1</v>
      </c>
      <c r="P1969" t="s">
        <v>8293</v>
      </c>
    </row>
    <row r="1970" spans="1:16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66"/>
        <v>42676.586979166663</v>
      </c>
      <c r="L1970" s="13">
        <f t="shared" si="65"/>
        <v>2016</v>
      </c>
      <c r="M1970" t="b">
        <v>1</v>
      </c>
      <c r="N1970">
        <v>510</v>
      </c>
      <c r="O1970" t="b">
        <v>1</v>
      </c>
      <c r="P1970" t="s">
        <v>8293</v>
      </c>
    </row>
    <row r="1971" spans="1:16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66"/>
        <v>42557.792453703703</v>
      </c>
      <c r="L1971" s="13">
        <f t="shared" si="65"/>
        <v>2016</v>
      </c>
      <c r="M1971" t="b">
        <v>1</v>
      </c>
      <c r="N1971">
        <v>1887</v>
      </c>
      <c r="O1971" t="b">
        <v>1</v>
      </c>
      <c r="P1971" t="s">
        <v>8293</v>
      </c>
    </row>
    <row r="1972" spans="1:16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66"/>
        <v>41324.193298611113</v>
      </c>
      <c r="L1972" s="13">
        <f t="shared" si="65"/>
        <v>2013</v>
      </c>
      <c r="M1972" t="b">
        <v>1</v>
      </c>
      <c r="N1972">
        <v>701</v>
      </c>
      <c r="O1972" t="b">
        <v>1</v>
      </c>
      <c r="P1972" t="s">
        <v>8293</v>
      </c>
    </row>
    <row r="1973" spans="1:16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66"/>
        <v>41561.500706018516</v>
      </c>
      <c r="L1973" s="13">
        <f t="shared" si="65"/>
        <v>2013</v>
      </c>
      <c r="M1973" t="b">
        <v>1</v>
      </c>
      <c r="N1973">
        <v>3863</v>
      </c>
      <c r="O1973" t="b">
        <v>1</v>
      </c>
      <c r="P1973" t="s">
        <v>8293</v>
      </c>
    </row>
    <row r="1974" spans="1:16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66"/>
        <v>41201.012083333335</v>
      </c>
      <c r="L1974" s="13">
        <f t="shared" si="65"/>
        <v>2012</v>
      </c>
      <c r="M1974" t="b">
        <v>1</v>
      </c>
      <c r="N1974">
        <v>238</v>
      </c>
      <c r="O1974" t="b">
        <v>1</v>
      </c>
      <c r="P1974" t="s">
        <v>8293</v>
      </c>
    </row>
    <row r="1975" spans="1:16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66"/>
        <v>42549.722962962958</v>
      </c>
      <c r="L1975" s="13">
        <f t="shared" si="65"/>
        <v>2016</v>
      </c>
      <c r="M1975" t="b">
        <v>1</v>
      </c>
      <c r="N1975">
        <v>2051</v>
      </c>
      <c r="O1975" t="b">
        <v>1</v>
      </c>
      <c r="P1975" t="s">
        <v>8293</v>
      </c>
    </row>
    <row r="1976" spans="1:16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66"/>
        <v>41445.334131944444</v>
      </c>
      <c r="L1976" s="13">
        <f t="shared" si="65"/>
        <v>2013</v>
      </c>
      <c r="M1976" t="b">
        <v>1</v>
      </c>
      <c r="N1976">
        <v>402</v>
      </c>
      <c r="O1976" t="b">
        <v>1</v>
      </c>
      <c r="P1976" t="s">
        <v>8293</v>
      </c>
    </row>
    <row r="1977" spans="1:16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66"/>
        <v>41313.755219907405</v>
      </c>
      <c r="L1977" s="13">
        <f t="shared" si="65"/>
        <v>2013</v>
      </c>
      <c r="M1977" t="b">
        <v>1</v>
      </c>
      <c r="N1977">
        <v>253</v>
      </c>
      <c r="O1977" t="b">
        <v>1</v>
      </c>
      <c r="P1977" t="s">
        <v>8293</v>
      </c>
    </row>
    <row r="1978" spans="1:16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66"/>
        <v>41438.899594907409</v>
      </c>
      <c r="L1978" s="13">
        <f t="shared" si="65"/>
        <v>2013</v>
      </c>
      <c r="M1978" t="b">
        <v>1</v>
      </c>
      <c r="N1978">
        <v>473</v>
      </c>
      <c r="O1978" t="b">
        <v>1</v>
      </c>
      <c r="P1978" t="s">
        <v>8293</v>
      </c>
    </row>
    <row r="1979" spans="1:16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66"/>
        <v>42311.216898148152</v>
      </c>
      <c r="L1979" s="13">
        <f t="shared" si="65"/>
        <v>2015</v>
      </c>
      <c r="M1979" t="b">
        <v>1</v>
      </c>
      <c r="N1979">
        <v>821</v>
      </c>
      <c r="O1979" t="b">
        <v>1</v>
      </c>
      <c r="P1979" t="s">
        <v>8293</v>
      </c>
    </row>
    <row r="1980" spans="1:16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66"/>
        <v>41039.225601851853</v>
      </c>
      <c r="L1980" s="13">
        <f t="shared" si="65"/>
        <v>2012</v>
      </c>
      <c r="M1980" t="b">
        <v>1</v>
      </c>
      <c r="N1980">
        <v>388</v>
      </c>
      <c r="O1980" t="b">
        <v>1</v>
      </c>
      <c r="P1980" t="s">
        <v>8293</v>
      </c>
    </row>
    <row r="1981" spans="1:16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66"/>
        <v>42290.460023148145</v>
      </c>
      <c r="L1981" s="13">
        <f t="shared" si="65"/>
        <v>2015</v>
      </c>
      <c r="M1981" t="b">
        <v>1</v>
      </c>
      <c r="N1981">
        <v>813</v>
      </c>
      <c r="O1981" t="b">
        <v>1</v>
      </c>
      <c r="P1981" t="s">
        <v>8293</v>
      </c>
    </row>
    <row r="1982" spans="1:16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66"/>
        <v>42423.542384259257</v>
      </c>
      <c r="L1982" s="13">
        <f t="shared" si="65"/>
        <v>2016</v>
      </c>
      <c r="M1982" t="b">
        <v>1</v>
      </c>
      <c r="N1982">
        <v>1945</v>
      </c>
      <c r="O1982" t="b">
        <v>1</v>
      </c>
      <c r="P1982" t="s">
        <v>8293</v>
      </c>
    </row>
    <row r="1983" spans="1:16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66"/>
        <v>41799.725289351853</v>
      </c>
      <c r="L1983" s="13">
        <f t="shared" si="65"/>
        <v>2014</v>
      </c>
      <c r="M1983" t="b">
        <v>0</v>
      </c>
      <c r="N1983">
        <v>12</v>
      </c>
      <c r="O1983" t="b">
        <v>0</v>
      </c>
      <c r="P1983" t="s">
        <v>8294</v>
      </c>
    </row>
    <row r="1984" spans="1:16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66"/>
        <v>42678.586655092593</v>
      </c>
      <c r="L1984" s="13">
        <f t="shared" si="65"/>
        <v>2016</v>
      </c>
      <c r="M1984" t="b">
        <v>0</v>
      </c>
      <c r="N1984">
        <v>0</v>
      </c>
      <c r="O1984" t="b">
        <v>0</v>
      </c>
      <c r="P1984" t="s">
        <v>8294</v>
      </c>
    </row>
    <row r="1985" spans="1:16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66"/>
        <v>42593.011782407411</v>
      </c>
      <c r="L1985" s="13">
        <f t="shared" si="65"/>
        <v>2016</v>
      </c>
      <c r="M1985" t="b">
        <v>0</v>
      </c>
      <c r="N1985">
        <v>16</v>
      </c>
      <c r="O1985" t="b">
        <v>0</v>
      </c>
      <c r="P1985" t="s">
        <v>8294</v>
      </c>
    </row>
    <row r="1986" spans="1:16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66"/>
        <v>41913.790289351848</v>
      </c>
      <c r="L1986" s="13">
        <f t="shared" si="65"/>
        <v>2014</v>
      </c>
      <c r="M1986" t="b">
        <v>0</v>
      </c>
      <c r="N1986">
        <v>7</v>
      </c>
      <c r="O1986" t="b">
        <v>0</v>
      </c>
      <c r="P1986" t="s">
        <v>8294</v>
      </c>
    </row>
    <row r="1987" spans="1:16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si="66"/>
        <v>42555.698738425926</v>
      </c>
      <c r="L1987" s="13">
        <f t="shared" ref="L1987:L2050" si="67">YEAR(K1987)</f>
        <v>2016</v>
      </c>
      <c r="M1987" t="b">
        <v>0</v>
      </c>
      <c r="N1987">
        <v>4</v>
      </c>
      <c r="O1987" t="b">
        <v>0</v>
      </c>
      <c r="P1987" t="s">
        <v>8294</v>
      </c>
    </row>
    <row r="1988" spans="1:16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66"/>
        <v>42413.433831018512</v>
      </c>
      <c r="L1988" s="13">
        <f t="shared" si="67"/>
        <v>2016</v>
      </c>
      <c r="M1988" t="b">
        <v>0</v>
      </c>
      <c r="N1988">
        <v>1</v>
      </c>
      <c r="O1988" t="b">
        <v>0</v>
      </c>
      <c r="P1988" t="s">
        <v>8294</v>
      </c>
    </row>
    <row r="1989" spans="1:16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66"/>
        <v>42034.639768518522</v>
      </c>
      <c r="L1989" s="13">
        <f t="shared" si="67"/>
        <v>2015</v>
      </c>
      <c r="M1989" t="b">
        <v>0</v>
      </c>
      <c r="N1989">
        <v>28</v>
      </c>
      <c r="O1989" t="b">
        <v>0</v>
      </c>
      <c r="P1989" t="s">
        <v>8294</v>
      </c>
    </row>
    <row r="1990" spans="1:16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66"/>
        <v>42206.763217592597</v>
      </c>
      <c r="L1990" s="13">
        <f t="shared" si="67"/>
        <v>2015</v>
      </c>
      <c r="M1990" t="b">
        <v>0</v>
      </c>
      <c r="N1990">
        <v>1</v>
      </c>
      <c r="O1990" t="b">
        <v>0</v>
      </c>
      <c r="P1990" t="s">
        <v>8294</v>
      </c>
    </row>
    <row r="1991" spans="1:16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66"/>
        <v>42685.680648148147</v>
      </c>
      <c r="L1991" s="13">
        <f t="shared" si="67"/>
        <v>2016</v>
      </c>
      <c r="M1991" t="b">
        <v>0</v>
      </c>
      <c r="N1991">
        <v>1</v>
      </c>
      <c r="O1991" t="b">
        <v>0</v>
      </c>
      <c r="P1991" t="s">
        <v>8294</v>
      </c>
    </row>
    <row r="1992" spans="1:16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66"/>
        <v>42398.195972222224</v>
      </c>
      <c r="L1992" s="13">
        <f t="shared" si="67"/>
        <v>2016</v>
      </c>
      <c r="M1992" t="b">
        <v>0</v>
      </c>
      <c r="N1992">
        <v>5</v>
      </c>
      <c r="O1992" t="b">
        <v>0</v>
      </c>
      <c r="P1992" t="s">
        <v>8294</v>
      </c>
    </row>
    <row r="1993" spans="1:16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ref="K1993:K2056" si="68">(((J1993/60)/60)/24)+DATE(1970,1,1)</f>
        <v>42167.89335648148</v>
      </c>
      <c r="L1993" s="13">
        <f t="shared" si="67"/>
        <v>2015</v>
      </c>
      <c r="M1993" t="b">
        <v>0</v>
      </c>
      <c r="N1993">
        <v>3</v>
      </c>
      <c r="O1993" t="b">
        <v>0</v>
      </c>
      <c r="P1993" t="s">
        <v>8294</v>
      </c>
    </row>
    <row r="1994" spans="1:16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68"/>
        <v>42023.143414351856</v>
      </c>
      <c r="L1994" s="13">
        <f t="shared" si="67"/>
        <v>2015</v>
      </c>
      <c r="M1994" t="b">
        <v>0</v>
      </c>
      <c r="N1994">
        <v>2</v>
      </c>
      <c r="O1994" t="b">
        <v>0</v>
      </c>
      <c r="P1994" t="s">
        <v>8294</v>
      </c>
    </row>
    <row r="1995" spans="1:16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68"/>
        <v>42329.58839120371</v>
      </c>
      <c r="L1995" s="13">
        <f t="shared" si="67"/>
        <v>2015</v>
      </c>
      <c r="M1995" t="b">
        <v>0</v>
      </c>
      <c r="N1995">
        <v>0</v>
      </c>
      <c r="O1995" t="b">
        <v>0</v>
      </c>
      <c r="P1995" t="s">
        <v>8294</v>
      </c>
    </row>
    <row r="1996" spans="1:16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68"/>
        <v>42651.006273148145</v>
      </c>
      <c r="L1996" s="13">
        <f t="shared" si="67"/>
        <v>2016</v>
      </c>
      <c r="M1996" t="b">
        <v>0</v>
      </c>
      <c r="N1996">
        <v>0</v>
      </c>
      <c r="O1996" t="b">
        <v>0</v>
      </c>
      <c r="P1996" t="s">
        <v>8294</v>
      </c>
    </row>
    <row r="1997" spans="1:16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68"/>
        <v>42181.902037037042</v>
      </c>
      <c r="L1997" s="13">
        <f t="shared" si="67"/>
        <v>2015</v>
      </c>
      <c r="M1997" t="b">
        <v>0</v>
      </c>
      <c r="N1997">
        <v>3</v>
      </c>
      <c r="O1997" t="b">
        <v>0</v>
      </c>
      <c r="P1997" t="s">
        <v>8294</v>
      </c>
    </row>
    <row r="1998" spans="1:16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68"/>
        <v>41800.819571759261</v>
      </c>
      <c r="L1998" s="13">
        <f t="shared" si="67"/>
        <v>2014</v>
      </c>
      <c r="M1998" t="b">
        <v>0</v>
      </c>
      <c r="N1998">
        <v>0</v>
      </c>
      <c r="O1998" t="b">
        <v>0</v>
      </c>
      <c r="P1998" t="s">
        <v>8294</v>
      </c>
    </row>
    <row r="1999" spans="1:16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68"/>
        <v>41847.930694444447</v>
      </c>
      <c r="L1999" s="13">
        <f t="shared" si="67"/>
        <v>2014</v>
      </c>
      <c r="M1999" t="b">
        <v>0</v>
      </c>
      <c r="N1999">
        <v>0</v>
      </c>
      <c r="O1999" t="b">
        <v>0</v>
      </c>
      <c r="P1999" t="s">
        <v>8294</v>
      </c>
    </row>
    <row r="2000" spans="1:16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68"/>
        <v>41807.118495370371</v>
      </c>
      <c r="L2000" s="13">
        <f t="shared" si="67"/>
        <v>2014</v>
      </c>
      <c r="M2000" t="b">
        <v>0</v>
      </c>
      <c r="N2000">
        <v>3</v>
      </c>
      <c r="O2000" t="b">
        <v>0</v>
      </c>
      <c r="P2000" t="s">
        <v>8294</v>
      </c>
    </row>
    <row r="2001" spans="1:16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68"/>
        <v>41926.482731481483</v>
      </c>
      <c r="L2001" s="13">
        <f t="shared" si="67"/>
        <v>2014</v>
      </c>
      <c r="M2001" t="b">
        <v>0</v>
      </c>
      <c r="N2001">
        <v>7</v>
      </c>
      <c r="O2001" t="b">
        <v>0</v>
      </c>
      <c r="P2001" t="s">
        <v>8294</v>
      </c>
    </row>
    <row r="2002" spans="1:16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68"/>
        <v>42345.951539351852</v>
      </c>
      <c r="L2002" s="13">
        <f t="shared" si="67"/>
        <v>2015</v>
      </c>
      <c r="M2002" t="b">
        <v>0</v>
      </c>
      <c r="N2002">
        <v>25</v>
      </c>
      <c r="O2002" t="b">
        <v>0</v>
      </c>
      <c r="P2002" t="s">
        <v>8294</v>
      </c>
    </row>
    <row r="2003" spans="1:16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68"/>
        <v>42136.209675925929</v>
      </c>
      <c r="L2003" s="13">
        <f t="shared" si="67"/>
        <v>2015</v>
      </c>
      <c r="M2003" t="b">
        <v>1</v>
      </c>
      <c r="N2003">
        <v>1637</v>
      </c>
      <c r="O2003" t="b">
        <v>1</v>
      </c>
      <c r="P2003" t="s">
        <v>8293</v>
      </c>
    </row>
    <row r="2004" spans="1:16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68"/>
        <v>42728.71230324074</v>
      </c>
      <c r="L2004" s="13">
        <f t="shared" si="67"/>
        <v>2016</v>
      </c>
      <c r="M2004" t="b">
        <v>1</v>
      </c>
      <c r="N2004">
        <v>1375</v>
      </c>
      <c r="O2004" t="b">
        <v>1</v>
      </c>
      <c r="P2004" t="s">
        <v>8293</v>
      </c>
    </row>
    <row r="2005" spans="1:16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68"/>
        <v>40347.125601851854</v>
      </c>
      <c r="L2005" s="13">
        <f t="shared" si="67"/>
        <v>2010</v>
      </c>
      <c r="M2005" t="b">
        <v>1</v>
      </c>
      <c r="N2005">
        <v>17</v>
      </c>
      <c r="O2005" t="b">
        <v>1</v>
      </c>
      <c r="P2005" t="s">
        <v>8293</v>
      </c>
    </row>
    <row r="2006" spans="1:16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68"/>
        <v>41800.604895833334</v>
      </c>
      <c r="L2006" s="13">
        <f t="shared" si="67"/>
        <v>2014</v>
      </c>
      <c r="M2006" t="b">
        <v>1</v>
      </c>
      <c r="N2006">
        <v>354</v>
      </c>
      <c r="O2006" t="b">
        <v>1</v>
      </c>
      <c r="P2006" t="s">
        <v>8293</v>
      </c>
    </row>
    <row r="2007" spans="1:16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68"/>
        <v>41535.812708333331</v>
      </c>
      <c r="L2007" s="13">
        <f t="shared" si="67"/>
        <v>2013</v>
      </c>
      <c r="M2007" t="b">
        <v>1</v>
      </c>
      <c r="N2007">
        <v>191</v>
      </c>
      <c r="O2007" t="b">
        <v>1</v>
      </c>
      <c r="P2007" t="s">
        <v>8293</v>
      </c>
    </row>
    <row r="2008" spans="1:16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68"/>
        <v>41941.500520833331</v>
      </c>
      <c r="L2008" s="13">
        <f t="shared" si="67"/>
        <v>2014</v>
      </c>
      <c r="M2008" t="b">
        <v>1</v>
      </c>
      <c r="N2008">
        <v>303</v>
      </c>
      <c r="O2008" t="b">
        <v>1</v>
      </c>
      <c r="P2008" t="s">
        <v>8293</v>
      </c>
    </row>
    <row r="2009" spans="1:16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68"/>
        <v>40347.837800925925</v>
      </c>
      <c r="L2009" s="13">
        <f t="shared" si="67"/>
        <v>2010</v>
      </c>
      <c r="M2009" t="b">
        <v>1</v>
      </c>
      <c r="N2009">
        <v>137</v>
      </c>
      <c r="O2009" t="b">
        <v>1</v>
      </c>
      <c r="P2009" t="s">
        <v>8293</v>
      </c>
    </row>
    <row r="2010" spans="1:16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68"/>
        <v>40761.604421296295</v>
      </c>
      <c r="L2010" s="13">
        <f t="shared" si="67"/>
        <v>2011</v>
      </c>
      <c r="M2010" t="b">
        <v>1</v>
      </c>
      <c r="N2010">
        <v>41</v>
      </c>
      <c r="O2010" t="b">
        <v>1</v>
      </c>
      <c r="P2010" t="s">
        <v>8293</v>
      </c>
    </row>
    <row r="2011" spans="1:16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68"/>
        <v>42661.323414351849</v>
      </c>
      <c r="L2011" s="13">
        <f t="shared" si="67"/>
        <v>2016</v>
      </c>
      <c r="M2011" t="b">
        <v>1</v>
      </c>
      <c r="N2011">
        <v>398</v>
      </c>
      <c r="O2011" t="b">
        <v>1</v>
      </c>
      <c r="P2011" t="s">
        <v>8293</v>
      </c>
    </row>
    <row r="2012" spans="1:16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68"/>
        <v>42570.996423611112</v>
      </c>
      <c r="L2012" s="13">
        <f t="shared" si="67"/>
        <v>2016</v>
      </c>
      <c r="M2012" t="b">
        <v>1</v>
      </c>
      <c r="N2012">
        <v>1737</v>
      </c>
      <c r="O2012" t="b">
        <v>1</v>
      </c>
      <c r="P2012" t="s">
        <v>8293</v>
      </c>
    </row>
    <row r="2013" spans="1:16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68"/>
        <v>42347.358483796299</v>
      </c>
      <c r="L2013" s="13">
        <f t="shared" si="67"/>
        <v>2015</v>
      </c>
      <c r="M2013" t="b">
        <v>1</v>
      </c>
      <c r="N2013">
        <v>971</v>
      </c>
      <c r="O2013" t="b">
        <v>1</v>
      </c>
      <c r="P2013" t="s">
        <v>8293</v>
      </c>
    </row>
    <row r="2014" spans="1:16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68"/>
        <v>42010.822233796294</v>
      </c>
      <c r="L2014" s="13">
        <f t="shared" si="67"/>
        <v>2015</v>
      </c>
      <c r="M2014" t="b">
        <v>1</v>
      </c>
      <c r="N2014">
        <v>183</v>
      </c>
      <c r="O2014" t="b">
        <v>1</v>
      </c>
      <c r="P2014" t="s">
        <v>8293</v>
      </c>
    </row>
    <row r="2015" spans="1:16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68"/>
        <v>42499.960810185185</v>
      </c>
      <c r="L2015" s="13">
        <f t="shared" si="67"/>
        <v>2016</v>
      </c>
      <c r="M2015" t="b">
        <v>1</v>
      </c>
      <c r="N2015">
        <v>4562</v>
      </c>
      <c r="O2015" t="b">
        <v>1</v>
      </c>
      <c r="P2015" t="s">
        <v>8293</v>
      </c>
    </row>
    <row r="2016" spans="1:16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68"/>
        <v>41324.214571759258</v>
      </c>
      <c r="L2016" s="13">
        <f t="shared" si="67"/>
        <v>2013</v>
      </c>
      <c r="M2016" t="b">
        <v>1</v>
      </c>
      <c r="N2016">
        <v>26457</v>
      </c>
      <c r="O2016" t="b">
        <v>1</v>
      </c>
      <c r="P2016" t="s">
        <v>8293</v>
      </c>
    </row>
    <row r="2017" spans="1:16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68"/>
        <v>40765.876886574071</v>
      </c>
      <c r="L2017" s="13">
        <f t="shared" si="67"/>
        <v>2011</v>
      </c>
      <c r="M2017" t="b">
        <v>1</v>
      </c>
      <c r="N2017">
        <v>162</v>
      </c>
      <c r="O2017" t="b">
        <v>1</v>
      </c>
      <c r="P2017" t="s">
        <v>8293</v>
      </c>
    </row>
    <row r="2018" spans="1:16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68"/>
        <v>41312.88077546296</v>
      </c>
      <c r="L2018" s="13">
        <f t="shared" si="67"/>
        <v>2013</v>
      </c>
      <c r="M2018" t="b">
        <v>1</v>
      </c>
      <c r="N2018">
        <v>479</v>
      </c>
      <c r="O2018" t="b">
        <v>1</v>
      </c>
      <c r="P2018" t="s">
        <v>8293</v>
      </c>
    </row>
    <row r="2019" spans="1:16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68"/>
        <v>40961.057349537034</v>
      </c>
      <c r="L2019" s="13">
        <f t="shared" si="67"/>
        <v>2012</v>
      </c>
      <c r="M2019" t="b">
        <v>1</v>
      </c>
      <c r="N2019">
        <v>426</v>
      </c>
      <c r="O2019" t="b">
        <v>1</v>
      </c>
      <c r="P2019" t="s">
        <v>8293</v>
      </c>
    </row>
    <row r="2020" spans="1:16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68"/>
        <v>42199.365844907406</v>
      </c>
      <c r="L2020" s="13">
        <f t="shared" si="67"/>
        <v>2015</v>
      </c>
      <c r="M2020" t="b">
        <v>1</v>
      </c>
      <c r="N2020">
        <v>450</v>
      </c>
      <c r="O2020" t="b">
        <v>1</v>
      </c>
      <c r="P2020" t="s">
        <v>8293</v>
      </c>
    </row>
    <row r="2021" spans="1:16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68"/>
        <v>42605.70857638889</v>
      </c>
      <c r="L2021" s="13">
        <f t="shared" si="67"/>
        <v>2016</v>
      </c>
      <c r="M2021" t="b">
        <v>1</v>
      </c>
      <c r="N2021">
        <v>1780</v>
      </c>
      <c r="O2021" t="b">
        <v>1</v>
      </c>
      <c r="P2021" t="s">
        <v>8293</v>
      </c>
    </row>
    <row r="2022" spans="1:16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68"/>
        <v>41737.097499999996</v>
      </c>
      <c r="L2022" s="13">
        <f t="shared" si="67"/>
        <v>2014</v>
      </c>
      <c r="M2022" t="b">
        <v>1</v>
      </c>
      <c r="N2022">
        <v>122</v>
      </c>
      <c r="O2022" t="b">
        <v>1</v>
      </c>
      <c r="P2022" t="s">
        <v>8293</v>
      </c>
    </row>
    <row r="2023" spans="1:16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68"/>
        <v>41861.070567129631</v>
      </c>
      <c r="L2023" s="13">
        <f t="shared" si="67"/>
        <v>2014</v>
      </c>
      <c r="M2023" t="b">
        <v>1</v>
      </c>
      <c r="N2023">
        <v>95</v>
      </c>
      <c r="O2023" t="b">
        <v>1</v>
      </c>
      <c r="P2023" t="s">
        <v>8293</v>
      </c>
    </row>
    <row r="2024" spans="1:16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68"/>
        <v>42502.569120370375</v>
      </c>
      <c r="L2024" s="13">
        <f t="shared" si="67"/>
        <v>2016</v>
      </c>
      <c r="M2024" t="b">
        <v>1</v>
      </c>
      <c r="N2024">
        <v>325</v>
      </c>
      <c r="O2024" t="b">
        <v>1</v>
      </c>
      <c r="P2024" t="s">
        <v>8293</v>
      </c>
    </row>
    <row r="2025" spans="1:16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68"/>
        <v>42136.420752314814</v>
      </c>
      <c r="L2025" s="13">
        <f t="shared" si="67"/>
        <v>2015</v>
      </c>
      <c r="M2025" t="b">
        <v>1</v>
      </c>
      <c r="N2025">
        <v>353</v>
      </c>
      <c r="O2025" t="b">
        <v>1</v>
      </c>
      <c r="P2025" t="s">
        <v>8293</v>
      </c>
    </row>
    <row r="2026" spans="1:16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68"/>
        <v>41099.966944444444</v>
      </c>
      <c r="L2026" s="13">
        <f t="shared" si="67"/>
        <v>2012</v>
      </c>
      <c r="M2026" t="b">
        <v>1</v>
      </c>
      <c r="N2026">
        <v>105</v>
      </c>
      <c r="O2026" t="b">
        <v>1</v>
      </c>
      <c r="P2026" t="s">
        <v>8293</v>
      </c>
    </row>
    <row r="2027" spans="1:16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68"/>
        <v>42136.184560185182</v>
      </c>
      <c r="L2027" s="13">
        <f t="shared" si="67"/>
        <v>2015</v>
      </c>
      <c r="M2027" t="b">
        <v>1</v>
      </c>
      <c r="N2027">
        <v>729</v>
      </c>
      <c r="O2027" t="b">
        <v>1</v>
      </c>
      <c r="P2027" t="s">
        <v>8293</v>
      </c>
    </row>
    <row r="2028" spans="1:16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68"/>
        <v>41704.735937500001</v>
      </c>
      <c r="L2028" s="13">
        <f t="shared" si="67"/>
        <v>2014</v>
      </c>
      <c r="M2028" t="b">
        <v>1</v>
      </c>
      <c r="N2028">
        <v>454</v>
      </c>
      <c r="O2028" t="b">
        <v>1</v>
      </c>
      <c r="P2028" t="s">
        <v>8293</v>
      </c>
    </row>
    <row r="2029" spans="1:16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68"/>
        <v>42048.813877314817</v>
      </c>
      <c r="L2029" s="13">
        <f t="shared" si="67"/>
        <v>2015</v>
      </c>
      <c r="M2029" t="b">
        <v>1</v>
      </c>
      <c r="N2029">
        <v>539</v>
      </c>
      <c r="O2029" t="b">
        <v>1</v>
      </c>
      <c r="P2029" t="s">
        <v>8293</v>
      </c>
    </row>
    <row r="2030" spans="1:16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68"/>
        <v>40215.919050925928</v>
      </c>
      <c r="L2030" s="13">
        <f t="shared" si="67"/>
        <v>2010</v>
      </c>
      <c r="M2030" t="b">
        <v>1</v>
      </c>
      <c r="N2030">
        <v>79</v>
      </c>
      <c r="O2030" t="b">
        <v>1</v>
      </c>
      <c r="P2030" t="s">
        <v>8293</v>
      </c>
    </row>
    <row r="2031" spans="1:16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68"/>
        <v>41848.021770833337</v>
      </c>
      <c r="L2031" s="13">
        <f t="shared" si="67"/>
        <v>2014</v>
      </c>
      <c r="M2031" t="b">
        <v>1</v>
      </c>
      <c r="N2031">
        <v>94</v>
      </c>
      <c r="O2031" t="b">
        <v>1</v>
      </c>
      <c r="P2031" t="s">
        <v>8293</v>
      </c>
    </row>
    <row r="2032" spans="1:16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68"/>
        <v>41212.996481481481</v>
      </c>
      <c r="L2032" s="13">
        <f t="shared" si="67"/>
        <v>2012</v>
      </c>
      <c r="M2032" t="b">
        <v>1</v>
      </c>
      <c r="N2032">
        <v>625</v>
      </c>
      <c r="O2032" t="b">
        <v>1</v>
      </c>
      <c r="P2032" t="s">
        <v>8293</v>
      </c>
    </row>
    <row r="2033" spans="1:16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68"/>
        <v>41975.329317129625</v>
      </c>
      <c r="L2033" s="13">
        <f t="shared" si="67"/>
        <v>2014</v>
      </c>
      <c r="M2033" t="b">
        <v>1</v>
      </c>
      <c r="N2033">
        <v>508</v>
      </c>
      <c r="O2033" t="b">
        <v>1</v>
      </c>
      <c r="P2033" t="s">
        <v>8293</v>
      </c>
    </row>
    <row r="2034" spans="1:16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68"/>
        <v>42689.565671296295</v>
      </c>
      <c r="L2034" s="13">
        <f t="shared" si="67"/>
        <v>2016</v>
      </c>
      <c r="M2034" t="b">
        <v>1</v>
      </c>
      <c r="N2034">
        <v>531</v>
      </c>
      <c r="O2034" t="b">
        <v>1</v>
      </c>
      <c r="P2034" t="s">
        <v>8293</v>
      </c>
    </row>
    <row r="2035" spans="1:16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68"/>
        <v>41725.082384259258</v>
      </c>
      <c r="L2035" s="13">
        <f t="shared" si="67"/>
        <v>2014</v>
      </c>
      <c r="M2035" t="b">
        <v>1</v>
      </c>
      <c r="N2035">
        <v>158</v>
      </c>
      <c r="O2035" t="b">
        <v>1</v>
      </c>
      <c r="P2035" t="s">
        <v>8293</v>
      </c>
    </row>
    <row r="2036" spans="1:16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68"/>
        <v>42076.130011574074</v>
      </c>
      <c r="L2036" s="13">
        <f t="shared" si="67"/>
        <v>2015</v>
      </c>
      <c r="M2036" t="b">
        <v>1</v>
      </c>
      <c r="N2036">
        <v>508</v>
      </c>
      <c r="O2036" t="b">
        <v>1</v>
      </c>
      <c r="P2036" t="s">
        <v>8293</v>
      </c>
    </row>
    <row r="2037" spans="1:16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68"/>
        <v>42311.625081018516</v>
      </c>
      <c r="L2037" s="13">
        <f t="shared" si="67"/>
        <v>2015</v>
      </c>
      <c r="M2037" t="b">
        <v>1</v>
      </c>
      <c r="N2037">
        <v>644</v>
      </c>
      <c r="O2037" t="b">
        <v>1</v>
      </c>
      <c r="P2037" t="s">
        <v>8293</v>
      </c>
    </row>
    <row r="2038" spans="1:16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68"/>
        <v>41738.864803240744</v>
      </c>
      <c r="L2038" s="13">
        <f t="shared" si="67"/>
        <v>2014</v>
      </c>
      <c r="M2038" t="b">
        <v>1</v>
      </c>
      <c r="N2038">
        <v>848</v>
      </c>
      <c r="O2038" t="b">
        <v>1</v>
      </c>
      <c r="P2038" t="s">
        <v>8293</v>
      </c>
    </row>
    <row r="2039" spans="1:16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68"/>
        <v>41578.210104166668</v>
      </c>
      <c r="L2039" s="13">
        <f t="shared" si="67"/>
        <v>2013</v>
      </c>
      <c r="M2039" t="b">
        <v>1</v>
      </c>
      <c r="N2039">
        <v>429</v>
      </c>
      <c r="O2039" t="b">
        <v>1</v>
      </c>
      <c r="P2039" t="s">
        <v>8293</v>
      </c>
    </row>
    <row r="2040" spans="1:16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68"/>
        <v>41424.27107638889</v>
      </c>
      <c r="L2040" s="13">
        <f t="shared" si="67"/>
        <v>2013</v>
      </c>
      <c r="M2040" t="b">
        <v>1</v>
      </c>
      <c r="N2040">
        <v>204</v>
      </c>
      <c r="O2040" t="b">
        <v>1</v>
      </c>
      <c r="P2040" t="s">
        <v>8293</v>
      </c>
    </row>
    <row r="2041" spans="1:16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68"/>
        <v>42675.438946759255</v>
      </c>
      <c r="L2041" s="13">
        <f t="shared" si="67"/>
        <v>2016</v>
      </c>
      <c r="M2041" t="b">
        <v>1</v>
      </c>
      <c r="N2041">
        <v>379</v>
      </c>
      <c r="O2041" t="b">
        <v>1</v>
      </c>
      <c r="P2041" t="s">
        <v>8293</v>
      </c>
    </row>
    <row r="2042" spans="1:16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68"/>
        <v>41578.927118055559</v>
      </c>
      <c r="L2042" s="13">
        <f t="shared" si="67"/>
        <v>2013</v>
      </c>
      <c r="M2042" t="b">
        <v>1</v>
      </c>
      <c r="N2042">
        <v>271</v>
      </c>
      <c r="O2042" t="b">
        <v>1</v>
      </c>
      <c r="P2042" t="s">
        <v>8293</v>
      </c>
    </row>
    <row r="2043" spans="1:16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68"/>
        <v>42654.525775462964</v>
      </c>
      <c r="L2043" s="13">
        <f t="shared" si="67"/>
        <v>2016</v>
      </c>
      <c r="M2043" t="b">
        <v>0</v>
      </c>
      <c r="N2043">
        <v>120</v>
      </c>
      <c r="O2043" t="b">
        <v>1</v>
      </c>
      <c r="P2043" t="s">
        <v>8293</v>
      </c>
    </row>
    <row r="2044" spans="1:16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68"/>
        <v>42331.708032407405</v>
      </c>
      <c r="L2044" s="13">
        <f t="shared" si="67"/>
        <v>2015</v>
      </c>
      <c r="M2044" t="b">
        <v>0</v>
      </c>
      <c r="N2044">
        <v>140</v>
      </c>
      <c r="O2044" t="b">
        <v>1</v>
      </c>
      <c r="P2044" t="s">
        <v>8293</v>
      </c>
    </row>
    <row r="2045" spans="1:16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68"/>
        <v>42661.176817129628</v>
      </c>
      <c r="L2045" s="13">
        <f t="shared" si="67"/>
        <v>2016</v>
      </c>
      <c r="M2045" t="b">
        <v>0</v>
      </c>
      <c r="N2045">
        <v>193</v>
      </c>
      <c r="O2045" t="b">
        <v>1</v>
      </c>
      <c r="P2045" t="s">
        <v>8293</v>
      </c>
    </row>
    <row r="2046" spans="1:16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68"/>
        <v>42138.684189814812</v>
      </c>
      <c r="L2046" s="13">
        <f t="shared" si="67"/>
        <v>2015</v>
      </c>
      <c r="M2046" t="b">
        <v>0</v>
      </c>
      <c r="N2046">
        <v>180</v>
      </c>
      <c r="O2046" t="b">
        <v>1</v>
      </c>
      <c r="P2046" t="s">
        <v>8293</v>
      </c>
    </row>
    <row r="2047" spans="1:16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68"/>
        <v>41069.088506944441</v>
      </c>
      <c r="L2047" s="13">
        <f t="shared" si="67"/>
        <v>2012</v>
      </c>
      <c r="M2047" t="b">
        <v>0</v>
      </c>
      <c r="N2047">
        <v>263</v>
      </c>
      <c r="O2047" t="b">
        <v>1</v>
      </c>
      <c r="P2047" t="s">
        <v>8293</v>
      </c>
    </row>
    <row r="2048" spans="1:16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68"/>
        <v>41387.171805555554</v>
      </c>
      <c r="L2048" s="13">
        <f t="shared" si="67"/>
        <v>2013</v>
      </c>
      <c r="M2048" t="b">
        <v>0</v>
      </c>
      <c r="N2048">
        <v>217</v>
      </c>
      <c r="O2048" t="b">
        <v>1</v>
      </c>
      <c r="P2048" t="s">
        <v>8293</v>
      </c>
    </row>
    <row r="2049" spans="1:16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68"/>
        <v>42081.903587962966</v>
      </c>
      <c r="L2049" s="13">
        <f t="shared" si="67"/>
        <v>2015</v>
      </c>
      <c r="M2049" t="b">
        <v>0</v>
      </c>
      <c r="N2049">
        <v>443</v>
      </c>
      <c r="O2049" t="b">
        <v>1</v>
      </c>
      <c r="P2049" t="s">
        <v>8293</v>
      </c>
    </row>
    <row r="2050" spans="1:16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68"/>
        <v>41387.651516203703</v>
      </c>
      <c r="L2050" s="13">
        <f t="shared" si="67"/>
        <v>2013</v>
      </c>
      <c r="M2050" t="b">
        <v>0</v>
      </c>
      <c r="N2050">
        <v>1373</v>
      </c>
      <c r="O2050" t="b">
        <v>1</v>
      </c>
      <c r="P2050" t="s">
        <v>8293</v>
      </c>
    </row>
    <row r="2051" spans="1:16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si="68"/>
        <v>41575.527349537035</v>
      </c>
      <c r="L2051" s="13">
        <f t="shared" ref="L2051:L2114" si="69">YEAR(K2051)</f>
        <v>2013</v>
      </c>
      <c r="M2051" t="b">
        <v>0</v>
      </c>
      <c r="N2051">
        <v>742</v>
      </c>
      <c r="O2051" t="b">
        <v>1</v>
      </c>
      <c r="P2051" t="s">
        <v>8293</v>
      </c>
    </row>
    <row r="2052" spans="1:16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68"/>
        <v>42115.071504629625</v>
      </c>
      <c r="L2052" s="13">
        <f t="shared" si="69"/>
        <v>2015</v>
      </c>
      <c r="M2052" t="b">
        <v>0</v>
      </c>
      <c r="N2052">
        <v>170</v>
      </c>
      <c r="O2052" t="b">
        <v>1</v>
      </c>
      <c r="P2052" t="s">
        <v>8293</v>
      </c>
    </row>
    <row r="2053" spans="1:16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68"/>
        <v>41604.022418981483</v>
      </c>
      <c r="L2053" s="13">
        <f t="shared" si="69"/>
        <v>2013</v>
      </c>
      <c r="M2053" t="b">
        <v>0</v>
      </c>
      <c r="N2053">
        <v>242</v>
      </c>
      <c r="O2053" t="b">
        <v>1</v>
      </c>
      <c r="P2053" t="s">
        <v>8293</v>
      </c>
    </row>
    <row r="2054" spans="1:16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68"/>
        <v>42375.08394675926</v>
      </c>
      <c r="L2054" s="13">
        <f t="shared" si="69"/>
        <v>2016</v>
      </c>
      <c r="M2054" t="b">
        <v>0</v>
      </c>
      <c r="N2054">
        <v>541</v>
      </c>
      <c r="O2054" t="b">
        <v>1</v>
      </c>
      <c r="P2054" t="s">
        <v>8293</v>
      </c>
    </row>
    <row r="2055" spans="1:16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68"/>
        <v>42303.617488425924</v>
      </c>
      <c r="L2055" s="13">
        <f t="shared" si="69"/>
        <v>2015</v>
      </c>
      <c r="M2055" t="b">
        <v>0</v>
      </c>
      <c r="N2055">
        <v>121</v>
      </c>
      <c r="O2055" t="b">
        <v>1</v>
      </c>
      <c r="P2055" t="s">
        <v>8293</v>
      </c>
    </row>
    <row r="2056" spans="1:16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68"/>
        <v>41731.520949074074</v>
      </c>
      <c r="L2056" s="13">
        <f t="shared" si="69"/>
        <v>2014</v>
      </c>
      <c r="M2056" t="b">
        <v>0</v>
      </c>
      <c r="N2056">
        <v>621</v>
      </c>
      <c r="O2056" t="b">
        <v>1</v>
      </c>
      <c r="P2056" t="s">
        <v>8293</v>
      </c>
    </row>
    <row r="2057" spans="1:16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ref="K2057:K2120" si="70">(((J2057/60)/60)/24)+DATE(1970,1,1)</f>
        <v>41946.674108796295</v>
      </c>
      <c r="L2057" s="13">
        <f t="shared" si="69"/>
        <v>2014</v>
      </c>
      <c r="M2057" t="b">
        <v>0</v>
      </c>
      <c r="N2057">
        <v>101</v>
      </c>
      <c r="O2057" t="b">
        <v>1</v>
      </c>
      <c r="P2057" t="s">
        <v>8293</v>
      </c>
    </row>
    <row r="2058" spans="1:16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70"/>
        <v>41351.76090277778</v>
      </c>
      <c r="L2058" s="13">
        <f t="shared" si="69"/>
        <v>2013</v>
      </c>
      <c r="M2058" t="b">
        <v>0</v>
      </c>
      <c r="N2058">
        <v>554</v>
      </c>
      <c r="O2058" t="b">
        <v>1</v>
      </c>
      <c r="P2058" t="s">
        <v>8293</v>
      </c>
    </row>
    <row r="2059" spans="1:16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70"/>
        <v>42396.494583333333</v>
      </c>
      <c r="L2059" s="13">
        <f t="shared" si="69"/>
        <v>2016</v>
      </c>
      <c r="M2059" t="b">
        <v>0</v>
      </c>
      <c r="N2059">
        <v>666</v>
      </c>
      <c r="O2059" t="b">
        <v>1</v>
      </c>
      <c r="P2059" t="s">
        <v>8293</v>
      </c>
    </row>
    <row r="2060" spans="1:16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70"/>
        <v>42026.370717592596</v>
      </c>
      <c r="L2060" s="13">
        <f t="shared" si="69"/>
        <v>2015</v>
      </c>
      <c r="M2060" t="b">
        <v>0</v>
      </c>
      <c r="N2060">
        <v>410</v>
      </c>
      <c r="O2060" t="b">
        <v>1</v>
      </c>
      <c r="P2060" t="s">
        <v>8293</v>
      </c>
    </row>
    <row r="2061" spans="1:16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70"/>
        <v>42361.602476851855</v>
      </c>
      <c r="L2061" s="13">
        <f t="shared" si="69"/>
        <v>2015</v>
      </c>
      <c r="M2061" t="b">
        <v>0</v>
      </c>
      <c r="N2061">
        <v>375</v>
      </c>
      <c r="O2061" t="b">
        <v>1</v>
      </c>
      <c r="P2061" t="s">
        <v>8293</v>
      </c>
    </row>
    <row r="2062" spans="1:16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70"/>
        <v>41783.642939814818</v>
      </c>
      <c r="L2062" s="13">
        <f t="shared" si="69"/>
        <v>2014</v>
      </c>
      <c r="M2062" t="b">
        <v>0</v>
      </c>
      <c r="N2062">
        <v>1364</v>
      </c>
      <c r="O2062" t="b">
        <v>1</v>
      </c>
      <c r="P2062" t="s">
        <v>8293</v>
      </c>
    </row>
    <row r="2063" spans="1:16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70"/>
        <v>42705.764513888891</v>
      </c>
      <c r="L2063" s="13">
        <f t="shared" si="69"/>
        <v>2016</v>
      </c>
      <c r="M2063" t="b">
        <v>0</v>
      </c>
      <c r="N2063">
        <v>35</v>
      </c>
      <c r="O2063" t="b">
        <v>1</v>
      </c>
      <c r="P2063" t="s">
        <v>8293</v>
      </c>
    </row>
    <row r="2064" spans="1:16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70"/>
        <v>42423.3830787037</v>
      </c>
      <c r="L2064" s="13">
        <f t="shared" si="69"/>
        <v>2016</v>
      </c>
      <c r="M2064" t="b">
        <v>0</v>
      </c>
      <c r="N2064">
        <v>203</v>
      </c>
      <c r="O2064" t="b">
        <v>1</v>
      </c>
      <c r="P2064" t="s">
        <v>8293</v>
      </c>
    </row>
    <row r="2065" spans="1:16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70"/>
        <v>42472.73265046296</v>
      </c>
      <c r="L2065" s="13">
        <f t="shared" si="69"/>
        <v>2016</v>
      </c>
      <c r="M2065" t="b">
        <v>0</v>
      </c>
      <c r="N2065">
        <v>49</v>
      </c>
      <c r="O2065" t="b">
        <v>1</v>
      </c>
      <c r="P2065" t="s">
        <v>8293</v>
      </c>
    </row>
    <row r="2066" spans="1:16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70"/>
        <v>41389.364849537036</v>
      </c>
      <c r="L2066" s="13">
        <f t="shared" si="69"/>
        <v>2013</v>
      </c>
      <c r="M2066" t="b">
        <v>0</v>
      </c>
      <c r="N2066">
        <v>5812</v>
      </c>
      <c r="O2066" t="b">
        <v>1</v>
      </c>
      <c r="P2066" t="s">
        <v>8293</v>
      </c>
    </row>
    <row r="2067" spans="1:16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70"/>
        <v>41603.333668981482</v>
      </c>
      <c r="L2067" s="13">
        <f t="shared" si="69"/>
        <v>2013</v>
      </c>
      <c r="M2067" t="b">
        <v>0</v>
      </c>
      <c r="N2067">
        <v>1556</v>
      </c>
      <c r="O2067" t="b">
        <v>1</v>
      </c>
      <c r="P2067" t="s">
        <v>8293</v>
      </c>
    </row>
    <row r="2068" spans="1:16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70"/>
        <v>41844.771793981483</v>
      </c>
      <c r="L2068" s="13">
        <f t="shared" si="69"/>
        <v>2014</v>
      </c>
      <c r="M2068" t="b">
        <v>0</v>
      </c>
      <c r="N2068">
        <v>65</v>
      </c>
      <c r="O2068" t="b">
        <v>1</v>
      </c>
      <c r="P2068" t="s">
        <v>8293</v>
      </c>
    </row>
    <row r="2069" spans="1:16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70"/>
        <v>42115.853888888887</v>
      </c>
      <c r="L2069" s="13">
        <f t="shared" si="69"/>
        <v>2015</v>
      </c>
      <c r="M2069" t="b">
        <v>0</v>
      </c>
      <c r="N2069">
        <v>10</v>
      </c>
      <c r="O2069" t="b">
        <v>1</v>
      </c>
      <c r="P2069" t="s">
        <v>8293</v>
      </c>
    </row>
    <row r="2070" spans="1:16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70"/>
        <v>42633.841608796298</v>
      </c>
      <c r="L2070" s="13">
        <f t="shared" si="69"/>
        <v>2016</v>
      </c>
      <c r="M2070" t="b">
        <v>0</v>
      </c>
      <c r="N2070">
        <v>76</v>
      </c>
      <c r="O2070" t="b">
        <v>1</v>
      </c>
      <c r="P2070" t="s">
        <v>8293</v>
      </c>
    </row>
    <row r="2071" spans="1:16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70"/>
        <v>42340.972118055557</v>
      </c>
      <c r="L2071" s="13">
        <f t="shared" si="69"/>
        <v>2015</v>
      </c>
      <c r="M2071" t="b">
        <v>0</v>
      </c>
      <c r="N2071">
        <v>263</v>
      </c>
      <c r="O2071" t="b">
        <v>1</v>
      </c>
      <c r="P2071" t="s">
        <v>8293</v>
      </c>
    </row>
    <row r="2072" spans="1:16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70"/>
        <v>42519.6565162037</v>
      </c>
      <c r="L2072" s="13">
        <f t="shared" si="69"/>
        <v>2016</v>
      </c>
      <c r="M2072" t="b">
        <v>0</v>
      </c>
      <c r="N2072">
        <v>1530</v>
      </c>
      <c r="O2072" t="b">
        <v>1</v>
      </c>
      <c r="P2072" t="s">
        <v>8293</v>
      </c>
    </row>
    <row r="2073" spans="1:16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70"/>
        <v>42600.278749999998</v>
      </c>
      <c r="L2073" s="13">
        <f t="shared" si="69"/>
        <v>2016</v>
      </c>
      <c r="M2073" t="b">
        <v>0</v>
      </c>
      <c r="N2073">
        <v>278</v>
      </c>
      <c r="O2073" t="b">
        <v>1</v>
      </c>
      <c r="P2073" t="s">
        <v>8293</v>
      </c>
    </row>
    <row r="2074" spans="1:16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70"/>
        <v>42467.581388888888</v>
      </c>
      <c r="L2074" s="13">
        <f t="shared" si="69"/>
        <v>2016</v>
      </c>
      <c r="M2074" t="b">
        <v>0</v>
      </c>
      <c r="N2074">
        <v>350</v>
      </c>
      <c r="O2074" t="b">
        <v>1</v>
      </c>
      <c r="P2074" t="s">
        <v>8293</v>
      </c>
    </row>
    <row r="2075" spans="1:16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70"/>
        <v>42087.668032407411</v>
      </c>
      <c r="L2075" s="13">
        <f t="shared" si="69"/>
        <v>2015</v>
      </c>
      <c r="M2075" t="b">
        <v>0</v>
      </c>
      <c r="N2075">
        <v>470</v>
      </c>
      <c r="O2075" t="b">
        <v>1</v>
      </c>
      <c r="P2075" t="s">
        <v>8293</v>
      </c>
    </row>
    <row r="2076" spans="1:16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70"/>
        <v>42466.826180555552</v>
      </c>
      <c r="L2076" s="13">
        <f t="shared" si="69"/>
        <v>2016</v>
      </c>
      <c r="M2076" t="b">
        <v>0</v>
      </c>
      <c r="N2076">
        <v>3</v>
      </c>
      <c r="O2076" t="b">
        <v>1</v>
      </c>
      <c r="P2076" t="s">
        <v>8293</v>
      </c>
    </row>
    <row r="2077" spans="1:16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70"/>
        <v>41450.681574074071</v>
      </c>
      <c r="L2077" s="13">
        <f t="shared" si="69"/>
        <v>2013</v>
      </c>
      <c r="M2077" t="b">
        <v>0</v>
      </c>
      <c r="N2077">
        <v>8200</v>
      </c>
      <c r="O2077" t="b">
        <v>1</v>
      </c>
      <c r="P2077" t="s">
        <v>8293</v>
      </c>
    </row>
    <row r="2078" spans="1:16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70"/>
        <v>41803.880659722221</v>
      </c>
      <c r="L2078" s="13">
        <f t="shared" si="69"/>
        <v>2014</v>
      </c>
      <c r="M2078" t="b">
        <v>0</v>
      </c>
      <c r="N2078">
        <v>8359</v>
      </c>
      <c r="O2078" t="b">
        <v>1</v>
      </c>
      <c r="P2078" t="s">
        <v>8293</v>
      </c>
    </row>
    <row r="2079" spans="1:16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70"/>
        <v>42103.042546296296</v>
      </c>
      <c r="L2079" s="13">
        <f t="shared" si="69"/>
        <v>2015</v>
      </c>
      <c r="M2079" t="b">
        <v>0</v>
      </c>
      <c r="N2079">
        <v>188</v>
      </c>
      <c r="O2079" t="b">
        <v>1</v>
      </c>
      <c r="P2079" t="s">
        <v>8293</v>
      </c>
    </row>
    <row r="2080" spans="1:16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70"/>
        <v>42692.771493055552</v>
      </c>
      <c r="L2080" s="13">
        <f t="shared" si="69"/>
        <v>2016</v>
      </c>
      <c r="M2080" t="b">
        <v>0</v>
      </c>
      <c r="N2080">
        <v>48</v>
      </c>
      <c r="O2080" t="b">
        <v>1</v>
      </c>
      <c r="P2080" t="s">
        <v>8293</v>
      </c>
    </row>
    <row r="2081" spans="1:16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70"/>
        <v>42150.71056712963</v>
      </c>
      <c r="L2081" s="13">
        <f t="shared" si="69"/>
        <v>2015</v>
      </c>
      <c r="M2081" t="b">
        <v>0</v>
      </c>
      <c r="N2081">
        <v>607</v>
      </c>
      <c r="O2081" t="b">
        <v>1</v>
      </c>
      <c r="P2081" t="s">
        <v>8293</v>
      </c>
    </row>
    <row r="2082" spans="1:16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70"/>
        <v>42289.957175925927</v>
      </c>
      <c r="L2082" s="13">
        <f t="shared" si="69"/>
        <v>2015</v>
      </c>
      <c r="M2082" t="b">
        <v>0</v>
      </c>
      <c r="N2082">
        <v>50</v>
      </c>
      <c r="O2082" t="b">
        <v>1</v>
      </c>
      <c r="P2082" t="s">
        <v>8293</v>
      </c>
    </row>
    <row r="2083" spans="1:16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70"/>
        <v>41004.156886574077</v>
      </c>
      <c r="L2083" s="13">
        <f t="shared" si="69"/>
        <v>2012</v>
      </c>
      <c r="M2083" t="b">
        <v>0</v>
      </c>
      <c r="N2083">
        <v>55</v>
      </c>
      <c r="O2083" t="b">
        <v>1</v>
      </c>
      <c r="P2083" t="s">
        <v>8277</v>
      </c>
    </row>
    <row r="2084" spans="1:16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70"/>
        <v>40811.120324074072</v>
      </c>
      <c r="L2084" s="13">
        <f t="shared" si="69"/>
        <v>2011</v>
      </c>
      <c r="M2084" t="b">
        <v>0</v>
      </c>
      <c r="N2084">
        <v>38</v>
      </c>
      <c r="O2084" t="b">
        <v>1</v>
      </c>
      <c r="P2084" t="s">
        <v>8277</v>
      </c>
    </row>
    <row r="2085" spans="1:16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70"/>
        <v>41034.72216435185</v>
      </c>
      <c r="L2085" s="13">
        <f t="shared" si="69"/>
        <v>2012</v>
      </c>
      <c r="M2085" t="b">
        <v>0</v>
      </c>
      <c r="N2085">
        <v>25</v>
      </c>
      <c r="O2085" t="b">
        <v>1</v>
      </c>
      <c r="P2085" t="s">
        <v>8277</v>
      </c>
    </row>
    <row r="2086" spans="1:16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70"/>
        <v>41731.833124999997</v>
      </c>
      <c r="L2086" s="13">
        <f t="shared" si="69"/>
        <v>2014</v>
      </c>
      <c r="M2086" t="b">
        <v>0</v>
      </c>
      <c r="N2086">
        <v>46</v>
      </c>
      <c r="O2086" t="b">
        <v>1</v>
      </c>
      <c r="P2086" t="s">
        <v>8277</v>
      </c>
    </row>
    <row r="2087" spans="1:16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70"/>
        <v>41075.835497685184</v>
      </c>
      <c r="L2087" s="13">
        <f t="shared" si="69"/>
        <v>2012</v>
      </c>
      <c r="M2087" t="b">
        <v>0</v>
      </c>
      <c r="N2087">
        <v>83</v>
      </c>
      <c r="O2087" t="b">
        <v>1</v>
      </c>
      <c r="P2087" t="s">
        <v>8277</v>
      </c>
    </row>
    <row r="2088" spans="1:16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70"/>
        <v>40860.67050925926</v>
      </c>
      <c r="L2088" s="13">
        <f t="shared" si="69"/>
        <v>2011</v>
      </c>
      <c r="M2088" t="b">
        <v>0</v>
      </c>
      <c r="N2088">
        <v>35</v>
      </c>
      <c r="O2088" t="b">
        <v>1</v>
      </c>
      <c r="P2088" t="s">
        <v>8277</v>
      </c>
    </row>
    <row r="2089" spans="1:16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70"/>
        <v>40764.204375000001</v>
      </c>
      <c r="L2089" s="13">
        <f t="shared" si="69"/>
        <v>2011</v>
      </c>
      <c r="M2089" t="b">
        <v>0</v>
      </c>
      <c r="N2089">
        <v>25</v>
      </c>
      <c r="O2089" t="b">
        <v>1</v>
      </c>
      <c r="P2089" t="s">
        <v>8277</v>
      </c>
    </row>
    <row r="2090" spans="1:16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70"/>
        <v>40395.714722222219</v>
      </c>
      <c r="L2090" s="13">
        <f t="shared" si="69"/>
        <v>2010</v>
      </c>
      <c r="M2090" t="b">
        <v>0</v>
      </c>
      <c r="N2090">
        <v>75</v>
      </c>
      <c r="O2090" t="b">
        <v>1</v>
      </c>
      <c r="P2090" t="s">
        <v>8277</v>
      </c>
    </row>
    <row r="2091" spans="1:16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70"/>
        <v>41453.076319444444</v>
      </c>
      <c r="L2091" s="13">
        <f t="shared" si="69"/>
        <v>2013</v>
      </c>
      <c r="M2091" t="b">
        <v>0</v>
      </c>
      <c r="N2091">
        <v>62</v>
      </c>
      <c r="O2091" t="b">
        <v>1</v>
      </c>
      <c r="P2091" t="s">
        <v>8277</v>
      </c>
    </row>
    <row r="2092" spans="1:16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70"/>
        <v>41299.381423611114</v>
      </c>
      <c r="L2092" s="13">
        <f t="shared" si="69"/>
        <v>2013</v>
      </c>
      <c r="M2092" t="b">
        <v>0</v>
      </c>
      <c r="N2092">
        <v>160</v>
      </c>
      <c r="O2092" t="b">
        <v>1</v>
      </c>
      <c r="P2092" t="s">
        <v>8277</v>
      </c>
    </row>
    <row r="2093" spans="1:16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70"/>
        <v>40555.322662037033</v>
      </c>
      <c r="L2093" s="13">
        <f t="shared" si="69"/>
        <v>2011</v>
      </c>
      <c r="M2093" t="b">
        <v>0</v>
      </c>
      <c r="N2093">
        <v>246</v>
      </c>
      <c r="O2093" t="b">
        <v>1</v>
      </c>
      <c r="P2093" t="s">
        <v>8277</v>
      </c>
    </row>
    <row r="2094" spans="1:16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70"/>
        <v>40763.707546296297</v>
      </c>
      <c r="L2094" s="13">
        <f t="shared" si="69"/>
        <v>2011</v>
      </c>
      <c r="M2094" t="b">
        <v>0</v>
      </c>
      <c r="N2094">
        <v>55</v>
      </c>
      <c r="O2094" t="b">
        <v>1</v>
      </c>
      <c r="P2094" t="s">
        <v>8277</v>
      </c>
    </row>
    <row r="2095" spans="1:16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70"/>
        <v>41205.854537037041</v>
      </c>
      <c r="L2095" s="13">
        <f t="shared" si="69"/>
        <v>2012</v>
      </c>
      <c r="M2095" t="b">
        <v>0</v>
      </c>
      <c r="N2095">
        <v>23</v>
      </c>
      <c r="O2095" t="b">
        <v>1</v>
      </c>
      <c r="P2095" t="s">
        <v>8277</v>
      </c>
    </row>
    <row r="2096" spans="1:16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70"/>
        <v>40939.02002314815</v>
      </c>
      <c r="L2096" s="13">
        <f t="shared" si="69"/>
        <v>2012</v>
      </c>
      <c r="M2096" t="b">
        <v>0</v>
      </c>
      <c r="N2096">
        <v>72</v>
      </c>
      <c r="O2096" t="b">
        <v>1</v>
      </c>
      <c r="P2096" t="s">
        <v>8277</v>
      </c>
    </row>
    <row r="2097" spans="1:16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70"/>
        <v>40758.733483796292</v>
      </c>
      <c r="L2097" s="13">
        <f t="shared" si="69"/>
        <v>2011</v>
      </c>
      <c r="M2097" t="b">
        <v>0</v>
      </c>
      <c r="N2097">
        <v>22</v>
      </c>
      <c r="O2097" t="b">
        <v>1</v>
      </c>
      <c r="P2097" t="s">
        <v>8277</v>
      </c>
    </row>
    <row r="2098" spans="1:16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70"/>
        <v>41192.758506944447</v>
      </c>
      <c r="L2098" s="13">
        <f t="shared" si="69"/>
        <v>2012</v>
      </c>
      <c r="M2098" t="b">
        <v>0</v>
      </c>
      <c r="N2098">
        <v>14</v>
      </c>
      <c r="O2098" t="b">
        <v>1</v>
      </c>
      <c r="P2098" t="s">
        <v>8277</v>
      </c>
    </row>
    <row r="2099" spans="1:16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70"/>
        <v>40818.58489583333</v>
      </c>
      <c r="L2099" s="13">
        <f t="shared" si="69"/>
        <v>2011</v>
      </c>
      <c r="M2099" t="b">
        <v>0</v>
      </c>
      <c r="N2099">
        <v>38</v>
      </c>
      <c r="O2099" t="b">
        <v>1</v>
      </c>
      <c r="P2099" t="s">
        <v>8277</v>
      </c>
    </row>
    <row r="2100" spans="1:16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70"/>
        <v>40946.11383101852</v>
      </c>
      <c r="L2100" s="13">
        <f t="shared" si="69"/>
        <v>2012</v>
      </c>
      <c r="M2100" t="b">
        <v>0</v>
      </c>
      <c r="N2100">
        <v>32</v>
      </c>
      <c r="O2100" t="b">
        <v>1</v>
      </c>
      <c r="P2100" t="s">
        <v>8277</v>
      </c>
    </row>
    <row r="2101" spans="1:16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70"/>
        <v>42173.746342592596</v>
      </c>
      <c r="L2101" s="13">
        <f t="shared" si="69"/>
        <v>2015</v>
      </c>
      <c r="M2101" t="b">
        <v>0</v>
      </c>
      <c r="N2101">
        <v>63</v>
      </c>
      <c r="O2101" t="b">
        <v>1</v>
      </c>
      <c r="P2101" t="s">
        <v>8277</v>
      </c>
    </row>
    <row r="2102" spans="1:16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70"/>
        <v>41074.834965277776</v>
      </c>
      <c r="L2102" s="13">
        <f t="shared" si="69"/>
        <v>2012</v>
      </c>
      <c r="M2102" t="b">
        <v>0</v>
      </c>
      <c r="N2102">
        <v>27</v>
      </c>
      <c r="O2102" t="b">
        <v>1</v>
      </c>
      <c r="P2102" t="s">
        <v>8277</v>
      </c>
    </row>
    <row r="2103" spans="1:16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70"/>
        <v>40892.149467592593</v>
      </c>
      <c r="L2103" s="13">
        <f t="shared" si="69"/>
        <v>2011</v>
      </c>
      <c r="M2103" t="b">
        <v>0</v>
      </c>
      <c r="N2103">
        <v>44</v>
      </c>
      <c r="O2103" t="b">
        <v>1</v>
      </c>
      <c r="P2103" t="s">
        <v>8277</v>
      </c>
    </row>
    <row r="2104" spans="1:16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70"/>
        <v>40638.868611111109</v>
      </c>
      <c r="L2104" s="13">
        <f t="shared" si="69"/>
        <v>2011</v>
      </c>
      <c r="M2104" t="b">
        <v>0</v>
      </c>
      <c r="N2104">
        <v>38</v>
      </c>
      <c r="O2104" t="b">
        <v>1</v>
      </c>
      <c r="P2104" t="s">
        <v>8277</v>
      </c>
    </row>
    <row r="2105" spans="1:16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70"/>
        <v>41192.754942129628</v>
      </c>
      <c r="L2105" s="13">
        <f t="shared" si="69"/>
        <v>2012</v>
      </c>
      <c r="M2105" t="b">
        <v>0</v>
      </c>
      <c r="N2105">
        <v>115</v>
      </c>
      <c r="O2105" t="b">
        <v>1</v>
      </c>
      <c r="P2105" t="s">
        <v>8277</v>
      </c>
    </row>
    <row r="2106" spans="1:16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70"/>
        <v>41394.074467592596</v>
      </c>
      <c r="L2106" s="13">
        <f t="shared" si="69"/>
        <v>2013</v>
      </c>
      <c r="M2106" t="b">
        <v>0</v>
      </c>
      <c r="N2106">
        <v>37</v>
      </c>
      <c r="O2106" t="b">
        <v>1</v>
      </c>
      <c r="P2106" t="s">
        <v>8277</v>
      </c>
    </row>
    <row r="2107" spans="1:16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70"/>
        <v>41951.788807870369</v>
      </c>
      <c r="L2107" s="13">
        <f t="shared" si="69"/>
        <v>2014</v>
      </c>
      <c r="M2107" t="b">
        <v>0</v>
      </c>
      <c r="N2107">
        <v>99</v>
      </c>
      <c r="O2107" t="b">
        <v>1</v>
      </c>
      <c r="P2107" t="s">
        <v>8277</v>
      </c>
    </row>
    <row r="2108" spans="1:16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70"/>
        <v>41270.21497685185</v>
      </c>
      <c r="L2108" s="13">
        <f t="shared" si="69"/>
        <v>2012</v>
      </c>
      <c r="M2108" t="b">
        <v>0</v>
      </c>
      <c r="N2108">
        <v>44</v>
      </c>
      <c r="O2108" t="b">
        <v>1</v>
      </c>
      <c r="P2108" t="s">
        <v>8277</v>
      </c>
    </row>
    <row r="2109" spans="1:16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70"/>
        <v>41934.71056712963</v>
      </c>
      <c r="L2109" s="13">
        <f t="shared" si="69"/>
        <v>2014</v>
      </c>
      <c r="M2109" t="b">
        <v>0</v>
      </c>
      <c r="N2109">
        <v>58</v>
      </c>
      <c r="O2109" t="b">
        <v>1</v>
      </c>
      <c r="P2109" t="s">
        <v>8277</v>
      </c>
    </row>
    <row r="2110" spans="1:16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70"/>
        <v>41135.175694444442</v>
      </c>
      <c r="L2110" s="13">
        <f t="shared" si="69"/>
        <v>2012</v>
      </c>
      <c r="M2110" t="b">
        <v>0</v>
      </c>
      <c r="N2110">
        <v>191</v>
      </c>
      <c r="O2110" t="b">
        <v>1</v>
      </c>
      <c r="P2110" t="s">
        <v>8277</v>
      </c>
    </row>
    <row r="2111" spans="1:16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70"/>
        <v>42160.708530092597</v>
      </c>
      <c r="L2111" s="13">
        <f t="shared" si="69"/>
        <v>2015</v>
      </c>
      <c r="M2111" t="b">
        <v>0</v>
      </c>
      <c r="N2111">
        <v>40</v>
      </c>
      <c r="O2111" t="b">
        <v>1</v>
      </c>
      <c r="P2111" t="s">
        <v>8277</v>
      </c>
    </row>
    <row r="2112" spans="1:16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70"/>
        <v>41759.670937499999</v>
      </c>
      <c r="L2112" s="13">
        <f t="shared" si="69"/>
        <v>2014</v>
      </c>
      <c r="M2112" t="b">
        <v>0</v>
      </c>
      <c r="N2112">
        <v>38</v>
      </c>
      <c r="O2112" t="b">
        <v>1</v>
      </c>
      <c r="P2112" t="s">
        <v>8277</v>
      </c>
    </row>
    <row r="2113" spans="1:16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70"/>
        <v>40703.197048611109</v>
      </c>
      <c r="L2113" s="13">
        <f t="shared" si="69"/>
        <v>2011</v>
      </c>
      <c r="M2113" t="b">
        <v>0</v>
      </c>
      <c r="N2113">
        <v>39</v>
      </c>
      <c r="O2113" t="b">
        <v>1</v>
      </c>
      <c r="P2113" t="s">
        <v>8277</v>
      </c>
    </row>
    <row r="2114" spans="1:16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70"/>
        <v>41365.928159722222</v>
      </c>
      <c r="L2114" s="13">
        <f t="shared" si="69"/>
        <v>2013</v>
      </c>
      <c r="M2114" t="b">
        <v>0</v>
      </c>
      <c r="N2114">
        <v>11</v>
      </c>
      <c r="O2114" t="b">
        <v>1</v>
      </c>
      <c r="P2114" t="s">
        <v>8277</v>
      </c>
    </row>
    <row r="2115" spans="1:16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si="70"/>
        <v>41870.86546296296</v>
      </c>
      <c r="L2115" s="13">
        <f t="shared" ref="L2115:L2178" si="71">YEAR(K2115)</f>
        <v>2014</v>
      </c>
      <c r="M2115" t="b">
        <v>0</v>
      </c>
      <c r="N2115">
        <v>107</v>
      </c>
      <c r="O2115" t="b">
        <v>1</v>
      </c>
      <c r="P2115" t="s">
        <v>8277</v>
      </c>
    </row>
    <row r="2116" spans="1:16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70"/>
        <v>40458.815625000003</v>
      </c>
      <c r="L2116" s="13">
        <f t="shared" si="71"/>
        <v>2010</v>
      </c>
      <c r="M2116" t="b">
        <v>0</v>
      </c>
      <c r="N2116">
        <v>147</v>
      </c>
      <c r="O2116" t="b">
        <v>1</v>
      </c>
      <c r="P2116" t="s">
        <v>8277</v>
      </c>
    </row>
    <row r="2117" spans="1:16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70"/>
        <v>40564.081030092595</v>
      </c>
      <c r="L2117" s="13">
        <f t="shared" si="71"/>
        <v>2011</v>
      </c>
      <c r="M2117" t="b">
        <v>0</v>
      </c>
      <c r="N2117">
        <v>36</v>
      </c>
      <c r="O2117" t="b">
        <v>1</v>
      </c>
      <c r="P2117" t="s">
        <v>8277</v>
      </c>
    </row>
    <row r="2118" spans="1:16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70"/>
        <v>41136.777812500004</v>
      </c>
      <c r="L2118" s="13">
        <f t="shared" si="71"/>
        <v>2012</v>
      </c>
      <c r="M2118" t="b">
        <v>0</v>
      </c>
      <c r="N2118">
        <v>92</v>
      </c>
      <c r="O2118" t="b">
        <v>1</v>
      </c>
      <c r="P2118" t="s">
        <v>8277</v>
      </c>
    </row>
    <row r="2119" spans="1:16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70"/>
        <v>42290.059594907405</v>
      </c>
      <c r="L2119" s="13">
        <f t="shared" si="71"/>
        <v>2015</v>
      </c>
      <c r="M2119" t="b">
        <v>0</v>
      </c>
      <c r="N2119">
        <v>35</v>
      </c>
      <c r="O2119" t="b">
        <v>1</v>
      </c>
      <c r="P2119" t="s">
        <v>8277</v>
      </c>
    </row>
    <row r="2120" spans="1:16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70"/>
        <v>40718.839537037034</v>
      </c>
      <c r="L2120" s="13">
        <f t="shared" si="71"/>
        <v>2011</v>
      </c>
      <c r="M2120" t="b">
        <v>0</v>
      </c>
      <c r="N2120">
        <v>17</v>
      </c>
      <c r="O2120" t="b">
        <v>1</v>
      </c>
      <c r="P2120" t="s">
        <v>8277</v>
      </c>
    </row>
    <row r="2121" spans="1:16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ref="K2121:K2184" si="72">(((J2121/60)/60)/24)+DATE(1970,1,1)</f>
        <v>41107.130150462966</v>
      </c>
      <c r="L2121" s="13">
        <f t="shared" si="71"/>
        <v>2012</v>
      </c>
      <c r="M2121" t="b">
        <v>0</v>
      </c>
      <c r="N2121">
        <v>22</v>
      </c>
      <c r="O2121" t="b">
        <v>1</v>
      </c>
      <c r="P2121" t="s">
        <v>8277</v>
      </c>
    </row>
    <row r="2122" spans="1:16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72"/>
        <v>41591.964537037034</v>
      </c>
      <c r="L2122" s="13">
        <f t="shared" si="71"/>
        <v>2013</v>
      </c>
      <c r="M2122" t="b">
        <v>0</v>
      </c>
      <c r="N2122">
        <v>69</v>
      </c>
      <c r="O2122" t="b">
        <v>1</v>
      </c>
      <c r="P2122" t="s">
        <v>8277</v>
      </c>
    </row>
    <row r="2123" spans="1:16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72"/>
        <v>42716.7424537037</v>
      </c>
      <c r="L2123" s="13">
        <f t="shared" si="71"/>
        <v>2016</v>
      </c>
      <c r="M2123" t="b">
        <v>0</v>
      </c>
      <c r="N2123">
        <v>10</v>
      </c>
      <c r="O2123" t="b">
        <v>0</v>
      </c>
      <c r="P2123" t="s">
        <v>8280</v>
      </c>
    </row>
    <row r="2124" spans="1:16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72"/>
        <v>42712.300567129627</v>
      </c>
      <c r="L2124" s="13">
        <f t="shared" si="71"/>
        <v>2016</v>
      </c>
      <c r="M2124" t="b">
        <v>0</v>
      </c>
      <c r="N2124">
        <v>3</v>
      </c>
      <c r="O2124" t="b">
        <v>0</v>
      </c>
      <c r="P2124" t="s">
        <v>8280</v>
      </c>
    </row>
    <row r="2125" spans="1:16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72"/>
        <v>40198.424849537041</v>
      </c>
      <c r="L2125" s="13">
        <f t="shared" si="71"/>
        <v>2010</v>
      </c>
      <c r="M2125" t="b">
        <v>0</v>
      </c>
      <c r="N2125">
        <v>5</v>
      </c>
      <c r="O2125" t="b">
        <v>0</v>
      </c>
      <c r="P2125" t="s">
        <v>8280</v>
      </c>
    </row>
    <row r="2126" spans="1:16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72"/>
        <v>40464.028182870366</v>
      </c>
      <c r="L2126" s="13">
        <f t="shared" si="71"/>
        <v>2010</v>
      </c>
      <c r="M2126" t="b">
        <v>0</v>
      </c>
      <c r="N2126">
        <v>5</v>
      </c>
      <c r="O2126" t="b">
        <v>0</v>
      </c>
      <c r="P2126" t="s">
        <v>8280</v>
      </c>
    </row>
    <row r="2127" spans="1:16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72"/>
        <v>42191.023530092592</v>
      </c>
      <c r="L2127" s="13">
        <f t="shared" si="71"/>
        <v>2015</v>
      </c>
      <c r="M2127" t="b">
        <v>0</v>
      </c>
      <c r="N2127">
        <v>27</v>
      </c>
      <c r="O2127" t="b">
        <v>0</v>
      </c>
      <c r="P2127" t="s">
        <v>8280</v>
      </c>
    </row>
    <row r="2128" spans="1:16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72"/>
        <v>41951.973229166666</v>
      </c>
      <c r="L2128" s="13">
        <f t="shared" si="71"/>
        <v>2014</v>
      </c>
      <c r="M2128" t="b">
        <v>0</v>
      </c>
      <c r="N2128">
        <v>2</v>
      </c>
      <c r="O2128" t="b">
        <v>0</v>
      </c>
      <c r="P2128" t="s">
        <v>8280</v>
      </c>
    </row>
    <row r="2129" spans="1:16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72"/>
        <v>42045.50535879629</v>
      </c>
      <c r="L2129" s="13">
        <f t="shared" si="71"/>
        <v>2015</v>
      </c>
      <c r="M2129" t="b">
        <v>0</v>
      </c>
      <c r="N2129">
        <v>236</v>
      </c>
      <c r="O2129" t="b">
        <v>0</v>
      </c>
      <c r="P2129" t="s">
        <v>8280</v>
      </c>
    </row>
    <row r="2130" spans="1:16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72"/>
        <v>41843.772789351853</v>
      </c>
      <c r="L2130" s="13">
        <f t="shared" si="71"/>
        <v>2014</v>
      </c>
      <c r="M2130" t="b">
        <v>0</v>
      </c>
      <c r="N2130">
        <v>1</v>
      </c>
      <c r="O2130" t="b">
        <v>0</v>
      </c>
      <c r="P2130" t="s">
        <v>8280</v>
      </c>
    </row>
    <row r="2131" spans="1:16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72"/>
        <v>42409.024305555555</v>
      </c>
      <c r="L2131" s="13">
        <f t="shared" si="71"/>
        <v>2016</v>
      </c>
      <c r="M2131" t="b">
        <v>0</v>
      </c>
      <c r="N2131">
        <v>12</v>
      </c>
      <c r="O2131" t="b">
        <v>0</v>
      </c>
      <c r="P2131" t="s">
        <v>8280</v>
      </c>
    </row>
    <row r="2132" spans="1:16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72"/>
        <v>41832.086377314816</v>
      </c>
      <c r="L2132" s="13">
        <f t="shared" si="71"/>
        <v>2014</v>
      </c>
      <c r="M2132" t="b">
        <v>0</v>
      </c>
      <c r="N2132">
        <v>4</v>
      </c>
      <c r="O2132" t="b">
        <v>0</v>
      </c>
      <c r="P2132" t="s">
        <v>8280</v>
      </c>
    </row>
    <row r="2133" spans="1:16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72"/>
        <v>42167.207071759258</v>
      </c>
      <c r="L2133" s="13">
        <f t="shared" si="71"/>
        <v>2015</v>
      </c>
      <c r="M2133" t="b">
        <v>0</v>
      </c>
      <c r="N2133">
        <v>3</v>
      </c>
      <c r="O2133" t="b">
        <v>0</v>
      </c>
      <c r="P2133" t="s">
        <v>8280</v>
      </c>
    </row>
    <row r="2134" spans="1:16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72"/>
        <v>41643.487175925926</v>
      </c>
      <c r="L2134" s="13">
        <f t="shared" si="71"/>
        <v>2014</v>
      </c>
      <c r="M2134" t="b">
        <v>0</v>
      </c>
      <c r="N2134">
        <v>99</v>
      </c>
      <c r="O2134" t="b">
        <v>0</v>
      </c>
      <c r="P2134" t="s">
        <v>8280</v>
      </c>
    </row>
    <row r="2135" spans="1:16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72"/>
        <v>40619.097210648149</v>
      </c>
      <c r="L2135" s="13">
        <f t="shared" si="71"/>
        <v>2011</v>
      </c>
      <c r="M2135" t="b">
        <v>0</v>
      </c>
      <c r="N2135">
        <v>3</v>
      </c>
      <c r="O2135" t="b">
        <v>0</v>
      </c>
      <c r="P2135" t="s">
        <v>8280</v>
      </c>
    </row>
    <row r="2136" spans="1:16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72"/>
        <v>41361.886469907404</v>
      </c>
      <c r="L2136" s="13">
        <f t="shared" si="71"/>
        <v>2013</v>
      </c>
      <c r="M2136" t="b">
        <v>0</v>
      </c>
      <c r="N2136">
        <v>3</v>
      </c>
      <c r="O2136" t="b">
        <v>0</v>
      </c>
      <c r="P2136" t="s">
        <v>8280</v>
      </c>
    </row>
    <row r="2137" spans="1:16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72"/>
        <v>41156.963344907403</v>
      </c>
      <c r="L2137" s="13">
        <f t="shared" si="71"/>
        <v>2012</v>
      </c>
      <c r="M2137" t="b">
        <v>0</v>
      </c>
      <c r="N2137">
        <v>22</v>
      </c>
      <c r="O2137" t="b">
        <v>0</v>
      </c>
      <c r="P2137" t="s">
        <v>8280</v>
      </c>
    </row>
    <row r="2138" spans="1:16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72"/>
        <v>41536.509097222224</v>
      </c>
      <c r="L2138" s="13">
        <f t="shared" si="71"/>
        <v>2013</v>
      </c>
      <c r="M2138" t="b">
        <v>0</v>
      </c>
      <c r="N2138">
        <v>4</v>
      </c>
      <c r="O2138" t="b">
        <v>0</v>
      </c>
      <c r="P2138" t="s">
        <v>8280</v>
      </c>
    </row>
    <row r="2139" spans="1:16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72"/>
        <v>41948.771168981482</v>
      </c>
      <c r="L2139" s="13">
        <f t="shared" si="71"/>
        <v>2014</v>
      </c>
      <c r="M2139" t="b">
        <v>0</v>
      </c>
      <c r="N2139">
        <v>534</v>
      </c>
      <c r="O2139" t="b">
        <v>0</v>
      </c>
      <c r="P2139" t="s">
        <v>8280</v>
      </c>
    </row>
    <row r="2140" spans="1:16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72"/>
        <v>41557.013182870374</v>
      </c>
      <c r="L2140" s="13">
        <f t="shared" si="71"/>
        <v>2013</v>
      </c>
      <c r="M2140" t="b">
        <v>0</v>
      </c>
      <c r="N2140">
        <v>12</v>
      </c>
      <c r="O2140" t="b">
        <v>0</v>
      </c>
      <c r="P2140" t="s">
        <v>8280</v>
      </c>
    </row>
    <row r="2141" spans="1:16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72"/>
        <v>42647.750092592592</v>
      </c>
      <c r="L2141" s="13">
        <f t="shared" si="71"/>
        <v>2016</v>
      </c>
      <c r="M2141" t="b">
        <v>0</v>
      </c>
      <c r="N2141">
        <v>56</v>
      </c>
      <c r="O2141" t="b">
        <v>0</v>
      </c>
      <c r="P2141" t="s">
        <v>8280</v>
      </c>
    </row>
    <row r="2142" spans="1:16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72"/>
        <v>41255.833611111113</v>
      </c>
      <c r="L2142" s="13">
        <f t="shared" si="71"/>
        <v>2012</v>
      </c>
      <c r="M2142" t="b">
        <v>0</v>
      </c>
      <c r="N2142">
        <v>11</v>
      </c>
      <c r="O2142" t="b">
        <v>0</v>
      </c>
      <c r="P2142" t="s">
        <v>8280</v>
      </c>
    </row>
    <row r="2143" spans="1:16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72"/>
        <v>41927.235636574071</v>
      </c>
      <c r="L2143" s="13">
        <f t="shared" si="71"/>
        <v>2014</v>
      </c>
      <c r="M2143" t="b">
        <v>0</v>
      </c>
      <c r="N2143">
        <v>0</v>
      </c>
      <c r="O2143" t="b">
        <v>0</v>
      </c>
      <c r="P2143" t="s">
        <v>8280</v>
      </c>
    </row>
    <row r="2144" spans="1:16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72"/>
        <v>42340.701504629629</v>
      </c>
      <c r="L2144" s="13">
        <f t="shared" si="71"/>
        <v>2015</v>
      </c>
      <c r="M2144" t="b">
        <v>0</v>
      </c>
      <c r="N2144">
        <v>12</v>
      </c>
      <c r="O2144" t="b">
        <v>0</v>
      </c>
      <c r="P2144" t="s">
        <v>8280</v>
      </c>
    </row>
    <row r="2145" spans="1:16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72"/>
        <v>40332.886712962965</v>
      </c>
      <c r="L2145" s="13">
        <f t="shared" si="71"/>
        <v>2010</v>
      </c>
      <c r="M2145" t="b">
        <v>0</v>
      </c>
      <c r="N2145">
        <v>5</v>
      </c>
      <c r="O2145" t="b">
        <v>0</v>
      </c>
      <c r="P2145" t="s">
        <v>8280</v>
      </c>
    </row>
    <row r="2146" spans="1:16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72"/>
        <v>41499.546759259261</v>
      </c>
      <c r="L2146" s="13">
        <f t="shared" si="71"/>
        <v>2013</v>
      </c>
      <c r="M2146" t="b">
        <v>0</v>
      </c>
      <c r="N2146">
        <v>24</v>
      </c>
      <c r="O2146" t="b">
        <v>0</v>
      </c>
      <c r="P2146" t="s">
        <v>8280</v>
      </c>
    </row>
    <row r="2147" spans="1:16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72"/>
        <v>41575.237430555557</v>
      </c>
      <c r="L2147" s="13">
        <f t="shared" si="71"/>
        <v>2013</v>
      </c>
      <c r="M2147" t="b">
        <v>0</v>
      </c>
      <c r="N2147">
        <v>89</v>
      </c>
      <c r="O2147" t="b">
        <v>0</v>
      </c>
      <c r="P2147" t="s">
        <v>8280</v>
      </c>
    </row>
    <row r="2148" spans="1:16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72"/>
        <v>42397.679513888885</v>
      </c>
      <c r="L2148" s="13">
        <f t="shared" si="71"/>
        <v>2016</v>
      </c>
      <c r="M2148" t="b">
        <v>0</v>
      </c>
      <c r="N2148">
        <v>1</v>
      </c>
      <c r="O2148" t="b">
        <v>0</v>
      </c>
      <c r="P2148" t="s">
        <v>8280</v>
      </c>
    </row>
    <row r="2149" spans="1:16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72"/>
        <v>41927.295694444445</v>
      </c>
      <c r="L2149" s="13">
        <f t="shared" si="71"/>
        <v>2014</v>
      </c>
      <c r="M2149" t="b">
        <v>0</v>
      </c>
      <c r="N2149">
        <v>55</v>
      </c>
      <c r="O2149" t="b">
        <v>0</v>
      </c>
      <c r="P2149" t="s">
        <v>8280</v>
      </c>
    </row>
    <row r="2150" spans="1:16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72"/>
        <v>42066.733587962968</v>
      </c>
      <c r="L2150" s="13">
        <f t="shared" si="71"/>
        <v>2015</v>
      </c>
      <c r="M2150" t="b">
        <v>0</v>
      </c>
      <c r="N2150">
        <v>2</v>
      </c>
      <c r="O2150" t="b">
        <v>0</v>
      </c>
      <c r="P2150" t="s">
        <v>8280</v>
      </c>
    </row>
    <row r="2151" spans="1:16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72"/>
        <v>40355.024953703702</v>
      </c>
      <c r="L2151" s="13">
        <f t="shared" si="71"/>
        <v>2010</v>
      </c>
      <c r="M2151" t="b">
        <v>0</v>
      </c>
      <c r="N2151">
        <v>0</v>
      </c>
      <c r="O2151" t="b">
        <v>0</v>
      </c>
      <c r="P2151" t="s">
        <v>8280</v>
      </c>
    </row>
    <row r="2152" spans="1:16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72"/>
        <v>42534.284710648149</v>
      </c>
      <c r="L2152" s="13">
        <f t="shared" si="71"/>
        <v>2016</v>
      </c>
      <c r="M2152" t="b">
        <v>0</v>
      </c>
      <c r="N2152">
        <v>4</v>
      </c>
      <c r="O2152" t="b">
        <v>0</v>
      </c>
      <c r="P2152" t="s">
        <v>8280</v>
      </c>
    </row>
    <row r="2153" spans="1:16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72"/>
        <v>42520.847384259265</v>
      </c>
      <c r="L2153" s="13">
        <f t="shared" si="71"/>
        <v>2016</v>
      </c>
      <c r="M2153" t="b">
        <v>0</v>
      </c>
      <c r="N2153">
        <v>6</v>
      </c>
      <c r="O2153" t="b">
        <v>0</v>
      </c>
      <c r="P2153" t="s">
        <v>8280</v>
      </c>
    </row>
    <row r="2154" spans="1:16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72"/>
        <v>41683.832280092596</v>
      </c>
      <c r="L2154" s="13">
        <f t="shared" si="71"/>
        <v>2014</v>
      </c>
      <c r="M2154" t="b">
        <v>0</v>
      </c>
      <c r="N2154">
        <v>4</v>
      </c>
      <c r="O2154" t="b">
        <v>0</v>
      </c>
      <c r="P2154" t="s">
        <v>8280</v>
      </c>
    </row>
    <row r="2155" spans="1:16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72"/>
        <v>41974.911087962959</v>
      </c>
      <c r="L2155" s="13">
        <f t="shared" si="71"/>
        <v>2014</v>
      </c>
      <c r="M2155" t="b">
        <v>0</v>
      </c>
      <c r="N2155">
        <v>4</v>
      </c>
      <c r="O2155" t="b">
        <v>0</v>
      </c>
      <c r="P2155" t="s">
        <v>8280</v>
      </c>
    </row>
    <row r="2156" spans="1:16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72"/>
        <v>41647.632256944446</v>
      </c>
      <c r="L2156" s="13">
        <f t="shared" si="71"/>
        <v>2014</v>
      </c>
      <c r="M2156" t="b">
        <v>0</v>
      </c>
      <c r="N2156">
        <v>2</v>
      </c>
      <c r="O2156" t="b">
        <v>0</v>
      </c>
      <c r="P2156" t="s">
        <v>8280</v>
      </c>
    </row>
    <row r="2157" spans="1:16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72"/>
        <v>42430.747511574074</v>
      </c>
      <c r="L2157" s="13">
        <f t="shared" si="71"/>
        <v>2016</v>
      </c>
      <c r="M2157" t="b">
        <v>0</v>
      </c>
      <c r="N2157">
        <v>5</v>
      </c>
      <c r="O2157" t="b">
        <v>0</v>
      </c>
      <c r="P2157" t="s">
        <v>8280</v>
      </c>
    </row>
    <row r="2158" spans="1:16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72"/>
        <v>41488.85423611111</v>
      </c>
      <c r="L2158" s="13">
        <f t="shared" si="71"/>
        <v>2013</v>
      </c>
      <c r="M2158" t="b">
        <v>0</v>
      </c>
      <c r="N2158">
        <v>83</v>
      </c>
      <c r="O2158" t="b">
        <v>0</v>
      </c>
      <c r="P2158" t="s">
        <v>8280</v>
      </c>
    </row>
    <row r="2159" spans="1:16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72"/>
        <v>42694.98128472222</v>
      </c>
      <c r="L2159" s="13">
        <f t="shared" si="71"/>
        <v>2016</v>
      </c>
      <c r="M2159" t="b">
        <v>0</v>
      </c>
      <c r="N2159">
        <v>57</v>
      </c>
      <c r="O2159" t="b">
        <v>0</v>
      </c>
      <c r="P2159" t="s">
        <v>8280</v>
      </c>
    </row>
    <row r="2160" spans="1:16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72"/>
        <v>41264.853865740741</v>
      </c>
      <c r="L2160" s="13">
        <f t="shared" si="71"/>
        <v>2012</v>
      </c>
      <c r="M2160" t="b">
        <v>0</v>
      </c>
      <c r="N2160">
        <v>311</v>
      </c>
      <c r="O2160" t="b">
        <v>0</v>
      </c>
      <c r="P2160" t="s">
        <v>8280</v>
      </c>
    </row>
    <row r="2161" spans="1:16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72"/>
        <v>40710.731180555551</v>
      </c>
      <c r="L2161" s="13">
        <f t="shared" si="71"/>
        <v>2011</v>
      </c>
      <c r="M2161" t="b">
        <v>0</v>
      </c>
      <c r="N2161">
        <v>2</v>
      </c>
      <c r="O2161" t="b">
        <v>0</v>
      </c>
      <c r="P2161" t="s">
        <v>8280</v>
      </c>
    </row>
    <row r="2162" spans="1:16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72"/>
        <v>41018.711863425924</v>
      </c>
      <c r="L2162" s="13">
        <f t="shared" si="71"/>
        <v>2012</v>
      </c>
      <c r="M2162" t="b">
        <v>0</v>
      </c>
      <c r="N2162">
        <v>16</v>
      </c>
      <c r="O2162" t="b">
        <v>0</v>
      </c>
      <c r="P2162" t="s">
        <v>8280</v>
      </c>
    </row>
    <row r="2163" spans="1:16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72"/>
        <v>42240.852534722217</v>
      </c>
      <c r="L2163" s="13">
        <f t="shared" si="71"/>
        <v>2015</v>
      </c>
      <c r="M2163" t="b">
        <v>0</v>
      </c>
      <c r="N2163">
        <v>13</v>
      </c>
      <c r="O2163" t="b">
        <v>1</v>
      </c>
      <c r="P2163" t="s">
        <v>8274</v>
      </c>
    </row>
    <row r="2164" spans="1:16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72"/>
        <v>41813.766099537039</v>
      </c>
      <c r="L2164" s="13">
        <f t="shared" si="71"/>
        <v>2014</v>
      </c>
      <c r="M2164" t="b">
        <v>0</v>
      </c>
      <c r="N2164">
        <v>58</v>
      </c>
      <c r="O2164" t="b">
        <v>1</v>
      </c>
      <c r="P2164" t="s">
        <v>8274</v>
      </c>
    </row>
    <row r="2165" spans="1:16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72"/>
        <v>42111.899537037039</v>
      </c>
      <c r="L2165" s="13">
        <f t="shared" si="71"/>
        <v>2015</v>
      </c>
      <c r="M2165" t="b">
        <v>0</v>
      </c>
      <c r="N2165">
        <v>44</v>
      </c>
      <c r="O2165" t="b">
        <v>1</v>
      </c>
      <c r="P2165" t="s">
        <v>8274</v>
      </c>
    </row>
    <row r="2166" spans="1:16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72"/>
        <v>42515.71775462963</v>
      </c>
      <c r="L2166" s="13">
        <f t="shared" si="71"/>
        <v>2016</v>
      </c>
      <c r="M2166" t="b">
        <v>0</v>
      </c>
      <c r="N2166">
        <v>83</v>
      </c>
      <c r="O2166" t="b">
        <v>1</v>
      </c>
      <c r="P2166" t="s">
        <v>8274</v>
      </c>
    </row>
    <row r="2167" spans="1:16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72"/>
        <v>42438.667071759264</v>
      </c>
      <c r="L2167" s="13">
        <f t="shared" si="71"/>
        <v>2016</v>
      </c>
      <c r="M2167" t="b">
        <v>0</v>
      </c>
      <c r="N2167">
        <v>117</v>
      </c>
      <c r="O2167" t="b">
        <v>1</v>
      </c>
      <c r="P2167" t="s">
        <v>8274</v>
      </c>
    </row>
    <row r="2168" spans="1:16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72"/>
        <v>41933.838171296295</v>
      </c>
      <c r="L2168" s="13">
        <f t="shared" si="71"/>
        <v>2014</v>
      </c>
      <c r="M2168" t="b">
        <v>0</v>
      </c>
      <c r="N2168">
        <v>32</v>
      </c>
      <c r="O2168" t="b">
        <v>1</v>
      </c>
      <c r="P2168" t="s">
        <v>8274</v>
      </c>
    </row>
    <row r="2169" spans="1:16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72"/>
        <v>41153.066400462965</v>
      </c>
      <c r="L2169" s="13">
        <f t="shared" si="71"/>
        <v>2012</v>
      </c>
      <c r="M2169" t="b">
        <v>0</v>
      </c>
      <c r="N2169">
        <v>8</v>
      </c>
      <c r="O2169" t="b">
        <v>1</v>
      </c>
      <c r="P2169" t="s">
        <v>8274</v>
      </c>
    </row>
    <row r="2170" spans="1:16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72"/>
        <v>42745.600243055553</v>
      </c>
      <c r="L2170" s="13">
        <f t="shared" si="71"/>
        <v>2017</v>
      </c>
      <c r="M2170" t="b">
        <v>0</v>
      </c>
      <c r="N2170">
        <v>340</v>
      </c>
      <c r="O2170" t="b">
        <v>1</v>
      </c>
      <c r="P2170" t="s">
        <v>8274</v>
      </c>
    </row>
    <row r="2171" spans="1:16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72"/>
        <v>42793.700821759259</v>
      </c>
      <c r="L2171" s="13">
        <f t="shared" si="71"/>
        <v>2017</v>
      </c>
      <c r="M2171" t="b">
        <v>0</v>
      </c>
      <c r="N2171">
        <v>7</v>
      </c>
      <c r="O2171" t="b">
        <v>1</v>
      </c>
      <c r="P2171" t="s">
        <v>8274</v>
      </c>
    </row>
    <row r="2172" spans="1:16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72"/>
        <v>42198.750254629631</v>
      </c>
      <c r="L2172" s="13">
        <f t="shared" si="71"/>
        <v>2015</v>
      </c>
      <c r="M2172" t="b">
        <v>0</v>
      </c>
      <c r="N2172">
        <v>19</v>
      </c>
      <c r="O2172" t="b">
        <v>1</v>
      </c>
      <c r="P2172" t="s">
        <v>8274</v>
      </c>
    </row>
    <row r="2173" spans="1:16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72"/>
        <v>42141.95711805555</v>
      </c>
      <c r="L2173" s="13">
        <f t="shared" si="71"/>
        <v>2015</v>
      </c>
      <c r="M2173" t="b">
        <v>0</v>
      </c>
      <c r="N2173">
        <v>47</v>
      </c>
      <c r="O2173" t="b">
        <v>1</v>
      </c>
      <c r="P2173" t="s">
        <v>8274</v>
      </c>
    </row>
    <row r="2174" spans="1:16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72"/>
        <v>42082.580092592587</v>
      </c>
      <c r="L2174" s="13">
        <f t="shared" si="71"/>
        <v>2015</v>
      </c>
      <c r="M2174" t="b">
        <v>0</v>
      </c>
      <c r="N2174">
        <v>13</v>
      </c>
      <c r="O2174" t="b">
        <v>1</v>
      </c>
      <c r="P2174" t="s">
        <v>8274</v>
      </c>
    </row>
    <row r="2175" spans="1:16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72"/>
        <v>41495.692627314813</v>
      </c>
      <c r="L2175" s="13">
        <f t="shared" si="71"/>
        <v>2013</v>
      </c>
      <c r="M2175" t="b">
        <v>0</v>
      </c>
      <c r="N2175">
        <v>90</v>
      </c>
      <c r="O2175" t="b">
        <v>1</v>
      </c>
      <c r="P2175" t="s">
        <v>8274</v>
      </c>
    </row>
    <row r="2176" spans="1:16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72"/>
        <v>42465.542905092589</v>
      </c>
      <c r="L2176" s="13">
        <f t="shared" si="71"/>
        <v>2016</v>
      </c>
      <c r="M2176" t="b">
        <v>0</v>
      </c>
      <c r="N2176">
        <v>63</v>
      </c>
      <c r="O2176" t="b">
        <v>1</v>
      </c>
      <c r="P2176" t="s">
        <v>8274</v>
      </c>
    </row>
    <row r="2177" spans="1:16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72"/>
        <v>42565.009097222224</v>
      </c>
      <c r="L2177" s="13">
        <f t="shared" si="71"/>
        <v>2016</v>
      </c>
      <c r="M2177" t="b">
        <v>0</v>
      </c>
      <c r="N2177">
        <v>26</v>
      </c>
      <c r="O2177" t="b">
        <v>1</v>
      </c>
      <c r="P2177" t="s">
        <v>8274</v>
      </c>
    </row>
    <row r="2178" spans="1:16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72"/>
        <v>42096.633206018523</v>
      </c>
      <c r="L2178" s="13">
        <f t="shared" si="71"/>
        <v>2015</v>
      </c>
      <c r="M2178" t="b">
        <v>0</v>
      </c>
      <c r="N2178">
        <v>71</v>
      </c>
      <c r="O2178" t="b">
        <v>1</v>
      </c>
      <c r="P2178" t="s">
        <v>8274</v>
      </c>
    </row>
    <row r="2179" spans="1:16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si="72"/>
        <v>42502.250775462962</v>
      </c>
      <c r="L2179" s="13">
        <f t="shared" ref="L2179:L2242" si="73">YEAR(K2179)</f>
        <v>2016</v>
      </c>
      <c r="M2179" t="b">
        <v>0</v>
      </c>
      <c r="N2179">
        <v>38</v>
      </c>
      <c r="O2179" t="b">
        <v>1</v>
      </c>
      <c r="P2179" t="s">
        <v>8274</v>
      </c>
    </row>
    <row r="2180" spans="1:16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72"/>
        <v>42723.63653935185</v>
      </c>
      <c r="L2180" s="13">
        <f t="shared" si="73"/>
        <v>2016</v>
      </c>
      <c r="M2180" t="b">
        <v>0</v>
      </c>
      <c r="N2180">
        <v>859</v>
      </c>
      <c r="O2180" t="b">
        <v>1</v>
      </c>
      <c r="P2180" t="s">
        <v>8274</v>
      </c>
    </row>
    <row r="2181" spans="1:16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72"/>
        <v>42075.171203703707</v>
      </c>
      <c r="L2181" s="13">
        <f t="shared" si="73"/>
        <v>2015</v>
      </c>
      <c r="M2181" t="b">
        <v>0</v>
      </c>
      <c r="N2181">
        <v>21</v>
      </c>
      <c r="O2181" t="b">
        <v>1</v>
      </c>
      <c r="P2181" t="s">
        <v>8274</v>
      </c>
    </row>
    <row r="2182" spans="1:16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72"/>
        <v>42279.669768518521</v>
      </c>
      <c r="L2182" s="13">
        <f t="shared" si="73"/>
        <v>2015</v>
      </c>
      <c r="M2182" t="b">
        <v>0</v>
      </c>
      <c r="N2182">
        <v>78</v>
      </c>
      <c r="O2182" t="b">
        <v>1</v>
      </c>
      <c r="P2182" t="s">
        <v>8274</v>
      </c>
    </row>
    <row r="2183" spans="1:16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72"/>
        <v>42773.005243055552</v>
      </c>
      <c r="L2183" s="13">
        <f t="shared" si="73"/>
        <v>2017</v>
      </c>
      <c r="M2183" t="b">
        <v>0</v>
      </c>
      <c r="N2183">
        <v>53</v>
      </c>
      <c r="O2183" t="b">
        <v>1</v>
      </c>
      <c r="P2183" t="s">
        <v>8295</v>
      </c>
    </row>
    <row r="2184" spans="1:16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72"/>
        <v>41879.900752314818</v>
      </c>
      <c r="L2184" s="13">
        <f t="shared" si="73"/>
        <v>2014</v>
      </c>
      <c r="M2184" t="b">
        <v>0</v>
      </c>
      <c r="N2184">
        <v>356</v>
      </c>
      <c r="O2184" t="b">
        <v>1</v>
      </c>
      <c r="P2184" t="s">
        <v>8295</v>
      </c>
    </row>
    <row r="2185" spans="1:16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ref="K2185:K2248" si="74">(((J2185/60)/60)/24)+DATE(1970,1,1)</f>
        <v>42745.365474537044</v>
      </c>
      <c r="L2185" s="13">
        <f t="shared" si="73"/>
        <v>2017</v>
      </c>
      <c r="M2185" t="b">
        <v>0</v>
      </c>
      <c r="N2185">
        <v>279</v>
      </c>
      <c r="O2185" t="b">
        <v>1</v>
      </c>
      <c r="P2185" t="s">
        <v>8295</v>
      </c>
    </row>
    <row r="2186" spans="1:16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74"/>
        <v>42380.690289351856</v>
      </c>
      <c r="L2186" s="13">
        <f t="shared" si="73"/>
        <v>2016</v>
      </c>
      <c r="M2186" t="b">
        <v>1</v>
      </c>
      <c r="N2186">
        <v>266</v>
      </c>
      <c r="O2186" t="b">
        <v>1</v>
      </c>
      <c r="P2186" t="s">
        <v>8295</v>
      </c>
    </row>
    <row r="2187" spans="1:16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74"/>
        <v>41319.349988425929</v>
      </c>
      <c r="L2187" s="13">
        <f t="shared" si="73"/>
        <v>2013</v>
      </c>
      <c r="M2187" t="b">
        <v>0</v>
      </c>
      <c r="N2187">
        <v>623</v>
      </c>
      <c r="O2187" t="b">
        <v>1</v>
      </c>
      <c r="P2187" t="s">
        <v>8295</v>
      </c>
    </row>
    <row r="2188" spans="1:16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74"/>
        <v>42583.615081018521</v>
      </c>
      <c r="L2188" s="13">
        <f t="shared" si="73"/>
        <v>2016</v>
      </c>
      <c r="M2188" t="b">
        <v>0</v>
      </c>
      <c r="N2188">
        <v>392</v>
      </c>
      <c r="O2188" t="b">
        <v>1</v>
      </c>
      <c r="P2188" t="s">
        <v>8295</v>
      </c>
    </row>
    <row r="2189" spans="1:16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74"/>
        <v>42068.209097222221</v>
      </c>
      <c r="L2189" s="13">
        <f t="shared" si="73"/>
        <v>2015</v>
      </c>
      <c r="M2189" t="b">
        <v>1</v>
      </c>
      <c r="N2189">
        <v>3562</v>
      </c>
      <c r="O2189" t="b">
        <v>1</v>
      </c>
      <c r="P2189" t="s">
        <v>8295</v>
      </c>
    </row>
    <row r="2190" spans="1:16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74"/>
        <v>42633.586122685185</v>
      </c>
      <c r="L2190" s="13">
        <f t="shared" si="73"/>
        <v>2016</v>
      </c>
      <c r="M2190" t="b">
        <v>0</v>
      </c>
      <c r="N2190">
        <v>514</v>
      </c>
      <c r="O2190" t="b">
        <v>1</v>
      </c>
      <c r="P2190" t="s">
        <v>8295</v>
      </c>
    </row>
    <row r="2191" spans="1:16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74"/>
        <v>42467.788194444445</v>
      </c>
      <c r="L2191" s="13">
        <f t="shared" si="73"/>
        <v>2016</v>
      </c>
      <c r="M2191" t="b">
        <v>0</v>
      </c>
      <c r="N2191">
        <v>88</v>
      </c>
      <c r="O2191" t="b">
        <v>1</v>
      </c>
      <c r="P2191" t="s">
        <v>8295</v>
      </c>
    </row>
    <row r="2192" spans="1:16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74"/>
        <v>42417.625046296293</v>
      </c>
      <c r="L2192" s="13">
        <f t="shared" si="73"/>
        <v>2016</v>
      </c>
      <c r="M2192" t="b">
        <v>0</v>
      </c>
      <c r="N2192">
        <v>537</v>
      </c>
      <c r="O2192" t="b">
        <v>1</v>
      </c>
      <c r="P2192" t="s">
        <v>8295</v>
      </c>
    </row>
    <row r="2193" spans="1:16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74"/>
        <v>42768.833645833336</v>
      </c>
      <c r="L2193" s="13">
        <f t="shared" si="73"/>
        <v>2017</v>
      </c>
      <c r="M2193" t="b">
        <v>0</v>
      </c>
      <c r="N2193">
        <v>25</v>
      </c>
      <c r="O2193" t="b">
        <v>1</v>
      </c>
      <c r="P2193" t="s">
        <v>8295</v>
      </c>
    </row>
    <row r="2194" spans="1:16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74"/>
        <v>42691.8512037037</v>
      </c>
      <c r="L2194" s="13">
        <f t="shared" si="73"/>
        <v>2016</v>
      </c>
      <c r="M2194" t="b">
        <v>0</v>
      </c>
      <c r="N2194">
        <v>3238</v>
      </c>
      <c r="O2194" t="b">
        <v>1</v>
      </c>
      <c r="P2194" t="s">
        <v>8295</v>
      </c>
    </row>
    <row r="2195" spans="1:16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74"/>
        <v>42664.405925925923</v>
      </c>
      <c r="L2195" s="13">
        <f t="shared" si="73"/>
        <v>2016</v>
      </c>
      <c r="M2195" t="b">
        <v>0</v>
      </c>
      <c r="N2195">
        <v>897</v>
      </c>
      <c r="O2195" t="b">
        <v>1</v>
      </c>
      <c r="P2195" t="s">
        <v>8295</v>
      </c>
    </row>
    <row r="2196" spans="1:16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74"/>
        <v>42425.757986111115</v>
      </c>
      <c r="L2196" s="13">
        <f t="shared" si="73"/>
        <v>2016</v>
      </c>
      <c r="M2196" t="b">
        <v>0</v>
      </c>
      <c r="N2196">
        <v>878</v>
      </c>
      <c r="O2196" t="b">
        <v>1</v>
      </c>
      <c r="P2196" t="s">
        <v>8295</v>
      </c>
    </row>
    <row r="2197" spans="1:16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74"/>
        <v>42197.771990740745</v>
      </c>
      <c r="L2197" s="13">
        <f t="shared" si="73"/>
        <v>2015</v>
      </c>
      <c r="M2197" t="b">
        <v>0</v>
      </c>
      <c r="N2197">
        <v>115</v>
      </c>
      <c r="O2197" t="b">
        <v>1</v>
      </c>
      <c r="P2197" t="s">
        <v>8295</v>
      </c>
    </row>
    <row r="2198" spans="1:16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74"/>
        <v>42675.487291666665</v>
      </c>
      <c r="L2198" s="13">
        <f t="shared" si="73"/>
        <v>2016</v>
      </c>
      <c r="M2198" t="b">
        <v>0</v>
      </c>
      <c r="N2198">
        <v>234</v>
      </c>
      <c r="O2198" t="b">
        <v>1</v>
      </c>
      <c r="P2198" t="s">
        <v>8295</v>
      </c>
    </row>
    <row r="2199" spans="1:16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74"/>
        <v>42033.584016203706</v>
      </c>
      <c r="L2199" s="13">
        <f t="shared" si="73"/>
        <v>2015</v>
      </c>
      <c r="M2199" t="b">
        <v>0</v>
      </c>
      <c r="N2199">
        <v>4330</v>
      </c>
      <c r="O2199" t="b">
        <v>1</v>
      </c>
      <c r="P2199" t="s">
        <v>8295</v>
      </c>
    </row>
    <row r="2200" spans="1:16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74"/>
        <v>42292.513888888891</v>
      </c>
      <c r="L2200" s="13">
        <f t="shared" si="73"/>
        <v>2015</v>
      </c>
      <c r="M2200" t="b">
        <v>0</v>
      </c>
      <c r="N2200">
        <v>651</v>
      </c>
      <c r="O2200" t="b">
        <v>1</v>
      </c>
      <c r="P2200" t="s">
        <v>8295</v>
      </c>
    </row>
    <row r="2201" spans="1:16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74"/>
        <v>42262.416643518518</v>
      </c>
      <c r="L2201" s="13">
        <f t="shared" si="73"/>
        <v>2015</v>
      </c>
      <c r="M2201" t="b">
        <v>1</v>
      </c>
      <c r="N2201">
        <v>251</v>
      </c>
      <c r="O2201" t="b">
        <v>1</v>
      </c>
      <c r="P2201" t="s">
        <v>8295</v>
      </c>
    </row>
    <row r="2202" spans="1:16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74"/>
        <v>42163.625787037032</v>
      </c>
      <c r="L2202" s="13">
        <f t="shared" si="73"/>
        <v>2015</v>
      </c>
      <c r="M2202" t="b">
        <v>0</v>
      </c>
      <c r="N2202">
        <v>263</v>
      </c>
      <c r="O2202" t="b">
        <v>1</v>
      </c>
      <c r="P2202" t="s">
        <v>8295</v>
      </c>
    </row>
    <row r="2203" spans="1:16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74"/>
        <v>41276.846817129634</v>
      </c>
      <c r="L2203" s="13">
        <f t="shared" si="73"/>
        <v>2013</v>
      </c>
      <c r="M2203" t="b">
        <v>0</v>
      </c>
      <c r="N2203">
        <v>28</v>
      </c>
      <c r="O2203" t="b">
        <v>1</v>
      </c>
      <c r="P2203" t="s">
        <v>8278</v>
      </c>
    </row>
    <row r="2204" spans="1:16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74"/>
        <v>41184.849166666667</v>
      </c>
      <c r="L2204" s="13">
        <f t="shared" si="73"/>
        <v>2012</v>
      </c>
      <c r="M2204" t="b">
        <v>0</v>
      </c>
      <c r="N2204">
        <v>721</v>
      </c>
      <c r="O2204" t="b">
        <v>1</v>
      </c>
      <c r="P2204" t="s">
        <v>8278</v>
      </c>
    </row>
    <row r="2205" spans="1:16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74"/>
        <v>42241.85974537037</v>
      </c>
      <c r="L2205" s="13">
        <f t="shared" si="73"/>
        <v>2015</v>
      </c>
      <c r="M2205" t="b">
        <v>0</v>
      </c>
      <c r="N2205">
        <v>50</v>
      </c>
      <c r="O2205" t="b">
        <v>1</v>
      </c>
      <c r="P2205" t="s">
        <v>8278</v>
      </c>
    </row>
    <row r="2206" spans="1:16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74"/>
        <v>41312.311562499999</v>
      </c>
      <c r="L2206" s="13">
        <f t="shared" si="73"/>
        <v>2013</v>
      </c>
      <c r="M2206" t="b">
        <v>0</v>
      </c>
      <c r="N2206">
        <v>73</v>
      </c>
      <c r="O2206" t="b">
        <v>1</v>
      </c>
      <c r="P2206" t="s">
        <v>8278</v>
      </c>
    </row>
    <row r="2207" spans="1:16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74"/>
        <v>41031.82163194444</v>
      </c>
      <c r="L2207" s="13">
        <f t="shared" si="73"/>
        <v>2012</v>
      </c>
      <c r="M2207" t="b">
        <v>0</v>
      </c>
      <c r="N2207">
        <v>27</v>
      </c>
      <c r="O2207" t="b">
        <v>1</v>
      </c>
      <c r="P2207" t="s">
        <v>8278</v>
      </c>
    </row>
    <row r="2208" spans="1:16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74"/>
        <v>40997.257222222222</v>
      </c>
      <c r="L2208" s="13">
        <f t="shared" si="73"/>
        <v>2012</v>
      </c>
      <c r="M2208" t="b">
        <v>0</v>
      </c>
      <c r="N2208">
        <v>34</v>
      </c>
      <c r="O2208" t="b">
        <v>1</v>
      </c>
      <c r="P2208" t="s">
        <v>8278</v>
      </c>
    </row>
    <row r="2209" spans="1:16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74"/>
        <v>41564.194131944445</v>
      </c>
      <c r="L2209" s="13">
        <f t="shared" si="73"/>
        <v>2013</v>
      </c>
      <c r="M2209" t="b">
        <v>0</v>
      </c>
      <c r="N2209">
        <v>7</v>
      </c>
      <c r="O2209" t="b">
        <v>1</v>
      </c>
      <c r="P2209" t="s">
        <v>8278</v>
      </c>
    </row>
    <row r="2210" spans="1:16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74"/>
        <v>40946.882245370369</v>
      </c>
      <c r="L2210" s="13">
        <f t="shared" si="73"/>
        <v>2012</v>
      </c>
      <c r="M2210" t="b">
        <v>0</v>
      </c>
      <c r="N2210">
        <v>24</v>
      </c>
      <c r="O2210" t="b">
        <v>1</v>
      </c>
      <c r="P2210" t="s">
        <v>8278</v>
      </c>
    </row>
    <row r="2211" spans="1:16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74"/>
        <v>41732.479675925926</v>
      </c>
      <c r="L2211" s="13">
        <f t="shared" si="73"/>
        <v>2014</v>
      </c>
      <c r="M2211" t="b">
        <v>0</v>
      </c>
      <c r="N2211">
        <v>15</v>
      </c>
      <c r="O2211" t="b">
        <v>1</v>
      </c>
      <c r="P2211" t="s">
        <v>8278</v>
      </c>
    </row>
    <row r="2212" spans="1:16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74"/>
        <v>40956.066087962965</v>
      </c>
      <c r="L2212" s="13">
        <f t="shared" si="73"/>
        <v>2012</v>
      </c>
      <c r="M2212" t="b">
        <v>0</v>
      </c>
      <c r="N2212">
        <v>72</v>
      </c>
      <c r="O2212" t="b">
        <v>1</v>
      </c>
      <c r="P2212" t="s">
        <v>8278</v>
      </c>
    </row>
    <row r="2213" spans="1:16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74"/>
        <v>41716.785011574073</v>
      </c>
      <c r="L2213" s="13">
        <f t="shared" si="73"/>
        <v>2014</v>
      </c>
      <c r="M2213" t="b">
        <v>0</v>
      </c>
      <c r="N2213">
        <v>120</v>
      </c>
      <c r="O2213" t="b">
        <v>1</v>
      </c>
      <c r="P2213" t="s">
        <v>8278</v>
      </c>
    </row>
    <row r="2214" spans="1:16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74"/>
        <v>41548.747418981482</v>
      </c>
      <c r="L2214" s="13">
        <f t="shared" si="73"/>
        <v>2013</v>
      </c>
      <c r="M2214" t="b">
        <v>0</v>
      </c>
      <c r="N2214">
        <v>123</v>
      </c>
      <c r="O2214" t="b">
        <v>1</v>
      </c>
      <c r="P2214" t="s">
        <v>8278</v>
      </c>
    </row>
    <row r="2215" spans="1:16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74"/>
        <v>42109.826145833329</v>
      </c>
      <c r="L2215" s="13">
        <f t="shared" si="73"/>
        <v>2015</v>
      </c>
      <c r="M2215" t="b">
        <v>0</v>
      </c>
      <c r="N2215">
        <v>1</v>
      </c>
      <c r="O2215" t="b">
        <v>1</v>
      </c>
      <c r="P2215" t="s">
        <v>8278</v>
      </c>
    </row>
    <row r="2216" spans="1:16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74"/>
        <v>41646.792222222226</v>
      </c>
      <c r="L2216" s="13">
        <f t="shared" si="73"/>
        <v>2014</v>
      </c>
      <c r="M2216" t="b">
        <v>0</v>
      </c>
      <c r="N2216">
        <v>24</v>
      </c>
      <c r="O2216" t="b">
        <v>1</v>
      </c>
      <c r="P2216" t="s">
        <v>8278</v>
      </c>
    </row>
    <row r="2217" spans="1:16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74"/>
        <v>40958.717268518521</v>
      </c>
      <c r="L2217" s="13">
        <f t="shared" si="73"/>
        <v>2012</v>
      </c>
      <c r="M2217" t="b">
        <v>0</v>
      </c>
      <c r="N2217">
        <v>33</v>
      </c>
      <c r="O2217" t="b">
        <v>1</v>
      </c>
      <c r="P2217" t="s">
        <v>8278</v>
      </c>
    </row>
    <row r="2218" spans="1:16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74"/>
        <v>42194.751678240747</v>
      </c>
      <c r="L2218" s="13">
        <f t="shared" si="73"/>
        <v>2015</v>
      </c>
      <c r="M2218" t="b">
        <v>0</v>
      </c>
      <c r="N2218">
        <v>14</v>
      </c>
      <c r="O2218" t="b">
        <v>1</v>
      </c>
      <c r="P2218" t="s">
        <v>8278</v>
      </c>
    </row>
    <row r="2219" spans="1:16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74"/>
        <v>42299.776770833334</v>
      </c>
      <c r="L2219" s="13">
        <f t="shared" si="73"/>
        <v>2015</v>
      </c>
      <c r="M2219" t="b">
        <v>0</v>
      </c>
      <c r="N2219">
        <v>9</v>
      </c>
      <c r="O2219" t="b">
        <v>1</v>
      </c>
      <c r="P2219" t="s">
        <v>8278</v>
      </c>
    </row>
    <row r="2220" spans="1:16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74"/>
        <v>41127.812303240738</v>
      </c>
      <c r="L2220" s="13">
        <f t="shared" si="73"/>
        <v>2012</v>
      </c>
      <c r="M2220" t="b">
        <v>0</v>
      </c>
      <c r="N2220">
        <v>76</v>
      </c>
      <c r="O2220" t="b">
        <v>1</v>
      </c>
      <c r="P2220" t="s">
        <v>8278</v>
      </c>
    </row>
    <row r="2221" spans="1:16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74"/>
        <v>42205.718888888892</v>
      </c>
      <c r="L2221" s="13">
        <f t="shared" si="73"/>
        <v>2015</v>
      </c>
      <c r="M2221" t="b">
        <v>0</v>
      </c>
      <c r="N2221">
        <v>19</v>
      </c>
      <c r="O2221" t="b">
        <v>1</v>
      </c>
      <c r="P2221" t="s">
        <v>8278</v>
      </c>
    </row>
    <row r="2222" spans="1:16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74"/>
        <v>41452.060601851852</v>
      </c>
      <c r="L2222" s="13">
        <f t="shared" si="73"/>
        <v>2013</v>
      </c>
      <c r="M2222" t="b">
        <v>0</v>
      </c>
      <c r="N2222">
        <v>69</v>
      </c>
      <c r="O2222" t="b">
        <v>1</v>
      </c>
      <c r="P2222" t="s">
        <v>8278</v>
      </c>
    </row>
    <row r="2223" spans="1:16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74"/>
        <v>42452.666770833333</v>
      </c>
      <c r="L2223" s="13">
        <f t="shared" si="73"/>
        <v>2016</v>
      </c>
      <c r="M2223" t="b">
        <v>0</v>
      </c>
      <c r="N2223">
        <v>218</v>
      </c>
      <c r="O2223" t="b">
        <v>1</v>
      </c>
      <c r="P2223" t="s">
        <v>8295</v>
      </c>
    </row>
    <row r="2224" spans="1:16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74"/>
        <v>40906.787581018521</v>
      </c>
      <c r="L2224" s="13">
        <f t="shared" si="73"/>
        <v>2011</v>
      </c>
      <c r="M2224" t="b">
        <v>0</v>
      </c>
      <c r="N2224">
        <v>30</v>
      </c>
      <c r="O2224" t="b">
        <v>1</v>
      </c>
      <c r="P2224" t="s">
        <v>8295</v>
      </c>
    </row>
    <row r="2225" spans="1:16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74"/>
        <v>42152.640833333338</v>
      </c>
      <c r="L2225" s="13">
        <f t="shared" si="73"/>
        <v>2015</v>
      </c>
      <c r="M2225" t="b">
        <v>0</v>
      </c>
      <c r="N2225">
        <v>100</v>
      </c>
      <c r="O2225" t="b">
        <v>1</v>
      </c>
      <c r="P2225" t="s">
        <v>8295</v>
      </c>
    </row>
    <row r="2226" spans="1:16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74"/>
        <v>42644.667534722219</v>
      </c>
      <c r="L2226" s="13">
        <f t="shared" si="73"/>
        <v>2016</v>
      </c>
      <c r="M2226" t="b">
        <v>0</v>
      </c>
      <c r="N2226">
        <v>296</v>
      </c>
      <c r="O2226" t="b">
        <v>1</v>
      </c>
      <c r="P2226" t="s">
        <v>8295</v>
      </c>
    </row>
    <row r="2227" spans="1:16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74"/>
        <v>41873.79184027778</v>
      </c>
      <c r="L2227" s="13">
        <f t="shared" si="73"/>
        <v>2014</v>
      </c>
      <c r="M2227" t="b">
        <v>0</v>
      </c>
      <c r="N2227">
        <v>1204</v>
      </c>
      <c r="O2227" t="b">
        <v>1</v>
      </c>
      <c r="P2227" t="s">
        <v>8295</v>
      </c>
    </row>
    <row r="2228" spans="1:16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74"/>
        <v>42381.79886574074</v>
      </c>
      <c r="L2228" s="13">
        <f t="shared" si="73"/>
        <v>2016</v>
      </c>
      <c r="M2228" t="b">
        <v>0</v>
      </c>
      <c r="N2228">
        <v>321</v>
      </c>
      <c r="O2228" t="b">
        <v>1</v>
      </c>
      <c r="P2228" t="s">
        <v>8295</v>
      </c>
    </row>
    <row r="2229" spans="1:16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74"/>
        <v>41561.807349537034</v>
      </c>
      <c r="L2229" s="13">
        <f t="shared" si="73"/>
        <v>2013</v>
      </c>
      <c r="M2229" t="b">
        <v>0</v>
      </c>
      <c r="N2229">
        <v>301</v>
      </c>
      <c r="O2229" t="b">
        <v>1</v>
      </c>
      <c r="P2229" t="s">
        <v>8295</v>
      </c>
    </row>
    <row r="2230" spans="1:16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74"/>
        <v>42202.278194444443</v>
      </c>
      <c r="L2230" s="13">
        <f t="shared" si="73"/>
        <v>2015</v>
      </c>
      <c r="M2230" t="b">
        <v>0</v>
      </c>
      <c r="N2230">
        <v>144</v>
      </c>
      <c r="O2230" t="b">
        <v>1</v>
      </c>
      <c r="P2230" t="s">
        <v>8295</v>
      </c>
    </row>
    <row r="2231" spans="1:16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74"/>
        <v>41484.664247685185</v>
      </c>
      <c r="L2231" s="13">
        <f t="shared" si="73"/>
        <v>2013</v>
      </c>
      <c r="M2231" t="b">
        <v>0</v>
      </c>
      <c r="N2231">
        <v>539</v>
      </c>
      <c r="O2231" t="b">
        <v>1</v>
      </c>
      <c r="P2231" t="s">
        <v>8295</v>
      </c>
    </row>
    <row r="2232" spans="1:16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74"/>
        <v>41724.881099537037</v>
      </c>
      <c r="L2232" s="13">
        <f t="shared" si="73"/>
        <v>2014</v>
      </c>
      <c r="M2232" t="b">
        <v>0</v>
      </c>
      <c r="N2232">
        <v>498</v>
      </c>
      <c r="O2232" t="b">
        <v>1</v>
      </c>
      <c r="P2232" t="s">
        <v>8295</v>
      </c>
    </row>
    <row r="2233" spans="1:16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74"/>
        <v>41423.910891203705</v>
      </c>
      <c r="L2233" s="13">
        <f t="shared" si="73"/>
        <v>2013</v>
      </c>
      <c r="M2233" t="b">
        <v>0</v>
      </c>
      <c r="N2233">
        <v>1113</v>
      </c>
      <c r="O2233" t="b">
        <v>1</v>
      </c>
      <c r="P2233" t="s">
        <v>8295</v>
      </c>
    </row>
    <row r="2234" spans="1:16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74"/>
        <v>41806.794074074074</v>
      </c>
      <c r="L2234" s="13">
        <f t="shared" si="73"/>
        <v>2014</v>
      </c>
      <c r="M2234" t="b">
        <v>0</v>
      </c>
      <c r="N2234">
        <v>988</v>
      </c>
      <c r="O2234" t="b">
        <v>1</v>
      </c>
      <c r="P2234" t="s">
        <v>8295</v>
      </c>
    </row>
    <row r="2235" spans="1:16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74"/>
        <v>42331.378923611104</v>
      </c>
      <c r="L2235" s="13">
        <f t="shared" si="73"/>
        <v>2015</v>
      </c>
      <c r="M2235" t="b">
        <v>0</v>
      </c>
      <c r="N2235">
        <v>391</v>
      </c>
      <c r="O2235" t="b">
        <v>1</v>
      </c>
      <c r="P2235" t="s">
        <v>8295</v>
      </c>
    </row>
    <row r="2236" spans="1:16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74"/>
        <v>42710.824618055558</v>
      </c>
      <c r="L2236" s="13">
        <f t="shared" si="73"/>
        <v>2016</v>
      </c>
      <c r="M2236" t="b">
        <v>0</v>
      </c>
      <c r="N2236">
        <v>28</v>
      </c>
      <c r="O2236" t="b">
        <v>1</v>
      </c>
      <c r="P2236" t="s">
        <v>8295</v>
      </c>
    </row>
    <row r="2237" spans="1:16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74"/>
        <v>42062.022118055553</v>
      </c>
      <c r="L2237" s="13">
        <f t="shared" si="73"/>
        <v>2015</v>
      </c>
      <c r="M2237" t="b">
        <v>0</v>
      </c>
      <c r="N2237">
        <v>147</v>
      </c>
      <c r="O2237" t="b">
        <v>1</v>
      </c>
      <c r="P2237" t="s">
        <v>8295</v>
      </c>
    </row>
    <row r="2238" spans="1:16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74"/>
        <v>42371.617164351846</v>
      </c>
      <c r="L2238" s="13">
        <f t="shared" si="73"/>
        <v>2016</v>
      </c>
      <c r="M2238" t="b">
        <v>0</v>
      </c>
      <c r="N2238">
        <v>680</v>
      </c>
      <c r="O2238" t="b">
        <v>1</v>
      </c>
      <c r="P2238" t="s">
        <v>8295</v>
      </c>
    </row>
    <row r="2239" spans="1:16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74"/>
        <v>41915.003275462965</v>
      </c>
      <c r="L2239" s="13">
        <f t="shared" si="73"/>
        <v>2014</v>
      </c>
      <c r="M2239" t="b">
        <v>0</v>
      </c>
      <c r="N2239">
        <v>983</v>
      </c>
      <c r="O2239" t="b">
        <v>1</v>
      </c>
      <c r="P2239" t="s">
        <v>8295</v>
      </c>
    </row>
    <row r="2240" spans="1:16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74"/>
        <v>42774.621712962966</v>
      </c>
      <c r="L2240" s="13">
        <f t="shared" si="73"/>
        <v>2017</v>
      </c>
      <c r="M2240" t="b">
        <v>0</v>
      </c>
      <c r="N2240">
        <v>79</v>
      </c>
      <c r="O2240" t="b">
        <v>1</v>
      </c>
      <c r="P2240" t="s">
        <v>8295</v>
      </c>
    </row>
    <row r="2241" spans="1:16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74"/>
        <v>41572.958495370374</v>
      </c>
      <c r="L2241" s="13">
        <f t="shared" si="73"/>
        <v>2013</v>
      </c>
      <c r="M2241" t="b">
        <v>0</v>
      </c>
      <c r="N2241">
        <v>426</v>
      </c>
      <c r="O2241" t="b">
        <v>1</v>
      </c>
      <c r="P2241" t="s">
        <v>8295</v>
      </c>
    </row>
    <row r="2242" spans="1:16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74"/>
        <v>42452.825740740736</v>
      </c>
      <c r="L2242" s="13">
        <f t="shared" si="73"/>
        <v>2016</v>
      </c>
      <c r="M2242" t="b">
        <v>0</v>
      </c>
      <c r="N2242">
        <v>96</v>
      </c>
      <c r="O2242" t="b">
        <v>1</v>
      </c>
      <c r="P2242" t="s">
        <v>8295</v>
      </c>
    </row>
    <row r="2243" spans="1:16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si="74"/>
        <v>42766.827546296292</v>
      </c>
      <c r="L2243" s="13">
        <f t="shared" ref="L2243:L2306" si="75">YEAR(K2243)</f>
        <v>2017</v>
      </c>
      <c r="M2243" t="b">
        <v>0</v>
      </c>
      <c r="N2243">
        <v>163</v>
      </c>
      <c r="O2243" t="b">
        <v>1</v>
      </c>
      <c r="P2243" t="s">
        <v>8295</v>
      </c>
    </row>
    <row r="2244" spans="1:16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74"/>
        <v>41569.575613425928</v>
      </c>
      <c r="L2244" s="13">
        <f t="shared" si="75"/>
        <v>2013</v>
      </c>
      <c r="M2244" t="b">
        <v>0</v>
      </c>
      <c r="N2244">
        <v>2525</v>
      </c>
      <c r="O2244" t="b">
        <v>1</v>
      </c>
      <c r="P2244" t="s">
        <v>8295</v>
      </c>
    </row>
    <row r="2245" spans="1:16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74"/>
        <v>42800.751041666663</v>
      </c>
      <c r="L2245" s="13">
        <f t="shared" si="75"/>
        <v>2017</v>
      </c>
      <c r="M2245" t="b">
        <v>0</v>
      </c>
      <c r="N2245">
        <v>2035</v>
      </c>
      <c r="O2245" t="b">
        <v>1</v>
      </c>
      <c r="P2245" t="s">
        <v>8295</v>
      </c>
    </row>
    <row r="2246" spans="1:16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74"/>
        <v>42647.818819444445</v>
      </c>
      <c r="L2246" s="13">
        <f t="shared" si="75"/>
        <v>2016</v>
      </c>
      <c r="M2246" t="b">
        <v>0</v>
      </c>
      <c r="N2246">
        <v>290</v>
      </c>
      <c r="O2246" t="b">
        <v>1</v>
      </c>
      <c r="P2246" t="s">
        <v>8295</v>
      </c>
    </row>
    <row r="2247" spans="1:16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74"/>
        <v>41660.708530092597</v>
      </c>
      <c r="L2247" s="13">
        <f t="shared" si="75"/>
        <v>2014</v>
      </c>
      <c r="M2247" t="b">
        <v>0</v>
      </c>
      <c r="N2247">
        <v>1980</v>
      </c>
      <c r="O2247" t="b">
        <v>1</v>
      </c>
      <c r="P2247" t="s">
        <v>8295</v>
      </c>
    </row>
    <row r="2248" spans="1:16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74"/>
        <v>42221.79178240741</v>
      </c>
      <c r="L2248" s="13">
        <f t="shared" si="75"/>
        <v>2015</v>
      </c>
      <c r="M2248" t="b">
        <v>0</v>
      </c>
      <c r="N2248">
        <v>57</v>
      </c>
      <c r="O2248" t="b">
        <v>1</v>
      </c>
      <c r="P2248" t="s">
        <v>8295</v>
      </c>
    </row>
    <row r="2249" spans="1:16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ref="K2249:K2312" si="76">(((J2249/60)/60)/24)+DATE(1970,1,1)</f>
        <v>42200.666261574079</v>
      </c>
      <c r="L2249" s="13">
        <f t="shared" si="75"/>
        <v>2015</v>
      </c>
      <c r="M2249" t="b">
        <v>0</v>
      </c>
      <c r="N2249">
        <v>380</v>
      </c>
      <c r="O2249" t="b">
        <v>1</v>
      </c>
      <c r="P2249" t="s">
        <v>8295</v>
      </c>
    </row>
    <row r="2250" spans="1:16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76"/>
        <v>42688.875902777778</v>
      </c>
      <c r="L2250" s="13">
        <f t="shared" si="75"/>
        <v>2016</v>
      </c>
      <c r="M2250" t="b">
        <v>0</v>
      </c>
      <c r="N2250">
        <v>128</v>
      </c>
      <c r="O2250" t="b">
        <v>1</v>
      </c>
      <c r="P2250" t="s">
        <v>8295</v>
      </c>
    </row>
    <row r="2251" spans="1:16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76"/>
        <v>41336.703298611108</v>
      </c>
      <c r="L2251" s="13">
        <f t="shared" si="75"/>
        <v>2013</v>
      </c>
      <c r="M2251" t="b">
        <v>0</v>
      </c>
      <c r="N2251">
        <v>180</v>
      </c>
      <c r="O2251" t="b">
        <v>1</v>
      </c>
      <c r="P2251" t="s">
        <v>8295</v>
      </c>
    </row>
    <row r="2252" spans="1:16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76"/>
        <v>42677.005474537036</v>
      </c>
      <c r="L2252" s="13">
        <f t="shared" si="75"/>
        <v>2016</v>
      </c>
      <c r="M2252" t="b">
        <v>0</v>
      </c>
      <c r="N2252">
        <v>571</v>
      </c>
      <c r="O2252" t="b">
        <v>1</v>
      </c>
      <c r="P2252" t="s">
        <v>8295</v>
      </c>
    </row>
    <row r="2253" spans="1:16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76"/>
        <v>41846.34579861111</v>
      </c>
      <c r="L2253" s="13">
        <f t="shared" si="75"/>
        <v>2014</v>
      </c>
      <c r="M2253" t="b">
        <v>0</v>
      </c>
      <c r="N2253">
        <v>480</v>
      </c>
      <c r="O2253" t="b">
        <v>1</v>
      </c>
      <c r="P2253" t="s">
        <v>8295</v>
      </c>
    </row>
    <row r="2254" spans="1:16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76"/>
        <v>42573.327986111108</v>
      </c>
      <c r="L2254" s="13">
        <f t="shared" si="75"/>
        <v>2016</v>
      </c>
      <c r="M2254" t="b">
        <v>0</v>
      </c>
      <c r="N2254">
        <v>249</v>
      </c>
      <c r="O2254" t="b">
        <v>1</v>
      </c>
      <c r="P2254" t="s">
        <v>8295</v>
      </c>
    </row>
    <row r="2255" spans="1:16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76"/>
        <v>42296.631331018521</v>
      </c>
      <c r="L2255" s="13">
        <f t="shared" si="75"/>
        <v>2015</v>
      </c>
      <c r="M2255" t="b">
        <v>0</v>
      </c>
      <c r="N2255">
        <v>84</v>
      </c>
      <c r="O2255" t="b">
        <v>1</v>
      </c>
      <c r="P2255" t="s">
        <v>8295</v>
      </c>
    </row>
    <row r="2256" spans="1:16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76"/>
        <v>42752.647777777776</v>
      </c>
      <c r="L2256" s="13">
        <f t="shared" si="75"/>
        <v>2017</v>
      </c>
      <c r="M2256" t="b">
        <v>0</v>
      </c>
      <c r="N2256">
        <v>197</v>
      </c>
      <c r="O2256" t="b">
        <v>1</v>
      </c>
      <c r="P2256" t="s">
        <v>8295</v>
      </c>
    </row>
    <row r="2257" spans="1:16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76"/>
        <v>42467.951979166668</v>
      </c>
      <c r="L2257" s="13">
        <f t="shared" si="75"/>
        <v>2016</v>
      </c>
      <c r="M2257" t="b">
        <v>0</v>
      </c>
      <c r="N2257">
        <v>271</v>
      </c>
      <c r="O2257" t="b">
        <v>1</v>
      </c>
      <c r="P2257" t="s">
        <v>8295</v>
      </c>
    </row>
    <row r="2258" spans="1:16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76"/>
        <v>42682.451921296291</v>
      </c>
      <c r="L2258" s="13">
        <f t="shared" si="75"/>
        <v>2016</v>
      </c>
      <c r="M2258" t="b">
        <v>0</v>
      </c>
      <c r="N2258">
        <v>50</v>
      </c>
      <c r="O2258" t="b">
        <v>1</v>
      </c>
      <c r="P2258" t="s">
        <v>8295</v>
      </c>
    </row>
    <row r="2259" spans="1:16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76"/>
        <v>42505.936678240745</v>
      </c>
      <c r="L2259" s="13">
        <f t="shared" si="75"/>
        <v>2016</v>
      </c>
      <c r="M2259" t="b">
        <v>0</v>
      </c>
      <c r="N2259">
        <v>169</v>
      </c>
      <c r="O2259" t="b">
        <v>1</v>
      </c>
      <c r="P2259" t="s">
        <v>8295</v>
      </c>
    </row>
    <row r="2260" spans="1:16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76"/>
        <v>42136.75100694444</v>
      </c>
      <c r="L2260" s="13">
        <f t="shared" si="75"/>
        <v>2015</v>
      </c>
      <c r="M2260" t="b">
        <v>0</v>
      </c>
      <c r="N2260">
        <v>205</v>
      </c>
      <c r="O2260" t="b">
        <v>1</v>
      </c>
      <c r="P2260" t="s">
        <v>8295</v>
      </c>
    </row>
    <row r="2261" spans="1:16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76"/>
        <v>42702.804814814815</v>
      </c>
      <c r="L2261" s="13">
        <f t="shared" si="75"/>
        <v>2016</v>
      </c>
      <c r="M2261" t="b">
        <v>0</v>
      </c>
      <c r="N2261">
        <v>206</v>
      </c>
      <c r="O2261" t="b">
        <v>1</v>
      </c>
      <c r="P2261" t="s">
        <v>8295</v>
      </c>
    </row>
    <row r="2262" spans="1:16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76"/>
        <v>41695.016782407409</v>
      </c>
      <c r="L2262" s="13">
        <f t="shared" si="75"/>
        <v>2014</v>
      </c>
      <c r="M2262" t="b">
        <v>0</v>
      </c>
      <c r="N2262">
        <v>84</v>
      </c>
      <c r="O2262" t="b">
        <v>1</v>
      </c>
      <c r="P2262" t="s">
        <v>8295</v>
      </c>
    </row>
    <row r="2263" spans="1:16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76"/>
        <v>42759.724768518514</v>
      </c>
      <c r="L2263" s="13">
        <f t="shared" si="75"/>
        <v>2017</v>
      </c>
      <c r="M2263" t="b">
        <v>0</v>
      </c>
      <c r="N2263">
        <v>210</v>
      </c>
      <c r="O2263" t="b">
        <v>1</v>
      </c>
      <c r="P2263" t="s">
        <v>8295</v>
      </c>
    </row>
    <row r="2264" spans="1:16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76"/>
        <v>41926.585162037038</v>
      </c>
      <c r="L2264" s="13">
        <f t="shared" si="75"/>
        <v>2014</v>
      </c>
      <c r="M2264" t="b">
        <v>0</v>
      </c>
      <c r="N2264">
        <v>181</v>
      </c>
      <c r="O2264" t="b">
        <v>1</v>
      </c>
      <c r="P2264" t="s">
        <v>8295</v>
      </c>
    </row>
    <row r="2265" spans="1:16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76"/>
        <v>42014.832326388889</v>
      </c>
      <c r="L2265" s="13">
        <f t="shared" si="75"/>
        <v>2015</v>
      </c>
      <c r="M2265" t="b">
        <v>0</v>
      </c>
      <c r="N2265">
        <v>60</v>
      </c>
      <c r="O2265" t="b">
        <v>1</v>
      </c>
      <c r="P2265" t="s">
        <v>8295</v>
      </c>
    </row>
    <row r="2266" spans="1:16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76"/>
        <v>42496.582337962958</v>
      </c>
      <c r="L2266" s="13">
        <f t="shared" si="75"/>
        <v>2016</v>
      </c>
      <c r="M2266" t="b">
        <v>0</v>
      </c>
      <c r="N2266">
        <v>445</v>
      </c>
      <c r="O2266" t="b">
        <v>1</v>
      </c>
      <c r="P2266" t="s">
        <v>8295</v>
      </c>
    </row>
    <row r="2267" spans="1:16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76"/>
        <v>42689.853090277778</v>
      </c>
      <c r="L2267" s="13">
        <f t="shared" si="75"/>
        <v>2016</v>
      </c>
      <c r="M2267" t="b">
        <v>0</v>
      </c>
      <c r="N2267">
        <v>17</v>
      </c>
      <c r="O2267" t="b">
        <v>1</v>
      </c>
      <c r="P2267" t="s">
        <v>8295</v>
      </c>
    </row>
    <row r="2268" spans="1:16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76"/>
        <v>42469.874907407408</v>
      </c>
      <c r="L2268" s="13">
        <f t="shared" si="75"/>
        <v>2016</v>
      </c>
      <c r="M2268" t="b">
        <v>0</v>
      </c>
      <c r="N2268">
        <v>194</v>
      </c>
      <c r="O2268" t="b">
        <v>1</v>
      </c>
      <c r="P2268" t="s">
        <v>8295</v>
      </c>
    </row>
    <row r="2269" spans="1:16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76"/>
        <v>41968.829826388886</v>
      </c>
      <c r="L2269" s="13">
        <f t="shared" si="75"/>
        <v>2014</v>
      </c>
      <c r="M2269" t="b">
        <v>0</v>
      </c>
      <c r="N2269">
        <v>404</v>
      </c>
      <c r="O2269" t="b">
        <v>1</v>
      </c>
      <c r="P2269" t="s">
        <v>8295</v>
      </c>
    </row>
    <row r="2270" spans="1:16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76"/>
        <v>42776.082349537035</v>
      </c>
      <c r="L2270" s="13">
        <f t="shared" si="75"/>
        <v>2017</v>
      </c>
      <c r="M2270" t="b">
        <v>0</v>
      </c>
      <c r="N2270">
        <v>194</v>
      </c>
      <c r="O2270" t="b">
        <v>1</v>
      </c>
      <c r="P2270" t="s">
        <v>8295</v>
      </c>
    </row>
    <row r="2271" spans="1:16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76"/>
        <v>42776.704432870371</v>
      </c>
      <c r="L2271" s="13">
        <f t="shared" si="75"/>
        <v>2017</v>
      </c>
      <c r="M2271" t="b">
        <v>0</v>
      </c>
      <c r="N2271">
        <v>902</v>
      </c>
      <c r="O2271" t="b">
        <v>1</v>
      </c>
      <c r="P2271" t="s">
        <v>8295</v>
      </c>
    </row>
    <row r="2272" spans="1:16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76"/>
        <v>42725.869363425925</v>
      </c>
      <c r="L2272" s="13">
        <f t="shared" si="75"/>
        <v>2016</v>
      </c>
      <c r="M2272" t="b">
        <v>0</v>
      </c>
      <c r="N2272">
        <v>1670</v>
      </c>
      <c r="O2272" t="b">
        <v>1</v>
      </c>
      <c r="P2272" t="s">
        <v>8295</v>
      </c>
    </row>
    <row r="2273" spans="1:16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76"/>
        <v>42684.000046296293</v>
      </c>
      <c r="L2273" s="13">
        <f t="shared" si="75"/>
        <v>2016</v>
      </c>
      <c r="M2273" t="b">
        <v>0</v>
      </c>
      <c r="N2273">
        <v>1328</v>
      </c>
      <c r="O2273" t="b">
        <v>1</v>
      </c>
      <c r="P2273" t="s">
        <v>8295</v>
      </c>
    </row>
    <row r="2274" spans="1:16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76"/>
        <v>42315.699490740735</v>
      </c>
      <c r="L2274" s="13">
        <f t="shared" si="75"/>
        <v>2015</v>
      </c>
      <c r="M2274" t="b">
        <v>0</v>
      </c>
      <c r="N2274">
        <v>944</v>
      </c>
      <c r="O2274" t="b">
        <v>1</v>
      </c>
      <c r="P2274" t="s">
        <v>8295</v>
      </c>
    </row>
    <row r="2275" spans="1:16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76"/>
        <v>42781.549097222218</v>
      </c>
      <c r="L2275" s="13">
        <f t="shared" si="75"/>
        <v>2017</v>
      </c>
      <c r="M2275" t="b">
        <v>0</v>
      </c>
      <c r="N2275">
        <v>147</v>
      </c>
      <c r="O2275" t="b">
        <v>1</v>
      </c>
      <c r="P2275" t="s">
        <v>8295</v>
      </c>
    </row>
    <row r="2276" spans="1:16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76"/>
        <v>41663.500659722224</v>
      </c>
      <c r="L2276" s="13">
        <f t="shared" si="75"/>
        <v>2014</v>
      </c>
      <c r="M2276" t="b">
        <v>0</v>
      </c>
      <c r="N2276">
        <v>99</v>
      </c>
      <c r="O2276" t="b">
        <v>1</v>
      </c>
      <c r="P2276" t="s">
        <v>8295</v>
      </c>
    </row>
    <row r="2277" spans="1:16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76"/>
        <v>41965.616655092599</v>
      </c>
      <c r="L2277" s="13">
        <f t="shared" si="75"/>
        <v>2014</v>
      </c>
      <c r="M2277" t="b">
        <v>0</v>
      </c>
      <c r="N2277">
        <v>79</v>
      </c>
      <c r="O2277" t="b">
        <v>1</v>
      </c>
      <c r="P2277" t="s">
        <v>8295</v>
      </c>
    </row>
    <row r="2278" spans="1:16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76"/>
        <v>41614.651493055557</v>
      </c>
      <c r="L2278" s="13">
        <f t="shared" si="75"/>
        <v>2013</v>
      </c>
      <c r="M2278" t="b">
        <v>0</v>
      </c>
      <c r="N2278">
        <v>75</v>
      </c>
      <c r="O2278" t="b">
        <v>1</v>
      </c>
      <c r="P2278" t="s">
        <v>8295</v>
      </c>
    </row>
    <row r="2279" spans="1:16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76"/>
        <v>40936.678506944445</v>
      </c>
      <c r="L2279" s="13">
        <f t="shared" si="75"/>
        <v>2012</v>
      </c>
      <c r="M2279" t="b">
        <v>0</v>
      </c>
      <c r="N2279">
        <v>207</v>
      </c>
      <c r="O2279" t="b">
        <v>1</v>
      </c>
      <c r="P2279" t="s">
        <v>8295</v>
      </c>
    </row>
    <row r="2280" spans="1:16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76"/>
        <v>42338.709108796291</v>
      </c>
      <c r="L2280" s="13">
        <f t="shared" si="75"/>
        <v>2015</v>
      </c>
      <c r="M2280" t="b">
        <v>0</v>
      </c>
      <c r="N2280">
        <v>102</v>
      </c>
      <c r="O2280" t="b">
        <v>1</v>
      </c>
      <c r="P2280" t="s">
        <v>8295</v>
      </c>
    </row>
    <row r="2281" spans="1:16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76"/>
        <v>42020.806701388887</v>
      </c>
      <c r="L2281" s="13">
        <f t="shared" si="75"/>
        <v>2015</v>
      </c>
      <c r="M2281" t="b">
        <v>0</v>
      </c>
      <c r="N2281">
        <v>32</v>
      </c>
      <c r="O2281" t="b">
        <v>1</v>
      </c>
      <c r="P2281" t="s">
        <v>8295</v>
      </c>
    </row>
    <row r="2282" spans="1:16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76"/>
        <v>42234.624895833331</v>
      </c>
      <c r="L2282" s="13">
        <f t="shared" si="75"/>
        <v>2015</v>
      </c>
      <c r="M2282" t="b">
        <v>0</v>
      </c>
      <c r="N2282">
        <v>480</v>
      </c>
      <c r="O2282" t="b">
        <v>1</v>
      </c>
      <c r="P2282" t="s">
        <v>8295</v>
      </c>
    </row>
    <row r="2283" spans="1:16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76"/>
        <v>40687.285844907405</v>
      </c>
      <c r="L2283" s="13">
        <f t="shared" si="75"/>
        <v>2011</v>
      </c>
      <c r="M2283" t="b">
        <v>0</v>
      </c>
      <c r="N2283">
        <v>11</v>
      </c>
      <c r="O2283" t="b">
        <v>1</v>
      </c>
      <c r="P2283" t="s">
        <v>8274</v>
      </c>
    </row>
    <row r="2284" spans="1:16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76"/>
        <v>42323.17460648148</v>
      </c>
      <c r="L2284" s="13">
        <f t="shared" si="75"/>
        <v>2015</v>
      </c>
      <c r="M2284" t="b">
        <v>0</v>
      </c>
      <c r="N2284">
        <v>12</v>
      </c>
      <c r="O2284" t="b">
        <v>1</v>
      </c>
      <c r="P2284" t="s">
        <v>8274</v>
      </c>
    </row>
    <row r="2285" spans="1:16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76"/>
        <v>40978.125046296293</v>
      </c>
      <c r="L2285" s="13">
        <f t="shared" si="75"/>
        <v>2012</v>
      </c>
      <c r="M2285" t="b">
        <v>0</v>
      </c>
      <c r="N2285">
        <v>48</v>
      </c>
      <c r="O2285" t="b">
        <v>1</v>
      </c>
      <c r="P2285" t="s">
        <v>8274</v>
      </c>
    </row>
    <row r="2286" spans="1:16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76"/>
        <v>40585.796817129631</v>
      </c>
      <c r="L2286" s="13">
        <f t="shared" si="75"/>
        <v>2011</v>
      </c>
      <c r="M2286" t="b">
        <v>0</v>
      </c>
      <c r="N2286">
        <v>59</v>
      </c>
      <c r="O2286" t="b">
        <v>1</v>
      </c>
      <c r="P2286" t="s">
        <v>8274</v>
      </c>
    </row>
    <row r="2287" spans="1:16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76"/>
        <v>41059.185682870368</v>
      </c>
      <c r="L2287" s="13">
        <f t="shared" si="75"/>
        <v>2012</v>
      </c>
      <c r="M2287" t="b">
        <v>0</v>
      </c>
      <c r="N2287">
        <v>79</v>
      </c>
      <c r="O2287" t="b">
        <v>1</v>
      </c>
      <c r="P2287" t="s">
        <v>8274</v>
      </c>
    </row>
    <row r="2288" spans="1:16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76"/>
        <v>41494.963587962964</v>
      </c>
      <c r="L2288" s="13">
        <f t="shared" si="75"/>
        <v>2013</v>
      </c>
      <c r="M2288" t="b">
        <v>0</v>
      </c>
      <c r="N2288">
        <v>14</v>
      </c>
      <c r="O2288" t="b">
        <v>1</v>
      </c>
      <c r="P2288" t="s">
        <v>8274</v>
      </c>
    </row>
    <row r="2289" spans="1:16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76"/>
        <v>41792.667361111111</v>
      </c>
      <c r="L2289" s="13">
        <f t="shared" si="75"/>
        <v>2014</v>
      </c>
      <c r="M2289" t="b">
        <v>0</v>
      </c>
      <c r="N2289">
        <v>106</v>
      </c>
      <c r="O2289" t="b">
        <v>1</v>
      </c>
      <c r="P2289" t="s">
        <v>8274</v>
      </c>
    </row>
    <row r="2290" spans="1:16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76"/>
        <v>41067.827418981484</v>
      </c>
      <c r="L2290" s="13">
        <f t="shared" si="75"/>
        <v>2012</v>
      </c>
      <c r="M2290" t="b">
        <v>0</v>
      </c>
      <c r="N2290">
        <v>25</v>
      </c>
      <c r="O2290" t="b">
        <v>1</v>
      </c>
      <c r="P2290" t="s">
        <v>8274</v>
      </c>
    </row>
    <row r="2291" spans="1:16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76"/>
        <v>41571.998379629629</v>
      </c>
      <c r="L2291" s="13">
        <f t="shared" si="75"/>
        <v>2013</v>
      </c>
      <c r="M2291" t="b">
        <v>0</v>
      </c>
      <c r="N2291">
        <v>25</v>
      </c>
      <c r="O2291" t="b">
        <v>1</v>
      </c>
      <c r="P2291" t="s">
        <v>8274</v>
      </c>
    </row>
    <row r="2292" spans="1:16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76"/>
        <v>40070.253819444442</v>
      </c>
      <c r="L2292" s="13">
        <f t="shared" si="75"/>
        <v>2009</v>
      </c>
      <c r="M2292" t="b">
        <v>0</v>
      </c>
      <c r="N2292">
        <v>29</v>
      </c>
      <c r="O2292" t="b">
        <v>1</v>
      </c>
      <c r="P2292" t="s">
        <v>8274</v>
      </c>
    </row>
    <row r="2293" spans="1:16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76"/>
        <v>40987.977060185185</v>
      </c>
      <c r="L2293" s="13">
        <f t="shared" si="75"/>
        <v>2012</v>
      </c>
      <c r="M2293" t="b">
        <v>0</v>
      </c>
      <c r="N2293">
        <v>43</v>
      </c>
      <c r="O2293" t="b">
        <v>1</v>
      </c>
      <c r="P2293" t="s">
        <v>8274</v>
      </c>
    </row>
    <row r="2294" spans="1:16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76"/>
        <v>40987.697638888887</v>
      </c>
      <c r="L2294" s="13">
        <f t="shared" si="75"/>
        <v>2012</v>
      </c>
      <c r="M2294" t="b">
        <v>0</v>
      </c>
      <c r="N2294">
        <v>46</v>
      </c>
      <c r="O2294" t="b">
        <v>1</v>
      </c>
      <c r="P2294" t="s">
        <v>8274</v>
      </c>
    </row>
    <row r="2295" spans="1:16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76"/>
        <v>41151.708321759259</v>
      </c>
      <c r="L2295" s="13">
        <f t="shared" si="75"/>
        <v>2012</v>
      </c>
      <c r="M2295" t="b">
        <v>0</v>
      </c>
      <c r="N2295">
        <v>27</v>
      </c>
      <c r="O2295" t="b">
        <v>1</v>
      </c>
      <c r="P2295" t="s">
        <v>8274</v>
      </c>
    </row>
    <row r="2296" spans="1:16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76"/>
        <v>41264.72314814815</v>
      </c>
      <c r="L2296" s="13">
        <f t="shared" si="75"/>
        <v>2012</v>
      </c>
      <c r="M2296" t="b">
        <v>0</v>
      </c>
      <c r="N2296">
        <v>112</v>
      </c>
      <c r="O2296" t="b">
        <v>1</v>
      </c>
      <c r="P2296" t="s">
        <v>8274</v>
      </c>
    </row>
    <row r="2297" spans="1:16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76"/>
        <v>41270.954351851848</v>
      </c>
      <c r="L2297" s="13">
        <f t="shared" si="75"/>
        <v>2012</v>
      </c>
      <c r="M2297" t="b">
        <v>0</v>
      </c>
      <c r="N2297">
        <v>34</v>
      </c>
      <c r="O2297" t="b">
        <v>1</v>
      </c>
      <c r="P2297" t="s">
        <v>8274</v>
      </c>
    </row>
    <row r="2298" spans="1:16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76"/>
        <v>40927.731782407405</v>
      </c>
      <c r="L2298" s="13">
        <f t="shared" si="75"/>
        <v>2012</v>
      </c>
      <c r="M2298" t="b">
        <v>0</v>
      </c>
      <c r="N2298">
        <v>145</v>
      </c>
      <c r="O2298" t="b">
        <v>1</v>
      </c>
      <c r="P2298" t="s">
        <v>8274</v>
      </c>
    </row>
    <row r="2299" spans="1:16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76"/>
        <v>40948.042233796295</v>
      </c>
      <c r="L2299" s="13">
        <f t="shared" si="75"/>
        <v>2012</v>
      </c>
      <c r="M2299" t="b">
        <v>0</v>
      </c>
      <c r="N2299">
        <v>19</v>
      </c>
      <c r="O2299" t="b">
        <v>1</v>
      </c>
      <c r="P2299" t="s">
        <v>8274</v>
      </c>
    </row>
    <row r="2300" spans="1:16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76"/>
        <v>41694.84065972222</v>
      </c>
      <c r="L2300" s="13">
        <f t="shared" si="75"/>
        <v>2014</v>
      </c>
      <c r="M2300" t="b">
        <v>0</v>
      </c>
      <c r="N2300">
        <v>288</v>
      </c>
      <c r="O2300" t="b">
        <v>1</v>
      </c>
      <c r="P2300" t="s">
        <v>8274</v>
      </c>
    </row>
    <row r="2301" spans="1:16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76"/>
        <v>40565.032511574071</v>
      </c>
      <c r="L2301" s="13">
        <f t="shared" si="75"/>
        <v>2011</v>
      </c>
      <c r="M2301" t="b">
        <v>0</v>
      </c>
      <c r="N2301">
        <v>14</v>
      </c>
      <c r="O2301" t="b">
        <v>1</v>
      </c>
      <c r="P2301" t="s">
        <v>8274</v>
      </c>
    </row>
    <row r="2302" spans="1:16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76"/>
        <v>41074.727037037039</v>
      </c>
      <c r="L2302" s="13">
        <f t="shared" si="75"/>
        <v>2012</v>
      </c>
      <c r="M2302" t="b">
        <v>0</v>
      </c>
      <c r="N2302">
        <v>7</v>
      </c>
      <c r="O2302" t="b">
        <v>1</v>
      </c>
      <c r="P2302" t="s">
        <v>8274</v>
      </c>
    </row>
    <row r="2303" spans="1:16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76"/>
        <v>41416.146944444445</v>
      </c>
      <c r="L2303" s="13">
        <f t="shared" si="75"/>
        <v>2013</v>
      </c>
      <c r="M2303" t="b">
        <v>1</v>
      </c>
      <c r="N2303">
        <v>211</v>
      </c>
      <c r="O2303" t="b">
        <v>1</v>
      </c>
      <c r="P2303" t="s">
        <v>8277</v>
      </c>
    </row>
    <row r="2304" spans="1:16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76"/>
        <v>41605.868449074071</v>
      </c>
      <c r="L2304" s="13">
        <f t="shared" si="75"/>
        <v>2013</v>
      </c>
      <c r="M2304" t="b">
        <v>1</v>
      </c>
      <c r="N2304">
        <v>85</v>
      </c>
      <c r="O2304" t="b">
        <v>1</v>
      </c>
      <c r="P2304" t="s">
        <v>8277</v>
      </c>
    </row>
    <row r="2305" spans="1:16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76"/>
        <v>40850.111064814817</v>
      </c>
      <c r="L2305" s="13">
        <f t="shared" si="75"/>
        <v>2011</v>
      </c>
      <c r="M2305" t="b">
        <v>1</v>
      </c>
      <c r="N2305">
        <v>103</v>
      </c>
      <c r="O2305" t="b">
        <v>1</v>
      </c>
      <c r="P2305" t="s">
        <v>8277</v>
      </c>
    </row>
    <row r="2306" spans="1:16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76"/>
        <v>40502.815868055557</v>
      </c>
      <c r="L2306" s="13">
        <f t="shared" si="75"/>
        <v>2010</v>
      </c>
      <c r="M2306" t="b">
        <v>1</v>
      </c>
      <c r="N2306">
        <v>113</v>
      </c>
      <c r="O2306" t="b">
        <v>1</v>
      </c>
      <c r="P2306" t="s">
        <v>8277</v>
      </c>
    </row>
    <row r="2307" spans="1:16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si="76"/>
        <v>41834.695277777777</v>
      </c>
      <c r="L2307" s="13">
        <f t="shared" ref="L2307:L2370" si="77">YEAR(K2307)</f>
        <v>2014</v>
      </c>
      <c r="M2307" t="b">
        <v>1</v>
      </c>
      <c r="N2307">
        <v>167</v>
      </c>
      <c r="O2307" t="b">
        <v>1</v>
      </c>
      <c r="P2307" t="s">
        <v>8277</v>
      </c>
    </row>
    <row r="2308" spans="1:16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76"/>
        <v>40948.16815972222</v>
      </c>
      <c r="L2308" s="13">
        <f t="shared" si="77"/>
        <v>2012</v>
      </c>
      <c r="M2308" t="b">
        <v>1</v>
      </c>
      <c r="N2308">
        <v>73</v>
      </c>
      <c r="O2308" t="b">
        <v>1</v>
      </c>
      <c r="P2308" t="s">
        <v>8277</v>
      </c>
    </row>
    <row r="2309" spans="1:16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76"/>
        <v>41004.802465277775</v>
      </c>
      <c r="L2309" s="13">
        <f t="shared" si="77"/>
        <v>2012</v>
      </c>
      <c r="M2309" t="b">
        <v>1</v>
      </c>
      <c r="N2309">
        <v>75</v>
      </c>
      <c r="O2309" t="b">
        <v>1</v>
      </c>
      <c r="P2309" t="s">
        <v>8277</v>
      </c>
    </row>
    <row r="2310" spans="1:16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76"/>
        <v>41851.962916666671</v>
      </c>
      <c r="L2310" s="13">
        <f t="shared" si="77"/>
        <v>2014</v>
      </c>
      <c r="M2310" t="b">
        <v>1</v>
      </c>
      <c r="N2310">
        <v>614</v>
      </c>
      <c r="O2310" t="b">
        <v>1</v>
      </c>
      <c r="P2310" t="s">
        <v>8277</v>
      </c>
    </row>
    <row r="2311" spans="1:16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76"/>
        <v>41307.987696759257</v>
      </c>
      <c r="L2311" s="13">
        <f t="shared" si="77"/>
        <v>2013</v>
      </c>
      <c r="M2311" t="b">
        <v>1</v>
      </c>
      <c r="N2311">
        <v>107</v>
      </c>
      <c r="O2311" t="b">
        <v>1</v>
      </c>
      <c r="P2311" t="s">
        <v>8277</v>
      </c>
    </row>
    <row r="2312" spans="1:16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76"/>
        <v>41324.79415509259</v>
      </c>
      <c r="L2312" s="13">
        <f t="shared" si="77"/>
        <v>2013</v>
      </c>
      <c r="M2312" t="b">
        <v>1</v>
      </c>
      <c r="N2312">
        <v>1224</v>
      </c>
      <c r="O2312" t="b">
        <v>1</v>
      </c>
      <c r="P2312" t="s">
        <v>8277</v>
      </c>
    </row>
    <row r="2313" spans="1:16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ref="K2313:K2376" si="78">(((J2313/60)/60)/24)+DATE(1970,1,1)</f>
        <v>41736.004502314812</v>
      </c>
      <c r="L2313" s="13">
        <f t="shared" si="77"/>
        <v>2014</v>
      </c>
      <c r="M2313" t="b">
        <v>1</v>
      </c>
      <c r="N2313">
        <v>104</v>
      </c>
      <c r="O2313" t="b">
        <v>1</v>
      </c>
      <c r="P2313" t="s">
        <v>8277</v>
      </c>
    </row>
    <row r="2314" spans="1:16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78"/>
        <v>41716.632847222223</v>
      </c>
      <c r="L2314" s="13">
        <f t="shared" si="77"/>
        <v>2014</v>
      </c>
      <c r="M2314" t="b">
        <v>1</v>
      </c>
      <c r="N2314">
        <v>79</v>
      </c>
      <c r="O2314" t="b">
        <v>1</v>
      </c>
      <c r="P2314" t="s">
        <v>8277</v>
      </c>
    </row>
    <row r="2315" spans="1:16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78"/>
        <v>41002.958634259259</v>
      </c>
      <c r="L2315" s="13">
        <f t="shared" si="77"/>
        <v>2012</v>
      </c>
      <c r="M2315" t="b">
        <v>1</v>
      </c>
      <c r="N2315">
        <v>157</v>
      </c>
      <c r="O2315" t="b">
        <v>1</v>
      </c>
      <c r="P2315" t="s">
        <v>8277</v>
      </c>
    </row>
    <row r="2316" spans="1:16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78"/>
        <v>41037.551585648151</v>
      </c>
      <c r="L2316" s="13">
        <f t="shared" si="77"/>
        <v>2012</v>
      </c>
      <c r="M2316" t="b">
        <v>1</v>
      </c>
      <c r="N2316">
        <v>50</v>
      </c>
      <c r="O2316" t="b">
        <v>1</v>
      </c>
      <c r="P2316" t="s">
        <v>8277</v>
      </c>
    </row>
    <row r="2317" spans="1:16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78"/>
        <v>41004.72619212963</v>
      </c>
      <c r="L2317" s="13">
        <f t="shared" si="77"/>
        <v>2012</v>
      </c>
      <c r="M2317" t="b">
        <v>1</v>
      </c>
      <c r="N2317">
        <v>64</v>
      </c>
      <c r="O2317" t="b">
        <v>1</v>
      </c>
      <c r="P2317" t="s">
        <v>8277</v>
      </c>
    </row>
    <row r="2318" spans="1:16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78"/>
        <v>40079.725115740745</v>
      </c>
      <c r="L2318" s="13">
        <f t="shared" si="77"/>
        <v>2009</v>
      </c>
      <c r="M2318" t="b">
        <v>1</v>
      </c>
      <c r="N2318">
        <v>200</v>
      </c>
      <c r="O2318" t="b">
        <v>1</v>
      </c>
      <c r="P2318" t="s">
        <v>8277</v>
      </c>
    </row>
    <row r="2319" spans="1:16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78"/>
        <v>40192.542233796295</v>
      </c>
      <c r="L2319" s="13">
        <f t="shared" si="77"/>
        <v>2010</v>
      </c>
      <c r="M2319" t="b">
        <v>1</v>
      </c>
      <c r="N2319">
        <v>22</v>
      </c>
      <c r="O2319" t="b">
        <v>1</v>
      </c>
      <c r="P2319" t="s">
        <v>8277</v>
      </c>
    </row>
    <row r="2320" spans="1:16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78"/>
        <v>40050.643680555557</v>
      </c>
      <c r="L2320" s="13">
        <f t="shared" si="77"/>
        <v>2009</v>
      </c>
      <c r="M2320" t="b">
        <v>1</v>
      </c>
      <c r="N2320">
        <v>163</v>
      </c>
      <c r="O2320" t="b">
        <v>1</v>
      </c>
      <c r="P2320" t="s">
        <v>8277</v>
      </c>
    </row>
    <row r="2321" spans="1:16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78"/>
        <v>41593.082002314812</v>
      </c>
      <c r="L2321" s="13">
        <f t="shared" si="77"/>
        <v>2013</v>
      </c>
      <c r="M2321" t="b">
        <v>1</v>
      </c>
      <c r="N2321">
        <v>77</v>
      </c>
      <c r="O2321" t="b">
        <v>1</v>
      </c>
      <c r="P2321" t="s">
        <v>8277</v>
      </c>
    </row>
    <row r="2322" spans="1:16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78"/>
        <v>41696.817129629628</v>
      </c>
      <c r="L2322" s="13">
        <f t="shared" si="77"/>
        <v>2014</v>
      </c>
      <c r="M2322" t="b">
        <v>1</v>
      </c>
      <c r="N2322">
        <v>89</v>
      </c>
      <c r="O2322" t="b">
        <v>1</v>
      </c>
      <c r="P2322" t="s">
        <v>8277</v>
      </c>
    </row>
    <row r="2323" spans="1:16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78"/>
        <v>42799.260428240741</v>
      </c>
      <c r="L2323" s="13">
        <f t="shared" si="77"/>
        <v>2017</v>
      </c>
      <c r="M2323" t="b">
        <v>0</v>
      </c>
      <c r="N2323">
        <v>64</v>
      </c>
      <c r="O2323" t="b">
        <v>0</v>
      </c>
      <c r="P2323" t="s">
        <v>8296</v>
      </c>
    </row>
    <row r="2324" spans="1:16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78"/>
        <v>42804.895474537043</v>
      </c>
      <c r="L2324" s="13">
        <f t="shared" si="77"/>
        <v>2017</v>
      </c>
      <c r="M2324" t="b">
        <v>0</v>
      </c>
      <c r="N2324">
        <v>4</v>
      </c>
      <c r="O2324" t="b">
        <v>0</v>
      </c>
      <c r="P2324" t="s">
        <v>8296</v>
      </c>
    </row>
    <row r="2325" spans="1:16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78"/>
        <v>42807.755173611105</v>
      </c>
      <c r="L2325" s="13">
        <f t="shared" si="77"/>
        <v>2017</v>
      </c>
      <c r="M2325" t="b">
        <v>0</v>
      </c>
      <c r="N2325">
        <v>4</v>
      </c>
      <c r="O2325" t="b">
        <v>0</v>
      </c>
      <c r="P2325" t="s">
        <v>8296</v>
      </c>
    </row>
    <row r="2326" spans="1:16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78"/>
        <v>42790.885243055556</v>
      </c>
      <c r="L2326" s="13">
        <f t="shared" si="77"/>
        <v>2017</v>
      </c>
      <c r="M2326" t="b">
        <v>0</v>
      </c>
      <c r="N2326">
        <v>61</v>
      </c>
      <c r="O2326" t="b">
        <v>0</v>
      </c>
      <c r="P2326" t="s">
        <v>8296</v>
      </c>
    </row>
    <row r="2327" spans="1:16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78"/>
        <v>42794.022349537037</v>
      </c>
      <c r="L2327" s="13">
        <f t="shared" si="77"/>
        <v>2017</v>
      </c>
      <c r="M2327" t="b">
        <v>0</v>
      </c>
      <c r="N2327">
        <v>7</v>
      </c>
      <c r="O2327" t="b">
        <v>0</v>
      </c>
      <c r="P2327" t="s">
        <v>8296</v>
      </c>
    </row>
    <row r="2328" spans="1:16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78"/>
        <v>42804.034120370372</v>
      </c>
      <c r="L2328" s="13">
        <f t="shared" si="77"/>
        <v>2017</v>
      </c>
      <c r="M2328" t="b">
        <v>0</v>
      </c>
      <c r="N2328">
        <v>1</v>
      </c>
      <c r="O2328" t="b">
        <v>0</v>
      </c>
      <c r="P2328" t="s">
        <v>8296</v>
      </c>
    </row>
    <row r="2329" spans="1:16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78"/>
        <v>41842.917129629634</v>
      </c>
      <c r="L2329" s="13">
        <f t="shared" si="77"/>
        <v>2014</v>
      </c>
      <c r="M2329" t="b">
        <v>1</v>
      </c>
      <c r="N2329">
        <v>3355</v>
      </c>
      <c r="O2329" t="b">
        <v>1</v>
      </c>
      <c r="P2329" t="s">
        <v>8296</v>
      </c>
    </row>
    <row r="2330" spans="1:16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78"/>
        <v>42139.781678240746</v>
      </c>
      <c r="L2330" s="13">
        <f t="shared" si="77"/>
        <v>2015</v>
      </c>
      <c r="M2330" t="b">
        <v>1</v>
      </c>
      <c r="N2330">
        <v>537</v>
      </c>
      <c r="O2330" t="b">
        <v>1</v>
      </c>
      <c r="P2330" t="s">
        <v>8296</v>
      </c>
    </row>
    <row r="2331" spans="1:16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78"/>
        <v>41807.624374999999</v>
      </c>
      <c r="L2331" s="13">
        <f t="shared" si="77"/>
        <v>2014</v>
      </c>
      <c r="M2331" t="b">
        <v>1</v>
      </c>
      <c r="N2331">
        <v>125</v>
      </c>
      <c r="O2331" t="b">
        <v>1</v>
      </c>
      <c r="P2331" t="s">
        <v>8296</v>
      </c>
    </row>
    <row r="2332" spans="1:16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78"/>
        <v>42332.89980324074</v>
      </c>
      <c r="L2332" s="13">
        <f t="shared" si="77"/>
        <v>2015</v>
      </c>
      <c r="M2332" t="b">
        <v>1</v>
      </c>
      <c r="N2332">
        <v>163</v>
      </c>
      <c r="O2332" t="b">
        <v>1</v>
      </c>
      <c r="P2332" t="s">
        <v>8296</v>
      </c>
    </row>
    <row r="2333" spans="1:16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78"/>
        <v>41839.005671296298</v>
      </c>
      <c r="L2333" s="13">
        <f t="shared" si="77"/>
        <v>2014</v>
      </c>
      <c r="M2333" t="b">
        <v>1</v>
      </c>
      <c r="N2333">
        <v>283</v>
      </c>
      <c r="O2333" t="b">
        <v>1</v>
      </c>
      <c r="P2333" t="s">
        <v>8296</v>
      </c>
    </row>
    <row r="2334" spans="1:16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78"/>
        <v>42011.628136574072</v>
      </c>
      <c r="L2334" s="13">
        <f t="shared" si="77"/>
        <v>2015</v>
      </c>
      <c r="M2334" t="b">
        <v>1</v>
      </c>
      <c r="N2334">
        <v>352</v>
      </c>
      <c r="O2334" t="b">
        <v>1</v>
      </c>
      <c r="P2334" t="s">
        <v>8296</v>
      </c>
    </row>
    <row r="2335" spans="1:16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78"/>
        <v>41767.650347222225</v>
      </c>
      <c r="L2335" s="13">
        <f t="shared" si="77"/>
        <v>2014</v>
      </c>
      <c r="M2335" t="b">
        <v>1</v>
      </c>
      <c r="N2335">
        <v>94</v>
      </c>
      <c r="O2335" t="b">
        <v>1</v>
      </c>
      <c r="P2335" t="s">
        <v>8296</v>
      </c>
    </row>
    <row r="2336" spans="1:16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78"/>
        <v>41918.670115740737</v>
      </c>
      <c r="L2336" s="13">
        <f t="shared" si="77"/>
        <v>2014</v>
      </c>
      <c r="M2336" t="b">
        <v>1</v>
      </c>
      <c r="N2336">
        <v>67</v>
      </c>
      <c r="O2336" t="b">
        <v>1</v>
      </c>
      <c r="P2336" t="s">
        <v>8296</v>
      </c>
    </row>
    <row r="2337" spans="1:16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78"/>
        <v>41771.572256944448</v>
      </c>
      <c r="L2337" s="13">
        <f t="shared" si="77"/>
        <v>2014</v>
      </c>
      <c r="M2337" t="b">
        <v>1</v>
      </c>
      <c r="N2337">
        <v>221</v>
      </c>
      <c r="O2337" t="b">
        <v>1</v>
      </c>
      <c r="P2337" t="s">
        <v>8296</v>
      </c>
    </row>
    <row r="2338" spans="1:16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78"/>
        <v>41666.924710648149</v>
      </c>
      <c r="L2338" s="13">
        <f t="shared" si="77"/>
        <v>2014</v>
      </c>
      <c r="M2338" t="b">
        <v>1</v>
      </c>
      <c r="N2338">
        <v>2165</v>
      </c>
      <c r="O2338" t="b">
        <v>1</v>
      </c>
      <c r="P2338" t="s">
        <v>8296</v>
      </c>
    </row>
    <row r="2339" spans="1:16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78"/>
        <v>41786.640543981484</v>
      </c>
      <c r="L2339" s="13">
        <f t="shared" si="77"/>
        <v>2014</v>
      </c>
      <c r="M2339" t="b">
        <v>1</v>
      </c>
      <c r="N2339">
        <v>179</v>
      </c>
      <c r="O2339" t="b">
        <v>1</v>
      </c>
      <c r="P2339" t="s">
        <v>8296</v>
      </c>
    </row>
    <row r="2340" spans="1:16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78"/>
        <v>41789.896805555552</v>
      </c>
      <c r="L2340" s="13">
        <f t="shared" si="77"/>
        <v>2014</v>
      </c>
      <c r="M2340" t="b">
        <v>1</v>
      </c>
      <c r="N2340">
        <v>123</v>
      </c>
      <c r="O2340" t="b">
        <v>1</v>
      </c>
      <c r="P2340" t="s">
        <v>8296</v>
      </c>
    </row>
    <row r="2341" spans="1:16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78"/>
        <v>42692.79987268518</v>
      </c>
      <c r="L2341" s="13">
        <f t="shared" si="77"/>
        <v>2016</v>
      </c>
      <c r="M2341" t="b">
        <v>1</v>
      </c>
      <c r="N2341">
        <v>1104</v>
      </c>
      <c r="O2341" t="b">
        <v>1</v>
      </c>
      <c r="P2341" t="s">
        <v>8296</v>
      </c>
    </row>
    <row r="2342" spans="1:16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78"/>
        <v>42643.642800925925</v>
      </c>
      <c r="L2342" s="13">
        <f t="shared" si="77"/>
        <v>2016</v>
      </c>
      <c r="M2342" t="b">
        <v>1</v>
      </c>
      <c r="N2342">
        <v>403</v>
      </c>
      <c r="O2342" t="b">
        <v>1</v>
      </c>
      <c r="P2342" t="s">
        <v>8296</v>
      </c>
    </row>
    <row r="2343" spans="1:16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78"/>
        <v>42167.813703703709</v>
      </c>
      <c r="L2343" s="13">
        <f t="shared" si="77"/>
        <v>2015</v>
      </c>
      <c r="M2343" t="b">
        <v>0</v>
      </c>
      <c r="N2343">
        <v>0</v>
      </c>
      <c r="O2343" t="b">
        <v>0</v>
      </c>
      <c r="P2343" t="s">
        <v>8270</v>
      </c>
    </row>
    <row r="2344" spans="1:16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78"/>
        <v>41897.702199074076</v>
      </c>
      <c r="L2344" s="13">
        <f t="shared" si="77"/>
        <v>2014</v>
      </c>
      <c r="M2344" t="b">
        <v>0</v>
      </c>
      <c r="N2344">
        <v>0</v>
      </c>
      <c r="O2344" t="b">
        <v>0</v>
      </c>
      <c r="P2344" t="s">
        <v>8270</v>
      </c>
    </row>
    <row r="2345" spans="1:16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78"/>
        <v>42327.825289351851</v>
      </c>
      <c r="L2345" s="13">
        <f t="shared" si="77"/>
        <v>2015</v>
      </c>
      <c r="M2345" t="b">
        <v>0</v>
      </c>
      <c r="N2345">
        <v>1</v>
      </c>
      <c r="O2345" t="b">
        <v>0</v>
      </c>
      <c r="P2345" t="s">
        <v>8270</v>
      </c>
    </row>
    <row r="2346" spans="1:16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78"/>
        <v>42515.727650462963</v>
      </c>
      <c r="L2346" s="13">
        <f t="shared" si="77"/>
        <v>2016</v>
      </c>
      <c r="M2346" t="b">
        <v>0</v>
      </c>
      <c r="N2346">
        <v>1</v>
      </c>
      <c r="O2346" t="b">
        <v>0</v>
      </c>
      <c r="P2346" t="s">
        <v>8270</v>
      </c>
    </row>
    <row r="2347" spans="1:16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78"/>
        <v>42060.001805555556</v>
      </c>
      <c r="L2347" s="13">
        <f t="shared" si="77"/>
        <v>2015</v>
      </c>
      <c r="M2347" t="b">
        <v>0</v>
      </c>
      <c r="N2347">
        <v>0</v>
      </c>
      <c r="O2347" t="b">
        <v>0</v>
      </c>
      <c r="P2347" t="s">
        <v>8270</v>
      </c>
    </row>
    <row r="2348" spans="1:16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78"/>
        <v>42615.79896990741</v>
      </c>
      <c r="L2348" s="13">
        <f t="shared" si="77"/>
        <v>2016</v>
      </c>
      <c r="M2348" t="b">
        <v>0</v>
      </c>
      <c r="N2348">
        <v>3</v>
      </c>
      <c r="O2348" t="b">
        <v>0</v>
      </c>
      <c r="P2348" t="s">
        <v>8270</v>
      </c>
    </row>
    <row r="2349" spans="1:16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78"/>
        <v>42577.607361111113</v>
      </c>
      <c r="L2349" s="13">
        <f t="shared" si="77"/>
        <v>2016</v>
      </c>
      <c r="M2349" t="b">
        <v>0</v>
      </c>
      <c r="N2349">
        <v>1</v>
      </c>
      <c r="O2349" t="b">
        <v>0</v>
      </c>
      <c r="P2349" t="s">
        <v>8270</v>
      </c>
    </row>
    <row r="2350" spans="1:16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78"/>
        <v>42360.932152777779</v>
      </c>
      <c r="L2350" s="13">
        <f t="shared" si="77"/>
        <v>2015</v>
      </c>
      <c r="M2350" t="b">
        <v>0</v>
      </c>
      <c r="N2350">
        <v>5</v>
      </c>
      <c r="O2350" t="b">
        <v>0</v>
      </c>
      <c r="P2350" t="s">
        <v>8270</v>
      </c>
    </row>
    <row r="2351" spans="1:16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78"/>
        <v>42198.775787037041</v>
      </c>
      <c r="L2351" s="13">
        <f t="shared" si="77"/>
        <v>2015</v>
      </c>
      <c r="M2351" t="b">
        <v>0</v>
      </c>
      <c r="N2351">
        <v>0</v>
      </c>
      <c r="O2351" t="b">
        <v>0</v>
      </c>
      <c r="P2351" t="s">
        <v>8270</v>
      </c>
    </row>
    <row r="2352" spans="1:16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78"/>
        <v>42708.842245370368</v>
      </c>
      <c r="L2352" s="13">
        <f t="shared" si="77"/>
        <v>2016</v>
      </c>
      <c r="M2352" t="b">
        <v>0</v>
      </c>
      <c r="N2352">
        <v>0</v>
      </c>
      <c r="O2352" t="b">
        <v>0</v>
      </c>
      <c r="P2352" t="s">
        <v>8270</v>
      </c>
    </row>
    <row r="2353" spans="1:16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78"/>
        <v>42094.101145833338</v>
      </c>
      <c r="L2353" s="13">
        <f t="shared" si="77"/>
        <v>2015</v>
      </c>
      <c r="M2353" t="b">
        <v>0</v>
      </c>
      <c r="N2353">
        <v>7</v>
      </c>
      <c r="O2353" t="b">
        <v>0</v>
      </c>
      <c r="P2353" t="s">
        <v>8270</v>
      </c>
    </row>
    <row r="2354" spans="1:16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78"/>
        <v>42101.633703703701</v>
      </c>
      <c r="L2354" s="13">
        <f t="shared" si="77"/>
        <v>2015</v>
      </c>
      <c r="M2354" t="b">
        <v>0</v>
      </c>
      <c r="N2354">
        <v>0</v>
      </c>
      <c r="O2354" t="b">
        <v>0</v>
      </c>
      <c r="P2354" t="s">
        <v>8270</v>
      </c>
    </row>
    <row r="2355" spans="1:16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78"/>
        <v>42103.676180555558</v>
      </c>
      <c r="L2355" s="13">
        <f t="shared" si="77"/>
        <v>2015</v>
      </c>
      <c r="M2355" t="b">
        <v>0</v>
      </c>
      <c r="N2355">
        <v>0</v>
      </c>
      <c r="O2355" t="b">
        <v>0</v>
      </c>
      <c r="P2355" t="s">
        <v>8270</v>
      </c>
    </row>
    <row r="2356" spans="1:16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78"/>
        <v>41954.722916666666</v>
      </c>
      <c r="L2356" s="13">
        <f t="shared" si="77"/>
        <v>2014</v>
      </c>
      <c r="M2356" t="b">
        <v>0</v>
      </c>
      <c r="N2356">
        <v>1</v>
      </c>
      <c r="O2356" t="b">
        <v>0</v>
      </c>
      <c r="P2356" t="s">
        <v>8270</v>
      </c>
    </row>
    <row r="2357" spans="1:16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78"/>
        <v>42096.918240740735</v>
      </c>
      <c r="L2357" s="13">
        <f t="shared" si="77"/>
        <v>2015</v>
      </c>
      <c r="M2357" t="b">
        <v>0</v>
      </c>
      <c r="N2357">
        <v>2</v>
      </c>
      <c r="O2357" t="b">
        <v>0</v>
      </c>
      <c r="P2357" t="s">
        <v>8270</v>
      </c>
    </row>
    <row r="2358" spans="1:16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78"/>
        <v>42130.78361111111</v>
      </c>
      <c r="L2358" s="13">
        <f t="shared" si="77"/>
        <v>2015</v>
      </c>
      <c r="M2358" t="b">
        <v>0</v>
      </c>
      <c r="N2358">
        <v>0</v>
      </c>
      <c r="O2358" t="b">
        <v>0</v>
      </c>
      <c r="P2358" t="s">
        <v>8270</v>
      </c>
    </row>
    <row r="2359" spans="1:16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78"/>
        <v>42264.620115740734</v>
      </c>
      <c r="L2359" s="13">
        <f t="shared" si="77"/>
        <v>2015</v>
      </c>
      <c r="M2359" t="b">
        <v>0</v>
      </c>
      <c r="N2359">
        <v>0</v>
      </c>
      <c r="O2359" t="b">
        <v>0</v>
      </c>
      <c r="P2359" t="s">
        <v>8270</v>
      </c>
    </row>
    <row r="2360" spans="1:16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78"/>
        <v>41978.930972222224</v>
      </c>
      <c r="L2360" s="13">
        <f t="shared" si="77"/>
        <v>2014</v>
      </c>
      <c r="M2360" t="b">
        <v>0</v>
      </c>
      <c r="N2360">
        <v>0</v>
      </c>
      <c r="O2360" t="b">
        <v>0</v>
      </c>
      <c r="P2360" t="s">
        <v>8270</v>
      </c>
    </row>
    <row r="2361" spans="1:16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78"/>
        <v>42159.649583333332</v>
      </c>
      <c r="L2361" s="13">
        <f t="shared" si="77"/>
        <v>2015</v>
      </c>
      <c r="M2361" t="b">
        <v>0</v>
      </c>
      <c r="N2361">
        <v>3</v>
      </c>
      <c r="O2361" t="b">
        <v>0</v>
      </c>
      <c r="P2361" t="s">
        <v>8270</v>
      </c>
    </row>
    <row r="2362" spans="1:16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78"/>
        <v>42377.70694444445</v>
      </c>
      <c r="L2362" s="13">
        <f t="shared" si="77"/>
        <v>2016</v>
      </c>
      <c r="M2362" t="b">
        <v>0</v>
      </c>
      <c r="N2362">
        <v>1</v>
      </c>
      <c r="O2362" t="b">
        <v>0</v>
      </c>
      <c r="P2362" t="s">
        <v>8270</v>
      </c>
    </row>
    <row r="2363" spans="1:16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78"/>
        <v>42466.858888888892</v>
      </c>
      <c r="L2363" s="13">
        <f t="shared" si="77"/>
        <v>2016</v>
      </c>
      <c r="M2363" t="b">
        <v>0</v>
      </c>
      <c r="N2363">
        <v>0</v>
      </c>
      <c r="O2363" t="b">
        <v>0</v>
      </c>
      <c r="P2363" t="s">
        <v>8270</v>
      </c>
    </row>
    <row r="2364" spans="1:16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78"/>
        <v>41954.688310185185</v>
      </c>
      <c r="L2364" s="13">
        <f t="shared" si="77"/>
        <v>2014</v>
      </c>
      <c r="M2364" t="b">
        <v>0</v>
      </c>
      <c r="N2364">
        <v>2</v>
      </c>
      <c r="O2364" t="b">
        <v>0</v>
      </c>
      <c r="P2364" t="s">
        <v>8270</v>
      </c>
    </row>
    <row r="2365" spans="1:16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78"/>
        <v>42322.011574074073</v>
      </c>
      <c r="L2365" s="13">
        <f t="shared" si="77"/>
        <v>2015</v>
      </c>
      <c r="M2365" t="b">
        <v>0</v>
      </c>
      <c r="N2365">
        <v>0</v>
      </c>
      <c r="O2365" t="b">
        <v>0</v>
      </c>
      <c r="P2365" t="s">
        <v>8270</v>
      </c>
    </row>
    <row r="2366" spans="1:16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78"/>
        <v>42248.934675925921</v>
      </c>
      <c r="L2366" s="13">
        <f t="shared" si="77"/>
        <v>2015</v>
      </c>
      <c r="M2366" t="b">
        <v>0</v>
      </c>
      <c r="N2366">
        <v>0</v>
      </c>
      <c r="O2366" t="b">
        <v>0</v>
      </c>
      <c r="P2366" t="s">
        <v>8270</v>
      </c>
    </row>
    <row r="2367" spans="1:16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78"/>
        <v>42346.736400462964</v>
      </c>
      <c r="L2367" s="13">
        <f t="shared" si="77"/>
        <v>2015</v>
      </c>
      <c r="M2367" t="b">
        <v>0</v>
      </c>
      <c r="N2367">
        <v>0</v>
      </c>
      <c r="O2367" t="b">
        <v>0</v>
      </c>
      <c r="P2367" t="s">
        <v>8270</v>
      </c>
    </row>
    <row r="2368" spans="1:16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78"/>
        <v>42268.531631944439</v>
      </c>
      <c r="L2368" s="13">
        <f t="shared" si="77"/>
        <v>2015</v>
      </c>
      <c r="M2368" t="b">
        <v>0</v>
      </c>
      <c r="N2368">
        <v>27</v>
      </c>
      <c r="O2368" t="b">
        <v>0</v>
      </c>
      <c r="P2368" t="s">
        <v>8270</v>
      </c>
    </row>
    <row r="2369" spans="1:16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78"/>
        <v>42425.970092592594</v>
      </c>
      <c r="L2369" s="13">
        <f t="shared" si="77"/>
        <v>2016</v>
      </c>
      <c r="M2369" t="b">
        <v>0</v>
      </c>
      <c r="N2369">
        <v>14</v>
      </c>
      <c r="O2369" t="b">
        <v>0</v>
      </c>
      <c r="P2369" t="s">
        <v>8270</v>
      </c>
    </row>
    <row r="2370" spans="1:16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78"/>
        <v>42063.721817129626</v>
      </c>
      <c r="L2370" s="13">
        <f t="shared" si="77"/>
        <v>2015</v>
      </c>
      <c r="M2370" t="b">
        <v>0</v>
      </c>
      <c r="N2370">
        <v>2</v>
      </c>
      <c r="O2370" t="b">
        <v>0</v>
      </c>
      <c r="P2370" t="s">
        <v>8270</v>
      </c>
    </row>
    <row r="2371" spans="1:16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si="78"/>
        <v>42380.812627314815</v>
      </c>
      <c r="L2371" s="13">
        <f t="shared" ref="L2371:L2434" si="79">YEAR(K2371)</f>
        <v>2016</v>
      </c>
      <c r="M2371" t="b">
        <v>0</v>
      </c>
      <c r="N2371">
        <v>0</v>
      </c>
      <c r="O2371" t="b">
        <v>0</v>
      </c>
      <c r="P2371" t="s">
        <v>8270</v>
      </c>
    </row>
    <row r="2372" spans="1:16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78"/>
        <v>41961.18913194444</v>
      </c>
      <c r="L2372" s="13">
        <f t="shared" si="79"/>
        <v>2014</v>
      </c>
      <c r="M2372" t="b">
        <v>0</v>
      </c>
      <c r="N2372">
        <v>4</v>
      </c>
      <c r="O2372" t="b">
        <v>0</v>
      </c>
      <c r="P2372" t="s">
        <v>8270</v>
      </c>
    </row>
    <row r="2373" spans="1:16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78"/>
        <v>42150.777731481481</v>
      </c>
      <c r="L2373" s="13">
        <f t="shared" si="79"/>
        <v>2015</v>
      </c>
      <c r="M2373" t="b">
        <v>0</v>
      </c>
      <c r="N2373">
        <v>0</v>
      </c>
      <c r="O2373" t="b">
        <v>0</v>
      </c>
      <c r="P2373" t="s">
        <v>8270</v>
      </c>
    </row>
    <row r="2374" spans="1:16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78"/>
        <v>42088.069108796291</v>
      </c>
      <c r="L2374" s="13">
        <f t="shared" si="79"/>
        <v>2015</v>
      </c>
      <c r="M2374" t="b">
        <v>0</v>
      </c>
      <c r="N2374">
        <v>6</v>
      </c>
      <c r="O2374" t="b">
        <v>0</v>
      </c>
      <c r="P2374" t="s">
        <v>8270</v>
      </c>
    </row>
    <row r="2375" spans="1:16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78"/>
        <v>42215.662314814821</v>
      </c>
      <c r="L2375" s="13">
        <f t="shared" si="79"/>
        <v>2015</v>
      </c>
      <c r="M2375" t="b">
        <v>0</v>
      </c>
      <c r="N2375">
        <v>1</v>
      </c>
      <c r="O2375" t="b">
        <v>0</v>
      </c>
      <c r="P2375" t="s">
        <v>8270</v>
      </c>
    </row>
    <row r="2376" spans="1:16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78"/>
        <v>42017.843287037031</v>
      </c>
      <c r="L2376" s="13">
        <f t="shared" si="79"/>
        <v>2015</v>
      </c>
      <c r="M2376" t="b">
        <v>0</v>
      </c>
      <c r="N2376">
        <v>1</v>
      </c>
      <c r="O2376" t="b">
        <v>0</v>
      </c>
      <c r="P2376" t="s">
        <v>8270</v>
      </c>
    </row>
    <row r="2377" spans="1:16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ref="K2377:K2440" si="80">(((J2377/60)/60)/24)+DATE(1970,1,1)</f>
        <v>42592.836076388892</v>
      </c>
      <c r="L2377" s="13">
        <f t="shared" si="79"/>
        <v>2016</v>
      </c>
      <c r="M2377" t="b">
        <v>0</v>
      </c>
      <c r="N2377">
        <v>0</v>
      </c>
      <c r="O2377" t="b">
        <v>0</v>
      </c>
      <c r="P2377" t="s">
        <v>8270</v>
      </c>
    </row>
    <row r="2378" spans="1:16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80"/>
        <v>42318.925532407404</v>
      </c>
      <c r="L2378" s="13">
        <f t="shared" si="79"/>
        <v>2015</v>
      </c>
      <c r="M2378" t="b">
        <v>0</v>
      </c>
      <c r="N2378">
        <v>4</v>
      </c>
      <c r="O2378" t="b">
        <v>0</v>
      </c>
      <c r="P2378" t="s">
        <v>8270</v>
      </c>
    </row>
    <row r="2379" spans="1:16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80"/>
        <v>42669.870173611111</v>
      </c>
      <c r="L2379" s="13">
        <f t="shared" si="79"/>
        <v>2016</v>
      </c>
      <c r="M2379" t="b">
        <v>0</v>
      </c>
      <c r="N2379">
        <v>0</v>
      </c>
      <c r="O2379" t="b">
        <v>0</v>
      </c>
      <c r="P2379" t="s">
        <v>8270</v>
      </c>
    </row>
    <row r="2380" spans="1:16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80"/>
        <v>42213.013078703705</v>
      </c>
      <c r="L2380" s="13">
        <f t="shared" si="79"/>
        <v>2015</v>
      </c>
      <c r="M2380" t="b">
        <v>0</v>
      </c>
      <c r="N2380">
        <v>0</v>
      </c>
      <c r="O2380" t="b">
        <v>0</v>
      </c>
      <c r="P2380" t="s">
        <v>8270</v>
      </c>
    </row>
    <row r="2381" spans="1:16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80"/>
        <v>42237.016388888893</v>
      </c>
      <c r="L2381" s="13">
        <f t="shared" si="79"/>
        <v>2015</v>
      </c>
      <c r="M2381" t="b">
        <v>0</v>
      </c>
      <c r="N2381">
        <v>0</v>
      </c>
      <c r="O2381" t="b">
        <v>0</v>
      </c>
      <c r="P2381" t="s">
        <v>8270</v>
      </c>
    </row>
    <row r="2382" spans="1:16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80"/>
        <v>42248.793310185181</v>
      </c>
      <c r="L2382" s="13">
        <f t="shared" si="79"/>
        <v>2015</v>
      </c>
      <c r="M2382" t="b">
        <v>0</v>
      </c>
      <c r="N2382">
        <v>3</v>
      </c>
      <c r="O2382" t="b">
        <v>0</v>
      </c>
      <c r="P2382" t="s">
        <v>8270</v>
      </c>
    </row>
    <row r="2383" spans="1:16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80"/>
        <v>42074.935740740737</v>
      </c>
      <c r="L2383" s="13">
        <f t="shared" si="79"/>
        <v>2015</v>
      </c>
      <c r="M2383" t="b">
        <v>0</v>
      </c>
      <c r="N2383">
        <v>7</v>
      </c>
      <c r="O2383" t="b">
        <v>0</v>
      </c>
      <c r="P2383" t="s">
        <v>8270</v>
      </c>
    </row>
    <row r="2384" spans="1:16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80"/>
        <v>42195.187534722223</v>
      </c>
      <c r="L2384" s="13">
        <f t="shared" si="79"/>
        <v>2015</v>
      </c>
      <c r="M2384" t="b">
        <v>0</v>
      </c>
      <c r="N2384">
        <v>2</v>
      </c>
      <c r="O2384" t="b">
        <v>0</v>
      </c>
      <c r="P2384" t="s">
        <v>8270</v>
      </c>
    </row>
    <row r="2385" spans="1:16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80"/>
        <v>42027.056793981479</v>
      </c>
      <c r="L2385" s="13">
        <f t="shared" si="79"/>
        <v>2015</v>
      </c>
      <c r="M2385" t="b">
        <v>0</v>
      </c>
      <c r="N2385">
        <v>3</v>
      </c>
      <c r="O2385" t="b">
        <v>0</v>
      </c>
      <c r="P2385" t="s">
        <v>8270</v>
      </c>
    </row>
    <row r="2386" spans="1:16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80"/>
        <v>41927.067627314813</v>
      </c>
      <c r="L2386" s="13">
        <f t="shared" si="79"/>
        <v>2014</v>
      </c>
      <c r="M2386" t="b">
        <v>0</v>
      </c>
      <c r="N2386">
        <v>8</v>
      </c>
      <c r="O2386" t="b">
        <v>0</v>
      </c>
      <c r="P2386" t="s">
        <v>8270</v>
      </c>
    </row>
    <row r="2387" spans="1:16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80"/>
        <v>42191.70175925926</v>
      </c>
      <c r="L2387" s="13">
        <f t="shared" si="79"/>
        <v>2015</v>
      </c>
      <c r="M2387" t="b">
        <v>0</v>
      </c>
      <c r="N2387">
        <v>7</v>
      </c>
      <c r="O2387" t="b">
        <v>0</v>
      </c>
      <c r="P2387" t="s">
        <v>8270</v>
      </c>
    </row>
    <row r="2388" spans="1:16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80"/>
        <v>41954.838240740741</v>
      </c>
      <c r="L2388" s="13">
        <f t="shared" si="79"/>
        <v>2014</v>
      </c>
      <c r="M2388" t="b">
        <v>0</v>
      </c>
      <c r="N2388">
        <v>0</v>
      </c>
      <c r="O2388" t="b">
        <v>0</v>
      </c>
      <c r="P2388" t="s">
        <v>8270</v>
      </c>
    </row>
    <row r="2389" spans="1:16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80"/>
        <v>42528.626620370371</v>
      </c>
      <c r="L2389" s="13">
        <f t="shared" si="79"/>
        <v>2016</v>
      </c>
      <c r="M2389" t="b">
        <v>0</v>
      </c>
      <c r="N2389">
        <v>3</v>
      </c>
      <c r="O2389" t="b">
        <v>0</v>
      </c>
      <c r="P2389" t="s">
        <v>8270</v>
      </c>
    </row>
    <row r="2390" spans="1:16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80"/>
        <v>41989.853692129633</v>
      </c>
      <c r="L2390" s="13">
        <f t="shared" si="79"/>
        <v>2014</v>
      </c>
      <c r="M2390" t="b">
        <v>0</v>
      </c>
      <c r="N2390">
        <v>8</v>
      </c>
      <c r="O2390" t="b">
        <v>0</v>
      </c>
      <c r="P2390" t="s">
        <v>8270</v>
      </c>
    </row>
    <row r="2391" spans="1:16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80"/>
        <v>42179.653379629628</v>
      </c>
      <c r="L2391" s="13">
        <f t="shared" si="79"/>
        <v>2015</v>
      </c>
      <c r="M2391" t="b">
        <v>0</v>
      </c>
      <c r="N2391">
        <v>1</v>
      </c>
      <c r="O2391" t="b">
        <v>0</v>
      </c>
      <c r="P2391" t="s">
        <v>8270</v>
      </c>
    </row>
    <row r="2392" spans="1:16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80"/>
        <v>41968.262314814812</v>
      </c>
      <c r="L2392" s="13">
        <f t="shared" si="79"/>
        <v>2014</v>
      </c>
      <c r="M2392" t="b">
        <v>0</v>
      </c>
      <c r="N2392">
        <v>0</v>
      </c>
      <c r="O2392" t="b">
        <v>0</v>
      </c>
      <c r="P2392" t="s">
        <v>8270</v>
      </c>
    </row>
    <row r="2393" spans="1:16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80"/>
        <v>42064.794490740736</v>
      </c>
      <c r="L2393" s="13">
        <f t="shared" si="79"/>
        <v>2015</v>
      </c>
      <c r="M2393" t="b">
        <v>0</v>
      </c>
      <c r="N2393">
        <v>1</v>
      </c>
      <c r="O2393" t="b">
        <v>0</v>
      </c>
      <c r="P2393" t="s">
        <v>8270</v>
      </c>
    </row>
    <row r="2394" spans="1:16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80"/>
        <v>42276.120636574073</v>
      </c>
      <c r="L2394" s="13">
        <f t="shared" si="79"/>
        <v>2015</v>
      </c>
      <c r="M2394" t="b">
        <v>0</v>
      </c>
      <c r="N2394">
        <v>0</v>
      </c>
      <c r="O2394" t="b">
        <v>0</v>
      </c>
      <c r="P2394" t="s">
        <v>8270</v>
      </c>
    </row>
    <row r="2395" spans="1:16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80"/>
        <v>42194.648344907408</v>
      </c>
      <c r="L2395" s="13">
        <f t="shared" si="79"/>
        <v>2015</v>
      </c>
      <c r="M2395" t="b">
        <v>0</v>
      </c>
      <c r="N2395">
        <v>1</v>
      </c>
      <c r="O2395" t="b">
        <v>0</v>
      </c>
      <c r="P2395" t="s">
        <v>8270</v>
      </c>
    </row>
    <row r="2396" spans="1:16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80"/>
        <v>42031.362187499995</v>
      </c>
      <c r="L2396" s="13">
        <f t="shared" si="79"/>
        <v>2015</v>
      </c>
      <c r="M2396" t="b">
        <v>0</v>
      </c>
      <c r="N2396">
        <v>2</v>
      </c>
      <c r="O2396" t="b">
        <v>0</v>
      </c>
      <c r="P2396" t="s">
        <v>8270</v>
      </c>
    </row>
    <row r="2397" spans="1:16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80"/>
        <v>42717.121377314819</v>
      </c>
      <c r="L2397" s="13">
        <f t="shared" si="79"/>
        <v>2016</v>
      </c>
      <c r="M2397" t="b">
        <v>0</v>
      </c>
      <c r="N2397">
        <v>0</v>
      </c>
      <c r="O2397" t="b">
        <v>0</v>
      </c>
      <c r="P2397" t="s">
        <v>8270</v>
      </c>
    </row>
    <row r="2398" spans="1:16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80"/>
        <v>42262.849050925928</v>
      </c>
      <c r="L2398" s="13">
        <f t="shared" si="79"/>
        <v>2015</v>
      </c>
      <c r="M2398" t="b">
        <v>0</v>
      </c>
      <c r="N2398">
        <v>1</v>
      </c>
      <c r="O2398" t="b">
        <v>0</v>
      </c>
      <c r="P2398" t="s">
        <v>8270</v>
      </c>
    </row>
    <row r="2399" spans="1:16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80"/>
        <v>41976.88490740741</v>
      </c>
      <c r="L2399" s="13">
        <f t="shared" si="79"/>
        <v>2014</v>
      </c>
      <c r="M2399" t="b">
        <v>0</v>
      </c>
      <c r="N2399">
        <v>0</v>
      </c>
      <c r="O2399" t="b">
        <v>0</v>
      </c>
      <c r="P2399" t="s">
        <v>8270</v>
      </c>
    </row>
    <row r="2400" spans="1:16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80"/>
        <v>42157.916481481487</v>
      </c>
      <c r="L2400" s="13">
        <f t="shared" si="79"/>
        <v>2015</v>
      </c>
      <c r="M2400" t="b">
        <v>0</v>
      </c>
      <c r="N2400">
        <v>0</v>
      </c>
      <c r="O2400" t="b">
        <v>0</v>
      </c>
      <c r="P2400" t="s">
        <v>8270</v>
      </c>
    </row>
    <row r="2401" spans="1:16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80"/>
        <v>41956.853078703702</v>
      </c>
      <c r="L2401" s="13">
        <f t="shared" si="79"/>
        <v>2014</v>
      </c>
      <c r="M2401" t="b">
        <v>0</v>
      </c>
      <c r="N2401">
        <v>0</v>
      </c>
      <c r="O2401" t="b">
        <v>0</v>
      </c>
      <c r="P2401" t="s">
        <v>8270</v>
      </c>
    </row>
    <row r="2402" spans="1:16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80"/>
        <v>42444.268101851849</v>
      </c>
      <c r="L2402" s="13">
        <f t="shared" si="79"/>
        <v>2016</v>
      </c>
      <c r="M2402" t="b">
        <v>0</v>
      </c>
      <c r="N2402">
        <v>0</v>
      </c>
      <c r="O2402" t="b">
        <v>0</v>
      </c>
      <c r="P2402" t="s">
        <v>8270</v>
      </c>
    </row>
    <row r="2403" spans="1:16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80"/>
        <v>42374.822870370372</v>
      </c>
      <c r="L2403" s="13">
        <f t="shared" si="79"/>
        <v>2016</v>
      </c>
      <c r="M2403" t="b">
        <v>0</v>
      </c>
      <c r="N2403">
        <v>9</v>
      </c>
      <c r="O2403" t="b">
        <v>0</v>
      </c>
      <c r="P2403" t="s">
        <v>8282</v>
      </c>
    </row>
    <row r="2404" spans="1:16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80"/>
        <v>42107.679756944446</v>
      </c>
      <c r="L2404" s="13">
        <f t="shared" si="79"/>
        <v>2015</v>
      </c>
      <c r="M2404" t="b">
        <v>0</v>
      </c>
      <c r="N2404">
        <v>1</v>
      </c>
      <c r="O2404" t="b">
        <v>0</v>
      </c>
      <c r="P2404" t="s">
        <v>8282</v>
      </c>
    </row>
    <row r="2405" spans="1:16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80"/>
        <v>42399.882615740738</v>
      </c>
      <c r="L2405" s="13">
        <f t="shared" si="79"/>
        <v>2016</v>
      </c>
      <c r="M2405" t="b">
        <v>0</v>
      </c>
      <c r="N2405">
        <v>12</v>
      </c>
      <c r="O2405" t="b">
        <v>0</v>
      </c>
      <c r="P2405" t="s">
        <v>8282</v>
      </c>
    </row>
    <row r="2406" spans="1:16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80"/>
        <v>42342.03943287037</v>
      </c>
      <c r="L2406" s="13">
        <f t="shared" si="79"/>
        <v>2015</v>
      </c>
      <c r="M2406" t="b">
        <v>0</v>
      </c>
      <c r="N2406">
        <v>0</v>
      </c>
      <c r="O2406" t="b">
        <v>0</v>
      </c>
      <c r="P2406" t="s">
        <v>8282</v>
      </c>
    </row>
    <row r="2407" spans="1:16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80"/>
        <v>42595.585358796292</v>
      </c>
      <c r="L2407" s="13">
        <f t="shared" si="79"/>
        <v>2016</v>
      </c>
      <c r="M2407" t="b">
        <v>0</v>
      </c>
      <c r="N2407">
        <v>20</v>
      </c>
      <c r="O2407" t="b">
        <v>0</v>
      </c>
      <c r="P2407" t="s">
        <v>8282</v>
      </c>
    </row>
    <row r="2408" spans="1:16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80"/>
        <v>41983.110995370371</v>
      </c>
      <c r="L2408" s="13">
        <f t="shared" si="79"/>
        <v>2014</v>
      </c>
      <c r="M2408" t="b">
        <v>0</v>
      </c>
      <c r="N2408">
        <v>16</v>
      </c>
      <c r="O2408" t="b">
        <v>0</v>
      </c>
      <c r="P2408" t="s">
        <v>8282</v>
      </c>
    </row>
    <row r="2409" spans="1:16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80"/>
        <v>42082.575555555552</v>
      </c>
      <c r="L2409" s="13">
        <f t="shared" si="79"/>
        <v>2015</v>
      </c>
      <c r="M2409" t="b">
        <v>0</v>
      </c>
      <c r="N2409">
        <v>33</v>
      </c>
      <c r="O2409" t="b">
        <v>0</v>
      </c>
      <c r="P2409" t="s">
        <v>8282</v>
      </c>
    </row>
    <row r="2410" spans="1:16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80"/>
        <v>41919.140706018516</v>
      </c>
      <c r="L2410" s="13">
        <f t="shared" si="79"/>
        <v>2014</v>
      </c>
      <c r="M2410" t="b">
        <v>0</v>
      </c>
      <c r="N2410">
        <v>2</v>
      </c>
      <c r="O2410" t="b">
        <v>0</v>
      </c>
      <c r="P2410" t="s">
        <v>8282</v>
      </c>
    </row>
    <row r="2411" spans="1:16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80"/>
        <v>42204.875868055555</v>
      </c>
      <c r="L2411" s="13">
        <f t="shared" si="79"/>
        <v>2015</v>
      </c>
      <c r="M2411" t="b">
        <v>0</v>
      </c>
      <c r="N2411">
        <v>6</v>
      </c>
      <c r="O2411" t="b">
        <v>0</v>
      </c>
      <c r="P2411" t="s">
        <v>8282</v>
      </c>
    </row>
    <row r="2412" spans="1:16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80"/>
        <v>42224.408275462964</v>
      </c>
      <c r="L2412" s="13">
        <f t="shared" si="79"/>
        <v>2015</v>
      </c>
      <c r="M2412" t="b">
        <v>0</v>
      </c>
      <c r="N2412">
        <v>0</v>
      </c>
      <c r="O2412" t="b">
        <v>0</v>
      </c>
      <c r="P2412" t="s">
        <v>8282</v>
      </c>
    </row>
    <row r="2413" spans="1:16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80"/>
        <v>42211.732430555552</v>
      </c>
      <c r="L2413" s="13">
        <f t="shared" si="79"/>
        <v>2015</v>
      </c>
      <c r="M2413" t="b">
        <v>0</v>
      </c>
      <c r="N2413">
        <v>3</v>
      </c>
      <c r="O2413" t="b">
        <v>0</v>
      </c>
      <c r="P2413" t="s">
        <v>8282</v>
      </c>
    </row>
    <row r="2414" spans="1:16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80"/>
        <v>42655.736956018518</v>
      </c>
      <c r="L2414" s="13">
        <f t="shared" si="79"/>
        <v>2016</v>
      </c>
      <c r="M2414" t="b">
        <v>0</v>
      </c>
      <c r="N2414">
        <v>0</v>
      </c>
      <c r="O2414" t="b">
        <v>0</v>
      </c>
      <c r="P2414" t="s">
        <v>8282</v>
      </c>
    </row>
    <row r="2415" spans="1:16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80"/>
        <v>41760.10974537037</v>
      </c>
      <c r="L2415" s="13">
        <f t="shared" si="79"/>
        <v>2014</v>
      </c>
      <c r="M2415" t="b">
        <v>0</v>
      </c>
      <c r="N2415">
        <v>3</v>
      </c>
      <c r="O2415" t="b">
        <v>0</v>
      </c>
      <c r="P2415" t="s">
        <v>8282</v>
      </c>
    </row>
    <row r="2416" spans="1:16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80"/>
        <v>42198.695138888885</v>
      </c>
      <c r="L2416" s="13">
        <f t="shared" si="79"/>
        <v>2015</v>
      </c>
      <c r="M2416" t="b">
        <v>0</v>
      </c>
      <c r="N2416">
        <v>13</v>
      </c>
      <c r="O2416" t="b">
        <v>0</v>
      </c>
      <c r="P2416" t="s">
        <v>8282</v>
      </c>
    </row>
    <row r="2417" spans="1:16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80"/>
        <v>42536.862800925926</v>
      </c>
      <c r="L2417" s="13">
        <f t="shared" si="79"/>
        <v>2016</v>
      </c>
      <c r="M2417" t="b">
        <v>0</v>
      </c>
      <c r="N2417">
        <v>6</v>
      </c>
      <c r="O2417" t="b">
        <v>0</v>
      </c>
      <c r="P2417" t="s">
        <v>8282</v>
      </c>
    </row>
    <row r="2418" spans="1:16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80"/>
        <v>42019.737766203703</v>
      </c>
      <c r="L2418" s="13">
        <f t="shared" si="79"/>
        <v>2015</v>
      </c>
      <c r="M2418" t="b">
        <v>0</v>
      </c>
      <c r="N2418">
        <v>1</v>
      </c>
      <c r="O2418" t="b">
        <v>0</v>
      </c>
      <c r="P2418" t="s">
        <v>8282</v>
      </c>
    </row>
    <row r="2419" spans="1:16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80"/>
        <v>41831.884108796294</v>
      </c>
      <c r="L2419" s="13">
        <f t="shared" si="79"/>
        <v>2014</v>
      </c>
      <c r="M2419" t="b">
        <v>0</v>
      </c>
      <c r="N2419">
        <v>0</v>
      </c>
      <c r="O2419" t="b">
        <v>0</v>
      </c>
      <c r="P2419" t="s">
        <v>8282</v>
      </c>
    </row>
    <row r="2420" spans="1:16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80"/>
        <v>42027.856990740736</v>
      </c>
      <c r="L2420" s="13">
        <f t="shared" si="79"/>
        <v>2015</v>
      </c>
      <c r="M2420" t="b">
        <v>0</v>
      </c>
      <c r="N2420">
        <v>5</v>
      </c>
      <c r="O2420" t="b">
        <v>0</v>
      </c>
      <c r="P2420" t="s">
        <v>8282</v>
      </c>
    </row>
    <row r="2421" spans="1:16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80"/>
        <v>41993.738298611104</v>
      </c>
      <c r="L2421" s="13">
        <f t="shared" si="79"/>
        <v>2014</v>
      </c>
      <c r="M2421" t="b">
        <v>0</v>
      </c>
      <c r="N2421">
        <v>0</v>
      </c>
      <c r="O2421" t="b">
        <v>0</v>
      </c>
      <c r="P2421" t="s">
        <v>8282</v>
      </c>
    </row>
    <row r="2422" spans="1:16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80"/>
        <v>41893.028877314813</v>
      </c>
      <c r="L2422" s="13">
        <f t="shared" si="79"/>
        <v>2014</v>
      </c>
      <c r="M2422" t="b">
        <v>0</v>
      </c>
      <c r="N2422">
        <v>36</v>
      </c>
      <c r="O2422" t="b">
        <v>0</v>
      </c>
      <c r="P2422" t="s">
        <v>8282</v>
      </c>
    </row>
    <row r="2423" spans="1:16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80"/>
        <v>42026.687453703707</v>
      </c>
      <c r="L2423" s="13">
        <f t="shared" si="79"/>
        <v>2015</v>
      </c>
      <c r="M2423" t="b">
        <v>0</v>
      </c>
      <c r="N2423">
        <v>1</v>
      </c>
      <c r="O2423" t="b">
        <v>0</v>
      </c>
      <c r="P2423" t="s">
        <v>8282</v>
      </c>
    </row>
    <row r="2424" spans="1:16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80"/>
        <v>42044.724953703699</v>
      </c>
      <c r="L2424" s="13">
        <f t="shared" si="79"/>
        <v>2015</v>
      </c>
      <c r="M2424" t="b">
        <v>0</v>
      </c>
      <c r="N2424">
        <v>1</v>
      </c>
      <c r="O2424" t="b">
        <v>0</v>
      </c>
      <c r="P2424" t="s">
        <v>8282</v>
      </c>
    </row>
    <row r="2425" spans="1:16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80"/>
        <v>41974.704745370371</v>
      </c>
      <c r="L2425" s="13">
        <f t="shared" si="79"/>
        <v>2014</v>
      </c>
      <c r="M2425" t="b">
        <v>0</v>
      </c>
      <c r="N2425">
        <v>1</v>
      </c>
      <c r="O2425" t="b">
        <v>0</v>
      </c>
      <c r="P2425" t="s">
        <v>8282</v>
      </c>
    </row>
    <row r="2426" spans="1:16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80"/>
        <v>41909.892453703702</v>
      </c>
      <c r="L2426" s="13">
        <f t="shared" si="79"/>
        <v>2014</v>
      </c>
      <c r="M2426" t="b">
        <v>0</v>
      </c>
      <c r="N2426">
        <v>9</v>
      </c>
      <c r="O2426" t="b">
        <v>0</v>
      </c>
      <c r="P2426" t="s">
        <v>8282</v>
      </c>
    </row>
    <row r="2427" spans="1:16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80"/>
        <v>42502.913761574076</v>
      </c>
      <c r="L2427" s="13">
        <f t="shared" si="79"/>
        <v>2016</v>
      </c>
      <c r="M2427" t="b">
        <v>0</v>
      </c>
      <c r="N2427">
        <v>1</v>
      </c>
      <c r="O2427" t="b">
        <v>0</v>
      </c>
      <c r="P2427" t="s">
        <v>8282</v>
      </c>
    </row>
    <row r="2428" spans="1:16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80"/>
        <v>42164.170046296291</v>
      </c>
      <c r="L2428" s="13">
        <f t="shared" si="79"/>
        <v>2015</v>
      </c>
      <c r="M2428" t="b">
        <v>0</v>
      </c>
      <c r="N2428">
        <v>0</v>
      </c>
      <c r="O2428" t="b">
        <v>0</v>
      </c>
      <c r="P2428" t="s">
        <v>8282</v>
      </c>
    </row>
    <row r="2429" spans="1:16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80"/>
        <v>42412.318668981476</v>
      </c>
      <c r="L2429" s="13">
        <f t="shared" si="79"/>
        <v>2016</v>
      </c>
      <c r="M2429" t="b">
        <v>0</v>
      </c>
      <c r="N2429">
        <v>1</v>
      </c>
      <c r="O2429" t="b">
        <v>0</v>
      </c>
      <c r="P2429" t="s">
        <v>8282</v>
      </c>
    </row>
    <row r="2430" spans="1:16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80"/>
        <v>42045.784155092595</v>
      </c>
      <c r="L2430" s="13">
        <f t="shared" si="79"/>
        <v>2015</v>
      </c>
      <c r="M2430" t="b">
        <v>0</v>
      </c>
      <c r="N2430">
        <v>1</v>
      </c>
      <c r="O2430" t="b">
        <v>0</v>
      </c>
      <c r="P2430" t="s">
        <v>8282</v>
      </c>
    </row>
    <row r="2431" spans="1:16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80"/>
        <v>42734.879236111112</v>
      </c>
      <c r="L2431" s="13">
        <f t="shared" si="79"/>
        <v>2016</v>
      </c>
      <c r="M2431" t="b">
        <v>0</v>
      </c>
      <c r="N2431">
        <v>4</v>
      </c>
      <c r="O2431" t="b">
        <v>0</v>
      </c>
      <c r="P2431" t="s">
        <v>8282</v>
      </c>
    </row>
    <row r="2432" spans="1:16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80"/>
        <v>42382.130833333329</v>
      </c>
      <c r="L2432" s="13">
        <f t="shared" si="79"/>
        <v>2016</v>
      </c>
      <c r="M2432" t="b">
        <v>0</v>
      </c>
      <c r="N2432">
        <v>2</v>
      </c>
      <c r="O2432" t="b">
        <v>0</v>
      </c>
      <c r="P2432" t="s">
        <v>8282</v>
      </c>
    </row>
    <row r="2433" spans="1:16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80"/>
        <v>42489.099687499998</v>
      </c>
      <c r="L2433" s="13">
        <f t="shared" si="79"/>
        <v>2016</v>
      </c>
      <c r="M2433" t="b">
        <v>0</v>
      </c>
      <c r="N2433">
        <v>2</v>
      </c>
      <c r="O2433" t="b">
        <v>0</v>
      </c>
      <c r="P2433" t="s">
        <v>8282</v>
      </c>
    </row>
    <row r="2434" spans="1:16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80"/>
        <v>42041.218715277777</v>
      </c>
      <c r="L2434" s="13">
        <f t="shared" si="79"/>
        <v>2015</v>
      </c>
      <c r="M2434" t="b">
        <v>0</v>
      </c>
      <c r="N2434">
        <v>2</v>
      </c>
      <c r="O2434" t="b">
        <v>0</v>
      </c>
      <c r="P2434" t="s">
        <v>8282</v>
      </c>
    </row>
    <row r="2435" spans="1:16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si="80"/>
        <v>42397.89980324074</v>
      </c>
      <c r="L2435" s="13">
        <f t="shared" ref="L2435:L2498" si="81">YEAR(K2435)</f>
        <v>2016</v>
      </c>
      <c r="M2435" t="b">
        <v>0</v>
      </c>
      <c r="N2435">
        <v>0</v>
      </c>
      <c r="O2435" t="b">
        <v>0</v>
      </c>
      <c r="P2435" t="s">
        <v>8282</v>
      </c>
    </row>
    <row r="2436" spans="1:16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80"/>
        <v>42180.18604166666</v>
      </c>
      <c r="L2436" s="13">
        <f t="shared" si="81"/>
        <v>2015</v>
      </c>
      <c r="M2436" t="b">
        <v>0</v>
      </c>
      <c r="N2436">
        <v>2</v>
      </c>
      <c r="O2436" t="b">
        <v>0</v>
      </c>
      <c r="P2436" t="s">
        <v>8282</v>
      </c>
    </row>
    <row r="2437" spans="1:16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80"/>
        <v>42252.277615740735</v>
      </c>
      <c r="L2437" s="13">
        <f t="shared" si="81"/>
        <v>2015</v>
      </c>
      <c r="M2437" t="b">
        <v>0</v>
      </c>
      <c r="N2437">
        <v>4</v>
      </c>
      <c r="O2437" t="b">
        <v>0</v>
      </c>
      <c r="P2437" t="s">
        <v>8282</v>
      </c>
    </row>
    <row r="2438" spans="1:16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80"/>
        <v>42338.615393518514</v>
      </c>
      <c r="L2438" s="13">
        <f t="shared" si="81"/>
        <v>2015</v>
      </c>
      <c r="M2438" t="b">
        <v>0</v>
      </c>
      <c r="N2438">
        <v>2</v>
      </c>
      <c r="O2438" t="b">
        <v>0</v>
      </c>
      <c r="P2438" t="s">
        <v>8282</v>
      </c>
    </row>
    <row r="2439" spans="1:16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80"/>
        <v>42031.965138888889</v>
      </c>
      <c r="L2439" s="13">
        <f t="shared" si="81"/>
        <v>2015</v>
      </c>
      <c r="M2439" t="b">
        <v>0</v>
      </c>
      <c r="N2439">
        <v>0</v>
      </c>
      <c r="O2439" t="b">
        <v>0</v>
      </c>
      <c r="P2439" t="s">
        <v>8282</v>
      </c>
    </row>
    <row r="2440" spans="1:16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80"/>
        <v>42285.91506944444</v>
      </c>
      <c r="L2440" s="13">
        <f t="shared" si="81"/>
        <v>2015</v>
      </c>
      <c r="M2440" t="b">
        <v>0</v>
      </c>
      <c r="N2440">
        <v>1</v>
      </c>
      <c r="O2440" t="b">
        <v>0</v>
      </c>
      <c r="P2440" t="s">
        <v>8282</v>
      </c>
    </row>
    <row r="2441" spans="1:16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ref="K2441:K2504" si="82">(((J2441/60)/60)/24)+DATE(1970,1,1)</f>
        <v>42265.818622685183</v>
      </c>
      <c r="L2441" s="13">
        <f t="shared" si="81"/>
        <v>2015</v>
      </c>
      <c r="M2441" t="b">
        <v>0</v>
      </c>
      <c r="N2441">
        <v>0</v>
      </c>
      <c r="O2441" t="b">
        <v>0</v>
      </c>
      <c r="P2441" t="s">
        <v>8282</v>
      </c>
    </row>
    <row r="2442" spans="1:16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82"/>
        <v>42383.899456018517</v>
      </c>
      <c r="L2442" s="13">
        <f t="shared" si="81"/>
        <v>2016</v>
      </c>
      <c r="M2442" t="b">
        <v>0</v>
      </c>
      <c r="N2442">
        <v>2</v>
      </c>
      <c r="O2442" t="b">
        <v>0</v>
      </c>
      <c r="P2442" t="s">
        <v>8282</v>
      </c>
    </row>
    <row r="2443" spans="1:16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82"/>
        <v>42187.125625000001</v>
      </c>
      <c r="L2443" s="13">
        <f t="shared" si="81"/>
        <v>2015</v>
      </c>
      <c r="M2443" t="b">
        <v>0</v>
      </c>
      <c r="N2443">
        <v>109</v>
      </c>
      <c r="O2443" t="b">
        <v>1</v>
      </c>
      <c r="P2443" t="s">
        <v>8296</v>
      </c>
    </row>
    <row r="2444" spans="1:16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82"/>
        <v>42052.666990740734</v>
      </c>
      <c r="L2444" s="13">
        <f t="shared" si="81"/>
        <v>2015</v>
      </c>
      <c r="M2444" t="b">
        <v>0</v>
      </c>
      <c r="N2444">
        <v>372</v>
      </c>
      <c r="O2444" t="b">
        <v>1</v>
      </c>
      <c r="P2444" t="s">
        <v>8296</v>
      </c>
    </row>
    <row r="2445" spans="1:16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82"/>
        <v>41836.625254629631</v>
      </c>
      <c r="L2445" s="13">
        <f t="shared" si="81"/>
        <v>2014</v>
      </c>
      <c r="M2445" t="b">
        <v>0</v>
      </c>
      <c r="N2445">
        <v>311</v>
      </c>
      <c r="O2445" t="b">
        <v>1</v>
      </c>
      <c r="P2445" t="s">
        <v>8296</v>
      </c>
    </row>
    <row r="2446" spans="1:16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82"/>
        <v>42485.754525462966</v>
      </c>
      <c r="L2446" s="13">
        <f t="shared" si="81"/>
        <v>2016</v>
      </c>
      <c r="M2446" t="b">
        <v>0</v>
      </c>
      <c r="N2446">
        <v>61</v>
      </c>
      <c r="O2446" t="b">
        <v>1</v>
      </c>
      <c r="P2446" t="s">
        <v>8296</v>
      </c>
    </row>
    <row r="2447" spans="1:16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82"/>
        <v>42243.190057870372</v>
      </c>
      <c r="L2447" s="13">
        <f t="shared" si="81"/>
        <v>2015</v>
      </c>
      <c r="M2447" t="b">
        <v>0</v>
      </c>
      <c r="N2447">
        <v>115</v>
      </c>
      <c r="O2447" t="b">
        <v>1</v>
      </c>
      <c r="P2447" t="s">
        <v>8296</v>
      </c>
    </row>
    <row r="2448" spans="1:16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82"/>
        <v>42670.602673611109</v>
      </c>
      <c r="L2448" s="13">
        <f t="shared" si="81"/>
        <v>2016</v>
      </c>
      <c r="M2448" t="b">
        <v>0</v>
      </c>
      <c r="N2448">
        <v>111</v>
      </c>
      <c r="O2448" t="b">
        <v>1</v>
      </c>
      <c r="P2448" t="s">
        <v>8296</v>
      </c>
    </row>
    <row r="2449" spans="1:16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82"/>
        <v>42654.469826388886</v>
      </c>
      <c r="L2449" s="13">
        <f t="shared" si="81"/>
        <v>2016</v>
      </c>
      <c r="M2449" t="b">
        <v>0</v>
      </c>
      <c r="N2449">
        <v>337</v>
      </c>
      <c r="O2449" t="b">
        <v>1</v>
      </c>
      <c r="P2449" t="s">
        <v>8296</v>
      </c>
    </row>
    <row r="2450" spans="1:16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82"/>
        <v>42607.316122685181</v>
      </c>
      <c r="L2450" s="13">
        <f t="shared" si="81"/>
        <v>2016</v>
      </c>
      <c r="M2450" t="b">
        <v>0</v>
      </c>
      <c r="N2450">
        <v>9</v>
      </c>
      <c r="O2450" t="b">
        <v>1</v>
      </c>
      <c r="P2450" t="s">
        <v>8296</v>
      </c>
    </row>
    <row r="2451" spans="1:16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82"/>
        <v>41943.142534722225</v>
      </c>
      <c r="L2451" s="13">
        <f t="shared" si="81"/>
        <v>2014</v>
      </c>
      <c r="M2451" t="b">
        <v>0</v>
      </c>
      <c r="N2451">
        <v>120</v>
      </c>
      <c r="O2451" t="b">
        <v>1</v>
      </c>
      <c r="P2451" t="s">
        <v>8296</v>
      </c>
    </row>
    <row r="2452" spans="1:16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82"/>
        <v>41902.07240740741</v>
      </c>
      <c r="L2452" s="13">
        <f t="shared" si="81"/>
        <v>2014</v>
      </c>
      <c r="M2452" t="b">
        <v>0</v>
      </c>
      <c r="N2452">
        <v>102</v>
      </c>
      <c r="O2452" t="b">
        <v>1</v>
      </c>
      <c r="P2452" t="s">
        <v>8296</v>
      </c>
    </row>
    <row r="2453" spans="1:16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82"/>
        <v>42779.908449074079</v>
      </c>
      <c r="L2453" s="13">
        <f t="shared" si="81"/>
        <v>2017</v>
      </c>
      <c r="M2453" t="b">
        <v>0</v>
      </c>
      <c r="N2453">
        <v>186</v>
      </c>
      <c r="O2453" t="b">
        <v>1</v>
      </c>
      <c r="P2453" t="s">
        <v>8296</v>
      </c>
    </row>
    <row r="2454" spans="1:16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82"/>
        <v>42338.84375</v>
      </c>
      <c r="L2454" s="13">
        <f t="shared" si="81"/>
        <v>2015</v>
      </c>
      <c r="M2454" t="b">
        <v>0</v>
      </c>
      <c r="N2454">
        <v>15</v>
      </c>
      <c r="O2454" t="b">
        <v>1</v>
      </c>
      <c r="P2454" t="s">
        <v>8296</v>
      </c>
    </row>
    <row r="2455" spans="1:16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82"/>
        <v>42738.692233796297</v>
      </c>
      <c r="L2455" s="13">
        <f t="shared" si="81"/>
        <v>2017</v>
      </c>
      <c r="M2455" t="b">
        <v>0</v>
      </c>
      <c r="N2455">
        <v>67</v>
      </c>
      <c r="O2455" t="b">
        <v>1</v>
      </c>
      <c r="P2455" t="s">
        <v>8296</v>
      </c>
    </row>
    <row r="2456" spans="1:16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82"/>
        <v>42770.201481481476</v>
      </c>
      <c r="L2456" s="13">
        <f t="shared" si="81"/>
        <v>2017</v>
      </c>
      <c r="M2456" t="b">
        <v>0</v>
      </c>
      <c r="N2456">
        <v>130</v>
      </c>
      <c r="O2456" t="b">
        <v>1</v>
      </c>
      <c r="P2456" t="s">
        <v>8296</v>
      </c>
    </row>
    <row r="2457" spans="1:16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82"/>
        <v>42452.781828703708</v>
      </c>
      <c r="L2457" s="13">
        <f t="shared" si="81"/>
        <v>2016</v>
      </c>
      <c r="M2457" t="b">
        <v>0</v>
      </c>
      <c r="N2457">
        <v>16</v>
      </c>
      <c r="O2457" t="b">
        <v>1</v>
      </c>
      <c r="P2457" t="s">
        <v>8296</v>
      </c>
    </row>
    <row r="2458" spans="1:16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82"/>
        <v>42761.961099537039</v>
      </c>
      <c r="L2458" s="13">
        <f t="shared" si="81"/>
        <v>2017</v>
      </c>
      <c r="M2458" t="b">
        <v>0</v>
      </c>
      <c r="N2458">
        <v>67</v>
      </c>
      <c r="O2458" t="b">
        <v>1</v>
      </c>
      <c r="P2458" t="s">
        <v>8296</v>
      </c>
    </row>
    <row r="2459" spans="1:16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82"/>
        <v>42423.602500000001</v>
      </c>
      <c r="L2459" s="13">
        <f t="shared" si="81"/>
        <v>2016</v>
      </c>
      <c r="M2459" t="b">
        <v>0</v>
      </c>
      <c r="N2459">
        <v>124</v>
      </c>
      <c r="O2459" t="b">
        <v>1</v>
      </c>
      <c r="P2459" t="s">
        <v>8296</v>
      </c>
    </row>
    <row r="2460" spans="1:16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82"/>
        <v>42495.871736111112</v>
      </c>
      <c r="L2460" s="13">
        <f t="shared" si="81"/>
        <v>2016</v>
      </c>
      <c r="M2460" t="b">
        <v>0</v>
      </c>
      <c r="N2460">
        <v>80</v>
      </c>
      <c r="O2460" t="b">
        <v>1</v>
      </c>
      <c r="P2460" t="s">
        <v>8296</v>
      </c>
    </row>
    <row r="2461" spans="1:16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82"/>
        <v>42407.637557870374</v>
      </c>
      <c r="L2461" s="13">
        <f t="shared" si="81"/>
        <v>2016</v>
      </c>
      <c r="M2461" t="b">
        <v>0</v>
      </c>
      <c r="N2461">
        <v>282</v>
      </c>
      <c r="O2461" t="b">
        <v>1</v>
      </c>
      <c r="P2461" t="s">
        <v>8296</v>
      </c>
    </row>
    <row r="2462" spans="1:16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82"/>
        <v>42704.187118055561</v>
      </c>
      <c r="L2462" s="13">
        <f t="shared" si="81"/>
        <v>2016</v>
      </c>
      <c r="M2462" t="b">
        <v>0</v>
      </c>
      <c r="N2462">
        <v>68</v>
      </c>
      <c r="O2462" t="b">
        <v>1</v>
      </c>
      <c r="P2462" t="s">
        <v>8296</v>
      </c>
    </row>
    <row r="2463" spans="1:16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82"/>
        <v>40784.012696759259</v>
      </c>
      <c r="L2463" s="13">
        <f t="shared" si="81"/>
        <v>2011</v>
      </c>
      <c r="M2463" t="b">
        <v>0</v>
      </c>
      <c r="N2463">
        <v>86</v>
      </c>
      <c r="O2463" t="b">
        <v>1</v>
      </c>
      <c r="P2463" t="s">
        <v>8277</v>
      </c>
    </row>
    <row r="2464" spans="1:16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82"/>
        <v>41089.186296296299</v>
      </c>
      <c r="L2464" s="13">
        <f t="shared" si="81"/>
        <v>2012</v>
      </c>
      <c r="M2464" t="b">
        <v>0</v>
      </c>
      <c r="N2464">
        <v>115</v>
      </c>
      <c r="O2464" t="b">
        <v>1</v>
      </c>
      <c r="P2464" t="s">
        <v>8277</v>
      </c>
    </row>
    <row r="2465" spans="1:16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82"/>
        <v>41341.111400462964</v>
      </c>
      <c r="L2465" s="13">
        <f t="shared" si="81"/>
        <v>2013</v>
      </c>
      <c r="M2465" t="b">
        <v>0</v>
      </c>
      <c r="N2465">
        <v>75</v>
      </c>
      <c r="O2465" t="b">
        <v>1</v>
      </c>
      <c r="P2465" t="s">
        <v>8277</v>
      </c>
    </row>
    <row r="2466" spans="1:16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82"/>
        <v>42248.90042824074</v>
      </c>
      <c r="L2466" s="13">
        <f t="shared" si="81"/>
        <v>2015</v>
      </c>
      <c r="M2466" t="b">
        <v>0</v>
      </c>
      <c r="N2466">
        <v>43</v>
      </c>
      <c r="O2466" t="b">
        <v>1</v>
      </c>
      <c r="P2466" t="s">
        <v>8277</v>
      </c>
    </row>
    <row r="2467" spans="1:16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82"/>
        <v>41145.719305555554</v>
      </c>
      <c r="L2467" s="13">
        <f t="shared" si="81"/>
        <v>2012</v>
      </c>
      <c r="M2467" t="b">
        <v>0</v>
      </c>
      <c r="N2467">
        <v>48</v>
      </c>
      <c r="O2467" t="b">
        <v>1</v>
      </c>
      <c r="P2467" t="s">
        <v>8277</v>
      </c>
    </row>
    <row r="2468" spans="1:16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82"/>
        <v>41373.102465277778</v>
      </c>
      <c r="L2468" s="13">
        <f t="shared" si="81"/>
        <v>2013</v>
      </c>
      <c r="M2468" t="b">
        <v>0</v>
      </c>
      <c r="N2468">
        <v>52</v>
      </c>
      <c r="O2468" t="b">
        <v>1</v>
      </c>
      <c r="P2468" t="s">
        <v>8277</v>
      </c>
    </row>
    <row r="2469" spans="1:16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82"/>
        <v>41025.874201388891</v>
      </c>
      <c r="L2469" s="13">
        <f t="shared" si="81"/>
        <v>2012</v>
      </c>
      <c r="M2469" t="b">
        <v>0</v>
      </c>
      <c r="N2469">
        <v>43</v>
      </c>
      <c r="O2469" t="b">
        <v>1</v>
      </c>
      <c r="P2469" t="s">
        <v>8277</v>
      </c>
    </row>
    <row r="2470" spans="1:16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82"/>
        <v>41174.154178240737</v>
      </c>
      <c r="L2470" s="13">
        <f t="shared" si="81"/>
        <v>2012</v>
      </c>
      <c r="M2470" t="b">
        <v>0</v>
      </c>
      <c r="N2470">
        <v>58</v>
      </c>
      <c r="O2470" t="b">
        <v>1</v>
      </c>
      <c r="P2470" t="s">
        <v>8277</v>
      </c>
    </row>
    <row r="2471" spans="1:16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82"/>
        <v>40557.429733796293</v>
      </c>
      <c r="L2471" s="13">
        <f t="shared" si="81"/>
        <v>2011</v>
      </c>
      <c r="M2471" t="b">
        <v>0</v>
      </c>
      <c r="N2471">
        <v>47</v>
      </c>
      <c r="O2471" t="b">
        <v>1</v>
      </c>
      <c r="P2471" t="s">
        <v>8277</v>
      </c>
    </row>
    <row r="2472" spans="1:16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82"/>
        <v>41023.07471064815</v>
      </c>
      <c r="L2472" s="13">
        <f t="shared" si="81"/>
        <v>2012</v>
      </c>
      <c r="M2472" t="b">
        <v>0</v>
      </c>
      <c r="N2472">
        <v>36</v>
      </c>
      <c r="O2472" t="b">
        <v>1</v>
      </c>
      <c r="P2472" t="s">
        <v>8277</v>
      </c>
    </row>
    <row r="2473" spans="1:16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82"/>
        <v>40893.992962962962</v>
      </c>
      <c r="L2473" s="13">
        <f t="shared" si="81"/>
        <v>2011</v>
      </c>
      <c r="M2473" t="b">
        <v>0</v>
      </c>
      <c r="N2473">
        <v>17</v>
      </c>
      <c r="O2473" t="b">
        <v>1</v>
      </c>
      <c r="P2473" t="s">
        <v>8277</v>
      </c>
    </row>
    <row r="2474" spans="1:16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82"/>
        <v>40354.11550925926</v>
      </c>
      <c r="L2474" s="13">
        <f t="shared" si="81"/>
        <v>2010</v>
      </c>
      <c r="M2474" t="b">
        <v>0</v>
      </c>
      <c r="N2474">
        <v>104</v>
      </c>
      <c r="O2474" t="b">
        <v>1</v>
      </c>
      <c r="P2474" t="s">
        <v>8277</v>
      </c>
    </row>
    <row r="2475" spans="1:16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82"/>
        <v>41193.748483796298</v>
      </c>
      <c r="L2475" s="13">
        <f t="shared" si="81"/>
        <v>2012</v>
      </c>
      <c r="M2475" t="b">
        <v>0</v>
      </c>
      <c r="N2475">
        <v>47</v>
      </c>
      <c r="O2475" t="b">
        <v>1</v>
      </c>
      <c r="P2475" t="s">
        <v>8277</v>
      </c>
    </row>
    <row r="2476" spans="1:16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82"/>
        <v>40417.011296296296</v>
      </c>
      <c r="L2476" s="13">
        <f t="shared" si="81"/>
        <v>2010</v>
      </c>
      <c r="M2476" t="b">
        <v>0</v>
      </c>
      <c r="N2476">
        <v>38</v>
      </c>
      <c r="O2476" t="b">
        <v>1</v>
      </c>
      <c r="P2476" t="s">
        <v>8277</v>
      </c>
    </row>
    <row r="2477" spans="1:16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82"/>
        <v>40310.287673611114</v>
      </c>
      <c r="L2477" s="13">
        <f t="shared" si="81"/>
        <v>2010</v>
      </c>
      <c r="M2477" t="b">
        <v>0</v>
      </c>
      <c r="N2477">
        <v>81</v>
      </c>
      <c r="O2477" t="b">
        <v>1</v>
      </c>
      <c r="P2477" t="s">
        <v>8277</v>
      </c>
    </row>
    <row r="2478" spans="1:16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82"/>
        <v>41913.328356481477</v>
      </c>
      <c r="L2478" s="13">
        <f t="shared" si="81"/>
        <v>2014</v>
      </c>
      <c r="M2478" t="b">
        <v>0</v>
      </c>
      <c r="N2478">
        <v>55</v>
      </c>
      <c r="O2478" t="b">
        <v>1</v>
      </c>
      <c r="P2478" t="s">
        <v>8277</v>
      </c>
    </row>
    <row r="2479" spans="1:16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82"/>
        <v>41088.691493055558</v>
      </c>
      <c r="L2479" s="13">
        <f t="shared" si="81"/>
        <v>2012</v>
      </c>
      <c r="M2479" t="b">
        <v>0</v>
      </c>
      <c r="N2479">
        <v>41</v>
      </c>
      <c r="O2479" t="b">
        <v>1</v>
      </c>
      <c r="P2479" t="s">
        <v>8277</v>
      </c>
    </row>
    <row r="2480" spans="1:16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82"/>
        <v>41257.950381944444</v>
      </c>
      <c r="L2480" s="13">
        <f t="shared" si="81"/>
        <v>2012</v>
      </c>
      <c r="M2480" t="b">
        <v>0</v>
      </c>
      <c r="N2480">
        <v>79</v>
      </c>
      <c r="O2480" t="b">
        <v>1</v>
      </c>
      <c r="P2480" t="s">
        <v>8277</v>
      </c>
    </row>
    <row r="2481" spans="1:16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82"/>
        <v>41107.726782407408</v>
      </c>
      <c r="L2481" s="13">
        <f t="shared" si="81"/>
        <v>2012</v>
      </c>
      <c r="M2481" t="b">
        <v>0</v>
      </c>
      <c r="N2481">
        <v>16</v>
      </c>
      <c r="O2481" t="b">
        <v>1</v>
      </c>
      <c r="P2481" t="s">
        <v>8277</v>
      </c>
    </row>
    <row r="2482" spans="1:16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82"/>
        <v>42227.936157407406</v>
      </c>
      <c r="L2482" s="13">
        <f t="shared" si="81"/>
        <v>2015</v>
      </c>
      <c r="M2482" t="b">
        <v>0</v>
      </c>
      <c r="N2482">
        <v>8</v>
      </c>
      <c r="O2482" t="b">
        <v>1</v>
      </c>
      <c r="P2482" t="s">
        <v>8277</v>
      </c>
    </row>
    <row r="2483" spans="1:16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82"/>
        <v>40999.645925925928</v>
      </c>
      <c r="L2483" s="13">
        <f t="shared" si="81"/>
        <v>2012</v>
      </c>
      <c r="M2483" t="b">
        <v>0</v>
      </c>
      <c r="N2483">
        <v>95</v>
      </c>
      <c r="O2483" t="b">
        <v>1</v>
      </c>
      <c r="P2483" t="s">
        <v>8277</v>
      </c>
    </row>
    <row r="2484" spans="1:16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82"/>
        <v>40711.782210648147</v>
      </c>
      <c r="L2484" s="13">
        <f t="shared" si="81"/>
        <v>2011</v>
      </c>
      <c r="M2484" t="b">
        <v>0</v>
      </c>
      <c r="N2484">
        <v>25</v>
      </c>
      <c r="O2484" t="b">
        <v>1</v>
      </c>
      <c r="P2484" t="s">
        <v>8277</v>
      </c>
    </row>
    <row r="2485" spans="1:16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82"/>
        <v>40970.750034722223</v>
      </c>
      <c r="L2485" s="13">
        <f t="shared" si="81"/>
        <v>2012</v>
      </c>
      <c r="M2485" t="b">
        <v>0</v>
      </c>
      <c r="N2485">
        <v>19</v>
      </c>
      <c r="O2485" t="b">
        <v>1</v>
      </c>
      <c r="P2485" t="s">
        <v>8277</v>
      </c>
    </row>
    <row r="2486" spans="1:16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82"/>
        <v>40771.916701388887</v>
      </c>
      <c r="L2486" s="13">
        <f t="shared" si="81"/>
        <v>2011</v>
      </c>
      <c r="M2486" t="b">
        <v>0</v>
      </c>
      <c r="N2486">
        <v>90</v>
      </c>
      <c r="O2486" t="b">
        <v>1</v>
      </c>
      <c r="P2486" t="s">
        <v>8277</v>
      </c>
    </row>
    <row r="2487" spans="1:16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82"/>
        <v>40793.998599537037</v>
      </c>
      <c r="L2487" s="13">
        <f t="shared" si="81"/>
        <v>2011</v>
      </c>
      <c r="M2487" t="b">
        <v>0</v>
      </c>
      <c r="N2487">
        <v>41</v>
      </c>
      <c r="O2487" t="b">
        <v>1</v>
      </c>
      <c r="P2487" t="s">
        <v>8277</v>
      </c>
    </row>
    <row r="2488" spans="1:16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82"/>
        <v>40991.708055555559</v>
      </c>
      <c r="L2488" s="13">
        <f t="shared" si="81"/>
        <v>2012</v>
      </c>
      <c r="M2488" t="b">
        <v>0</v>
      </c>
      <c r="N2488">
        <v>30</v>
      </c>
      <c r="O2488" t="b">
        <v>1</v>
      </c>
      <c r="P2488" t="s">
        <v>8277</v>
      </c>
    </row>
    <row r="2489" spans="1:16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82"/>
        <v>41026.083298611113</v>
      </c>
      <c r="L2489" s="13">
        <f t="shared" si="81"/>
        <v>2012</v>
      </c>
      <c r="M2489" t="b">
        <v>0</v>
      </c>
      <c r="N2489">
        <v>38</v>
      </c>
      <c r="O2489" t="b">
        <v>1</v>
      </c>
      <c r="P2489" t="s">
        <v>8277</v>
      </c>
    </row>
    <row r="2490" spans="1:16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82"/>
        <v>40833.633194444446</v>
      </c>
      <c r="L2490" s="13">
        <f t="shared" si="81"/>
        <v>2011</v>
      </c>
      <c r="M2490" t="b">
        <v>0</v>
      </c>
      <c r="N2490">
        <v>65</v>
      </c>
      <c r="O2490" t="b">
        <v>1</v>
      </c>
      <c r="P2490" t="s">
        <v>8277</v>
      </c>
    </row>
    <row r="2491" spans="1:16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82"/>
        <v>41373.690266203703</v>
      </c>
      <c r="L2491" s="13">
        <f t="shared" si="81"/>
        <v>2013</v>
      </c>
      <c r="M2491" t="b">
        <v>0</v>
      </c>
      <c r="N2491">
        <v>75</v>
      </c>
      <c r="O2491" t="b">
        <v>1</v>
      </c>
      <c r="P2491" t="s">
        <v>8277</v>
      </c>
    </row>
    <row r="2492" spans="1:16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82"/>
        <v>41023.227731481478</v>
      </c>
      <c r="L2492" s="13">
        <f t="shared" si="81"/>
        <v>2012</v>
      </c>
      <c r="M2492" t="b">
        <v>0</v>
      </c>
      <c r="N2492">
        <v>16</v>
      </c>
      <c r="O2492" t="b">
        <v>1</v>
      </c>
      <c r="P2492" t="s">
        <v>8277</v>
      </c>
    </row>
    <row r="2493" spans="1:16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82"/>
        <v>40542.839282407411</v>
      </c>
      <c r="L2493" s="13">
        <f t="shared" si="81"/>
        <v>2010</v>
      </c>
      <c r="M2493" t="b">
        <v>0</v>
      </c>
      <c r="N2493">
        <v>10</v>
      </c>
      <c r="O2493" t="b">
        <v>1</v>
      </c>
      <c r="P2493" t="s">
        <v>8277</v>
      </c>
    </row>
    <row r="2494" spans="1:16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82"/>
        <v>41024.985972222225</v>
      </c>
      <c r="L2494" s="13">
        <f t="shared" si="81"/>
        <v>2012</v>
      </c>
      <c r="M2494" t="b">
        <v>0</v>
      </c>
      <c r="N2494">
        <v>27</v>
      </c>
      <c r="O2494" t="b">
        <v>1</v>
      </c>
      <c r="P2494" t="s">
        <v>8277</v>
      </c>
    </row>
    <row r="2495" spans="1:16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82"/>
        <v>41348.168287037035</v>
      </c>
      <c r="L2495" s="13">
        <f t="shared" si="81"/>
        <v>2013</v>
      </c>
      <c r="M2495" t="b">
        <v>0</v>
      </c>
      <c r="N2495">
        <v>259</v>
      </c>
      <c r="O2495" t="b">
        <v>1</v>
      </c>
      <c r="P2495" t="s">
        <v>8277</v>
      </c>
    </row>
    <row r="2496" spans="1:16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82"/>
        <v>41022.645185185182</v>
      </c>
      <c r="L2496" s="13">
        <f t="shared" si="81"/>
        <v>2012</v>
      </c>
      <c r="M2496" t="b">
        <v>0</v>
      </c>
      <c r="N2496">
        <v>39</v>
      </c>
      <c r="O2496" t="b">
        <v>1</v>
      </c>
      <c r="P2496" t="s">
        <v>8277</v>
      </c>
    </row>
    <row r="2497" spans="1:16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82"/>
        <v>41036.946469907409</v>
      </c>
      <c r="L2497" s="13">
        <f t="shared" si="81"/>
        <v>2012</v>
      </c>
      <c r="M2497" t="b">
        <v>0</v>
      </c>
      <c r="N2497">
        <v>42</v>
      </c>
      <c r="O2497" t="b">
        <v>1</v>
      </c>
      <c r="P2497" t="s">
        <v>8277</v>
      </c>
    </row>
    <row r="2498" spans="1:16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82"/>
        <v>41327.996435185189</v>
      </c>
      <c r="L2498" s="13">
        <f t="shared" si="81"/>
        <v>2013</v>
      </c>
      <c r="M2498" t="b">
        <v>0</v>
      </c>
      <c r="N2498">
        <v>10</v>
      </c>
      <c r="O2498" t="b">
        <v>1</v>
      </c>
      <c r="P2498" t="s">
        <v>8277</v>
      </c>
    </row>
    <row r="2499" spans="1:16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si="82"/>
        <v>40730.878912037035</v>
      </c>
      <c r="L2499" s="13">
        <f t="shared" ref="L2499:L2562" si="83">YEAR(K2499)</f>
        <v>2011</v>
      </c>
      <c r="M2499" t="b">
        <v>0</v>
      </c>
      <c r="N2499">
        <v>56</v>
      </c>
      <c r="O2499" t="b">
        <v>1</v>
      </c>
      <c r="P2499" t="s">
        <v>8277</v>
      </c>
    </row>
    <row r="2500" spans="1:16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82"/>
        <v>42017.967442129629</v>
      </c>
      <c r="L2500" s="13">
        <f t="shared" si="83"/>
        <v>2015</v>
      </c>
      <c r="M2500" t="b">
        <v>0</v>
      </c>
      <c r="N2500">
        <v>20</v>
      </c>
      <c r="O2500" t="b">
        <v>1</v>
      </c>
      <c r="P2500" t="s">
        <v>8277</v>
      </c>
    </row>
    <row r="2501" spans="1:16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82"/>
        <v>41226.648576388885</v>
      </c>
      <c r="L2501" s="13">
        <f t="shared" si="83"/>
        <v>2012</v>
      </c>
      <c r="M2501" t="b">
        <v>0</v>
      </c>
      <c r="N2501">
        <v>170</v>
      </c>
      <c r="O2501" t="b">
        <v>1</v>
      </c>
      <c r="P2501" t="s">
        <v>8277</v>
      </c>
    </row>
    <row r="2502" spans="1:16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82"/>
        <v>41053.772858796299</v>
      </c>
      <c r="L2502" s="13">
        <f t="shared" si="83"/>
        <v>2012</v>
      </c>
      <c r="M2502" t="b">
        <v>0</v>
      </c>
      <c r="N2502">
        <v>29</v>
      </c>
      <c r="O2502" t="b">
        <v>1</v>
      </c>
      <c r="P2502" t="s">
        <v>8277</v>
      </c>
    </row>
    <row r="2503" spans="1:16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82"/>
        <v>42244.776666666665</v>
      </c>
      <c r="L2503" s="13">
        <f t="shared" si="83"/>
        <v>2015</v>
      </c>
      <c r="M2503" t="b">
        <v>0</v>
      </c>
      <c r="N2503">
        <v>7</v>
      </c>
      <c r="O2503" t="b">
        <v>0</v>
      </c>
      <c r="P2503" t="s">
        <v>8297</v>
      </c>
    </row>
    <row r="2504" spans="1:16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82"/>
        <v>41858.825439814813</v>
      </c>
      <c r="L2504" s="13">
        <f t="shared" si="83"/>
        <v>2014</v>
      </c>
      <c r="M2504" t="b">
        <v>0</v>
      </c>
      <c r="N2504">
        <v>5</v>
      </c>
      <c r="O2504" t="b">
        <v>0</v>
      </c>
      <c r="P2504" t="s">
        <v>8297</v>
      </c>
    </row>
    <row r="2505" spans="1:16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ref="K2505:K2568" si="84">(((J2505/60)/60)/24)+DATE(1970,1,1)</f>
        <v>42498.899398148147</v>
      </c>
      <c r="L2505" s="13">
        <f t="shared" si="83"/>
        <v>2016</v>
      </c>
      <c r="M2505" t="b">
        <v>0</v>
      </c>
      <c r="N2505">
        <v>0</v>
      </c>
      <c r="O2505" t="b">
        <v>0</v>
      </c>
      <c r="P2505" t="s">
        <v>8297</v>
      </c>
    </row>
    <row r="2506" spans="1:16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84"/>
        <v>41928.015439814815</v>
      </c>
      <c r="L2506" s="13">
        <f t="shared" si="83"/>
        <v>2014</v>
      </c>
      <c r="M2506" t="b">
        <v>0</v>
      </c>
      <c r="N2506">
        <v>0</v>
      </c>
      <c r="O2506" t="b">
        <v>0</v>
      </c>
      <c r="P2506" t="s">
        <v>8297</v>
      </c>
    </row>
    <row r="2507" spans="1:16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84"/>
        <v>42047.05574074074</v>
      </c>
      <c r="L2507" s="13">
        <f t="shared" si="83"/>
        <v>2015</v>
      </c>
      <c r="M2507" t="b">
        <v>0</v>
      </c>
      <c r="N2507">
        <v>0</v>
      </c>
      <c r="O2507" t="b">
        <v>0</v>
      </c>
      <c r="P2507" t="s">
        <v>8297</v>
      </c>
    </row>
    <row r="2508" spans="1:16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84"/>
        <v>42258.297094907408</v>
      </c>
      <c r="L2508" s="13">
        <f t="shared" si="83"/>
        <v>2015</v>
      </c>
      <c r="M2508" t="b">
        <v>0</v>
      </c>
      <c r="N2508">
        <v>2</v>
      </c>
      <c r="O2508" t="b">
        <v>0</v>
      </c>
      <c r="P2508" t="s">
        <v>8297</v>
      </c>
    </row>
    <row r="2509" spans="1:16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84"/>
        <v>42105.072962962964</v>
      </c>
      <c r="L2509" s="13">
        <f t="shared" si="83"/>
        <v>2015</v>
      </c>
      <c r="M2509" t="b">
        <v>0</v>
      </c>
      <c r="N2509">
        <v>0</v>
      </c>
      <c r="O2509" t="b">
        <v>0</v>
      </c>
      <c r="P2509" t="s">
        <v>8297</v>
      </c>
    </row>
    <row r="2510" spans="1:16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84"/>
        <v>41835.951782407406</v>
      </c>
      <c r="L2510" s="13">
        <f t="shared" si="83"/>
        <v>2014</v>
      </c>
      <c r="M2510" t="b">
        <v>0</v>
      </c>
      <c r="N2510">
        <v>0</v>
      </c>
      <c r="O2510" t="b">
        <v>0</v>
      </c>
      <c r="P2510" t="s">
        <v>8297</v>
      </c>
    </row>
    <row r="2511" spans="1:16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84"/>
        <v>42058.809594907405</v>
      </c>
      <c r="L2511" s="13">
        <f t="shared" si="83"/>
        <v>2015</v>
      </c>
      <c r="M2511" t="b">
        <v>0</v>
      </c>
      <c r="N2511">
        <v>28</v>
      </c>
      <c r="O2511" t="b">
        <v>0</v>
      </c>
      <c r="P2511" t="s">
        <v>8297</v>
      </c>
    </row>
    <row r="2512" spans="1:16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84"/>
        <v>42078.997361111105</v>
      </c>
      <c r="L2512" s="13">
        <f t="shared" si="83"/>
        <v>2015</v>
      </c>
      <c r="M2512" t="b">
        <v>0</v>
      </c>
      <c r="N2512">
        <v>2</v>
      </c>
      <c r="O2512" t="b">
        <v>0</v>
      </c>
      <c r="P2512" t="s">
        <v>8297</v>
      </c>
    </row>
    <row r="2513" spans="1:16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84"/>
        <v>42371.446909722217</v>
      </c>
      <c r="L2513" s="13">
        <f t="shared" si="83"/>
        <v>2016</v>
      </c>
      <c r="M2513" t="b">
        <v>0</v>
      </c>
      <c r="N2513">
        <v>0</v>
      </c>
      <c r="O2513" t="b">
        <v>0</v>
      </c>
      <c r="P2513" t="s">
        <v>8297</v>
      </c>
    </row>
    <row r="2514" spans="1:16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84"/>
        <v>41971.876863425925</v>
      </c>
      <c r="L2514" s="13">
        <f t="shared" si="83"/>
        <v>2014</v>
      </c>
      <c r="M2514" t="b">
        <v>0</v>
      </c>
      <c r="N2514">
        <v>0</v>
      </c>
      <c r="O2514" t="b">
        <v>0</v>
      </c>
      <c r="P2514" t="s">
        <v>8297</v>
      </c>
    </row>
    <row r="2515" spans="1:16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84"/>
        <v>42732.00681712963</v>
      </c>
      <c r="L2515" s="13">
        <f t="shared" si="83"/>
        <v>2016</v>
      </c>
      <c r="M2515" t="b">
        <v>0</v>
      </c>
      <c r="N2515">
        <v>0</v>
      </c>
      <c r="O2515" t="b">
        <v>0</v>
      </c>
      <c r="P2515" t="s">
        <v>8297</v>
      </c>
    </row>
    <row r="2516" spans="1:16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84"/>
        <v>41854.389780092592</v>
      </c>
      <c r="L2516" s="13">
        <f t="shared" si="83"/>
        <v>2014</v>
      </c>
      <c r="M2516" t="b">
        <v>0</v>
      </c>
      <c r="N2516">
        <v>4</v>
      </c>
      <c r="O2516" t="b">
        <v>0</v>
      </c>
      <c r="P2516" t="s">
        <v>8297</v>
      </c>
    </row>
    <row r="2517" spans="1:16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84"/>
        <v>42027.839733796296</v>
      </c>
      <c r="L2517" s="13">
        <f t="shared" si="83"/>
        <v>2015</v>
      </c>
      <c r="M2517" t="b">
        <v>0</v>
      </c>
      <c r="N2517">
        <v>12</v>
      </c>
      <c r="O2517" t="b">
        <v>0</v>
      </c>
      <c r="P2517" t="s">
        <v>8297</v>
      </c>
    </row>
    <row r="2518" spans="1:16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84"/>
        <v>41942.653379629628</v>
      </c>
      <c r="L2518" s="13">
        <f t="shared" si="83"/>
        <v>2014</v>
      </c>
      <c r="M2518" t="b">
        <v>0</v>
      </c>
      <c r="N2518">
        <v>0</v>
      </c>
      <c r="O2518" t="b">
        <v>0</v>
      </c>
      <c r="P2518" t="s">
        <v>8297</v>
      </c>
    </row>
    <row r="2519" spans="1:16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84"/>
        <v>42052.802430555559</v>
      </c>
      <c r="L2519" s="13">
        <f t="shared" si="83"/>
        <v>2015</v>
      </c>
      <c r="M2519" t="b">
        <v>0</v>
      </c>
      <c r="N2519">
        <v>33</v>
      </c>
      <c r="O2519" t="b">
        <v>0</v>
      </c>
      <c r="P2519" t="s">
        <v>8297</v>
      </c>
    </row>
    <row r="2520" spans="1:16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84"/>
        <v>41926.680879629632</v>
      </c>
      <c r="L2520" s="13">
        <f t="shared" si="83"/>
        <v>2014</v>
      </c>
      <c r="M2520" t="b">
        <v>0</v>
      </c>
      <c r="N2520">
        <v>0</v>
      </c>
      <c r="O2520" t="b">
        <v>0</v>
      </c>
      <c r="P2520" t="s">
        <v>8297</v>
      </c>
    </row>
    <row r="2521" spans="1:16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84"/>
        <v>41809.155138888891</v>
      </c>
      <c r="L2521" s="13">
        <f t="shared" si="83"/>
        <v>2014</v>
      </c>
      <c r="M2521" t="b">
        <v>0</v>
      </c>
      <c r="N2521">
        <v>4</v>
      </c>
      <c r="O2521" t="b">
        <v>0</v>
      </c>
      <c r="P2521" t="s">
        <v>8297</v>
      </c>
    </row>
    <row r="2522" spans="1:16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84"/>
        <v>42612.600520833337</v>
      </c>
      <c r="L2522" s="13">
        <f t="shared" si="83"/>
        <v>2016</v>
      </c>
      <c r="M2522" t="b">
        <v>0</v>
      </c>
      <c r="N2522">
        <v>0</v>
      </c>
      <c r="O2522" t="b">
        <v>0</v>
      </c>
      <c r="P2522" t="s">
        <v>8297</v>
      </c>
    </row>
    <row r="2523" spans="1:16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84"/>
        <v>42269.967835648145</v>
      </c>
      <c r="L2523" s="13">
        <f t="shared" si="83"/>
        <v>2015</v>
      </c>
      <c r="M2523" t="b">
        <v>0</v>
      </c>
      <c r="N2523">
        <v>132</v>
      </c>
      <c r="O2523" t="b">
        <v>1</v>
      </c>
      <c r="P2523" t="s">
        <v>8298</v>
      </c>
    </row>
    <row r="2524" spans="1:16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84"/>
        <v>42460.573611111111</v>
      </c>
      <c r="L2524" s="13">
        <f t="shared" si="83"/>
        <v>2016</v>
      </c>
      <c r="M2524" t="b">
        <v>0</v>
      </c>
      <c r="N2524">
        <v>27</v>
      </c>
      <c r="O2524" t="b">
        <v>1</v>
      </c>
      <c r="P2524" t="s">
        <v>8298</v>
      </c>
    </row>
    <row r="2525" spans="1:16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84"/>
        <v>41930.975601851853</v>
      </c>
      <c r="L2525" s="13">
        <f t="shared" si="83"/>
        <v>2014</v>
      </c>
      <c r="M2525" t="b">
        <v>0</v>
      </c>
      <c r="N2525">
        <v>26</v>
      </c>
      <c r="O2525" t="b">
        <v>1</v>
      </c>
      <c r="P2525" t="s">
        <v>8298</v>
      </c>
    </row>
    <row r="2526" spans="1:16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84"/>
        <v>41961.807372685187</v>
      </c>
      <c r="L2526" s="13">
        <f t="shared" si="83"/>
        <v>2014</v>
      </c>
      <c r="M2526" t="b">
        <v>0</v>
      </c>
      <c r="N2526">
        <v>43</v>
      </c>
      <c r="O2526" t="b">
        <v>1</v>
      </c>
      <c r="P2526" t="s">
        <v>8298</v>
      </c>
    </row>
    <row r="2527" spans="1:16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84"/>
        <v>41058.844571759262</v>
      </c>
      <c r="L2527" s="13">
        <f t="shared" si="83"/>
        <v>2012</v>
      </c>
      <c r="M2527" t="b">
        <v>0</v>
      </c>
      <c r="N2527">
        <v>80</v>
      </c>
      <c r="O2527" t="b">
        <v>1</v>
      </c>
      <c r="P2527" t="s">
        <v>8298</v>
      </c>
    </row>
    <row r="2528" spans="1:16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84"/>
        <v>41953.091134259259</v>
      </c>
      <c r="L2528" s="13">
        <f t="shared" si="83"/>
        <v>2014</v>
      </c>
      <c r="M2528" t="b">
        <v>0</v>
      </c>
      <c r="N2528">
        <v>33</v>
      </c>
      <c r="O2528" t="b">
        <v>1</v>
      </c>
      <c r="P2528" t="s">
        <v>8298</v>
      </c>
    </row>
    <row r="2529" spans="1:16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84"/>
        <v>41546.75105324074</v>
      </c>
      <c r="L2529" s="13">
        <f t="shared" si="83"/>
        <v>2013</v>
      </c>
      <c r="M2529" t="b">
        <v>0</v>
      </c>
      <c r="N2529">
        <v>71</v>
      </c>
      <c r="O2529" t="b">
        <v>1</v>
      </c>
      <c r="P2529" t="s">
        <v>8298</v>
      </c>
    </row>
    <row r="2530" spans="1:16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84"/>
        <v>42217.834525462968</v>
      </c>
      <c r="L2530" s="13">
        <f t="shared" si="83"/>
        <v>2015</v>
      </c>
      <c r="M2530" t="b">
        <v>0</v>
      </c>
      <c r="N2530">
        <v>81</v>
      </c>
      <c r="O2530" t="b">
        <v>1</v>
      </c>
      <c r="P2530" t="s">
        <v>8298</v>
      </c>
    </row>
    <row r="2531" spans="1:16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84"/>
        <v>40948.080729166664</v>
      </c>
      <c r="L2531" s="13">
        <f t="shared" si="83"/>
        <v>2012</v>
      </c>
      <c r="M2531" t="b">
        <v>0</v>
      </c>
      <c r="N2531">
        <v>76</v>
      </c>
      <c r="O2531" t="b">
        <v>1</v>
      </c>
      <c r="P2531" t="s">
        <v>8298</v>
      </c>
    </row>
    <row r="2532" spans="1:16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84"/>
        <v>42081.864641203705</v>
      </c>
      <c r="L2532" s="13">
        <f t="shared" si="83"/>
        <v>2015</v>
      </c>
      <c r="M2532" t="b">
        <v>0</v>
      </c>
      <c r="N2532">
        <v>48</v>
      </c>
      <c r="O2532" t="b">
        <v>1</v>
      </c>
      <c r="P2532" t="s">
        <v>8298</v>
      </c>
    </row>
    <row r="2533" spans="1:16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84"/>
        <v>42208.680023148147</v>
      </c>
      <c r="L2533" s="13">
        <f t="shared" si="83"/>
        <v>2015</v>
      </c>
      <c r="M2533" t="b">
        <v>0</v>
      </c>
      <c r="N2533">
        <v>61</v>
      </c>
      <c r="O2533" t="b">
        <v>1</v>
      </c>
      <c r="P2533" t="s">
        <v>8298</v>
      </c>
    </row>
    <row r="2534" spans="1:16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84"/>
        <v>41107.849143518521</v>
      </c>
      <c r="L2534" s="13">
        <f t="shared" si="83"/>
        <v>2012</v>
      </c>
      <c r="M2534" t="b">
        <v>0</v>
      </c>
      <c r="N2534">
        <v>60</v>
      </c>
      <c r="O2534" t="b">
        <v>1</v>
      </c>
      <c r="P2534" t="s">
        <v>8298</v>
      </c>
    </row>
    <row r="2535" spans="1:16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84"/>
        <v>41304.751284722224</v>
      </c>
      <c r="L2535" s="13">
        <f t="shared" si="83"/>
        <v>2013</v>
      </c>
      <c r="M2535" t="b">
        <v>0</v>
      </c>
      <c r="N2535">
        <v>136</v>
      </c>
      <c r="O2535" t="b">
        <v>1</v>
      </c>
      <c r="P2535" t="s">
        <v>8298</v>
      </c>
    </row>
    <row r="2536" spans="1:16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84"/>
        <v>40127.700370370374</v>
      </c>
      <c r="L2536" s="13">
        <f t="shared" si="83"/>
        <v>2009</v>
      </c>
      <c r="M2536" t="b">
        <v>0</v>
      </c>
      <c r="N2536">
        <v>14</v>
      </c>
      <c r="O2536" t="b">
        <v>1</v>
      </c>
      <c r="P2536" t="s">
        <v>8298</v>
      </c>
    </row>
    <row r="2537" spans="1:16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84"/>
        <v>41943.791030092594</v>
      </c>
      <c r="L2537" s="13">
        <f t="shared" si="83"/>
        <v>2014</v>
      </c>
      <c r="M2537" t="b">
        <v>0</v>
      </c>
      <c r="N2537">
        <v>78</v>
      </c>
      <c r="O2537" t="b">
        <v>1</v>
      </c>
      <c r="P2537" t="s">
        <v>8298</v>
      </c>
    </row>
    <row r="2538" spans="1:16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84"/>
        <v>41464.106087962966</v>
      </c>
      <c r="L2538" s="13">
        <f t="shared" si="83"/>
        <v>2013</v>
      </c>
      <c r="M2538" t="b">
        <v>0</v>
      </c>
      <c r="N2538">
        <v>4</v>
      </c>
      <c r="O2538" t="b">
        <v>1</v>
      </c>
      <c r="P2538" t="s">
        <v>8298</v>
      </c>
    </row>
    <row r="2539" spans="1:16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84"/>
        <v>40696.648784722223</v>
      </c>
      <c r="L2539" s="13">
        <f t="shared" si="83"/>
        <v>2011</v>
      </c>
      <c r="M2539" t="b">
        <v>0</v>
      </c>
      <c r="N2539">
        <v>11</v>
      </c>
      <c r="O2539" t="b">
        <v>1</v>
      </c>
      <c r="P2539" t="s">
        <v>8298</v>
      </c>
    </row>
    <row r="2540" spans="1:16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84"/>
        <v>41298.509965277779</v>
      </c>
      <c r="L2540" s="13">
        <f t="shared" si="83"/>
        <v>2013</v>
      </c>
      <c r="M2540" t="b">
        <v>0</v>
      </c>
      <c r="N2540">
        <v>185</v>
      </c>
      <c r="O2540" t="b">
        <v>1</v>
      </c>
      <c r="P2540" t="s">
        <v>8298</v>
      </c>
    </row>
    <row r="2541" spans="1:16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84"/>
        <v>41977.902222222227</v>
      </c>
      <c r="L2541" s="13">
        <f t="shared" si="83"/>
        <v>2014</v>
      </c>
      <c r="M2541" t="b">
        <v>0</v>
      </c>
      <c r="N2541">
        <v>59</v>
      </c>
      <c r="O2541" t="b">
        <v>1</v>
      </c>
      <c r="P2541" t="s">
        <v>8298</v>
      </c>
    </row>
    <row r="2542" spans="1:16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84"/>
        <v>40785.675011574072</v>
      </c>
      <c r="L2542" s="13">
        <f t="shared" si="83"/>
        <v>2011</v>
      </c>
      <c r="M2542" t="b">
        <v>0</v>
      </c>
      <c r="N2542">
        <v>27</v>
      </c>
      <c r="O2542" t="b">
        <v>1</v>
      </c>
      <c r="P2542" t="s">
        <v>8298</v>
      </c>
    </row>
    <row r="2543" spans="1:16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84"/>
        <v>41483.449282407404</v>
      </c>
      <c r="L2543" s="13">
        <f t="shared" si="83"/>
        <v>2013</v>
      </c>
      <c r="M2543" t="b">
        <v>0</v>
      </c>
      <c r="N2543">
        <v>63</v>
      </c>
      <c r="O2543" t="b">
        <v>1</v>
      </c>
      <c r="P2543" t="s">
        <v>8298</v>
      </c>
    </row>
    <row r="2544" spans="1:16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84"/>
        <v>41509.426585648151</v>
      </c>
      <c r="L2544" s="13">
        <f t="shared" si="83"/>
        <v>2013</v>
      </c>
      <c r="M2544" t="b">
        <v>0</v>
      </c>
      <c r="N2544">
        <v>13</v>
      </c>
      <c r="O2544" t="b">
        <v>1</v>
      </c>
      <c r="P2544" t="s">
        <v>8298</v>
      </c>
    </row>
    <row r="2545" spans="1:16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84"/>
        <v>40514.107615740737</v>
      </c>
      <c r="L2545" s="13">
        <f t="shared" si="83"/>
        <v>2010</v>
      </c>
      <c r="M2545" t="b">
        <v>0</v>
      </c>
      <c r="N2545">
        <v>13</v>
      </c>
      <c r="O2545" t="b">
        <v>1</v>
      </c>
      <c r="P2545" t="s">
        <v>8298</v>
      </c>
    </row>
    <row r="2546" spans="1:16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84"/>
        <v>41068.520474537036</v>
      </c>
      <c r="L2546" s="13">
        <f t="shared" si="83"/>
        <v>2012</v>
      </c>
      <c r="M2546" t="b">
        <v>0</v>
      </c>
      <c r="N2546">
        <v>57</v>
      </c>
      <c r="O2546" t="b">
        <v>1</v>
      </c>
      <c r="P2546" t="s">
        <v>8298</v>
      </c>
    </row>
    <row r="2547" spans="1:16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84"/>
        <v>42027.13817129629</v>
      </c>
      <c r="L2547" s="13">
        <f t="shared" si="83"/>
        <v>2015</v>
      </c>
      <c r="M2547" t="b">
        <v>0</v>
      </c>
      <c r="N2547">
        <v>61</v>
      </c>
      <c r="O2547" t="b">
        <v>1</v>
      </c>
      <c r="P2547" t="s">
        <v>8298</v>
      </c>
    </row>
    <row r="2548" spans="1:16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84"/>
        <v>41524.858553240738</v>
      </c>
      <c r="L2548" s="13">
        <f t="shared" si="83"/>
        <v>2013</v>
      </c>
      <c r="M2548" t="b">
        <v>0</v>
      </c>
      <c r="N2548">
        <v>65</v>
      </c>
      <c r="O2548" t="b">
        <v>1</v>
      </c>
      <c r="P2548" t="s">
        <v>8298</v>
      </c>
    </row>
    <row r="2549" spans="1:16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84"/>
        <v>40973.773182870369</v>
      </c>
      <c r="L2549" s="13">
        <f t="shared" si="83"/>
        <v>2012</v>
      </c>
      <c r="M2549" t="b">
        <v>0</v>
      </c>
      <c r="N2549">
        <v>134</v>
      </c>
      <c r="O2549" t="b">
        <v>1</v>
      </c>
      <c r="P2549" t="s">
        <v>8298</v>
      </c>
    </row>
    <row r="2550" spans="1:16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84"/>
        <v>42618.625428240746</v>
      </c>
      <c r="L2550" s="13">
        <f t="shared" si="83"/>
        <v>2016</v>
      </c>
      <c r="M2550" t="b">
        <v>0</v>
      </c>
      <c r="N2550">
        <v>37</v>
      </c>
      <c r="O2550" t="b">
        <v>1</v>
      </c>
      <c r="P2550" t="s">
        <v>8298</v>
      </c>
    </row>
    <row r="2551" spans="1:16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84"/>
        <v>41390.757754629631</v>
      </c>
      <c r="L2551" s="13">
        <f t="shared" si="83"/>
        <v>2013</v>
      </c>
      <c r="M2551" t="b">
        <v>0</v>
      </c>
      <c r="N2551">
        <v>37</v>
      </c>
      <c r="O2551" t="b">
        <v>1</v>
      </c>
      <c r="P2551" t="s">
        <v>8298</v>
      </c>
    </row>
    <row r="2552" spans="1:16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84"/>
        <v>42228.634328703702</v>
      </c>
      <c r="L2552" s="13">
        <f t="shared" si="83"/>
        <v>2015</v>
      </c>
      <c r="M2552" t="b">
        <v>0</v>
      </c>
      <c r="N2552">
        <v>150</v>
      </c>
      <c r="O2552" t="b">
        <v>1</v>
      </c>
      <c r="P2552" t="s">
        <v>8298</v>
      </c>
    </row>
    <row r="2553" spans="1:16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84"/>
        <v>40961.252141203702</v>
      </c>
      <c r="L2553" s="13">
        <f t="shared" si="83"/>
        <v>2012</v>
      </c>
      <c r="M2553" t="b">
        <v>0</v>
      </c>
      <c r="N2553">
        <v>56</v>
      </c>
      <c r="O2553" t="b">
        <v>1</v>
      </c>
      <c r="P2553" t="s">
        <v>8298</v>
      </c>
    </row>
    <row r="2554" spans="1:16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84"/>
        <v>42769.809965277775</v>
      </c>
      <c r="L2554" s="13">
        <f t="shared" si="83"/>
        <v>2017</v>
      </c>
      <c r="M2554" t="b">
        <v>0</v>
      </c>
      <c r="N2554">
        <v>18</v>
      </c>
      <c r="O2554" t="b">
        <v>1</v>
      </c>
      <c r="P2554" t="s">
        <v>8298</v>
      </c>
    </row>
    <row r="2555" spans="1:16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84"/>
        <v>41113.199155092596</v>
      </c>
      <c r="L2555" s="13">
        <f t="shared" si="83"/>
        <v>2012</v>
      </c>
      <c r="M2555" t="b">
        <v>0</v>
      </c>
      <c r="N2555">
        <v>60</v>
      </c>
      <c r="O2555" t="b">
        <v>1</v>
      </c>
      <c r="P2555" t="s">
        <v>8298</v>
      </c>
    </row>
    <row r="2556" spans="1:16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84"/>
        <v>42125.078275462962</v>
      </c>
      <c r="L2556" s="13">
        <f t="shared" si="83"/>
        <v>2015</v>
      </c>
      <c r="M2556" t="b">
        <v>0</v>
      </c>
      <c r="N2556">
        <v>67</v>
      </c>
      <c r="O2556" t="b">
        <v>1</v>
      </c>
      <c r="P2556" t="s">
        <v>8298</v>
      </c>
    </row>
    <row r="2557" spans="1:16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84"/>
        <v>41026.655011574076</v>
      </c>
      <c r="L2557" s="13">
        <f t="shared" si="83"/>
        <v>2012</v>
      </c>
      <c r="M2557" t="b">
        <v>0</v>
      </c>
      <c r="N2557">
        <v>35</v>
      </c>
      <c r="O2557" t="b">
        <v>1</v>
      </c>
      <c r="P2557" t="s">
        <v>8298</v>
      </c>
    </row>
    <row r="2558" spans="1:16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84"/>
        <v>41222.991400462961</v>
      </c>
      <c r="L2558" s="13">
        <f t="shared" si="83"/>
        <v>2012</v>
      </c>
      <c r="M2558" t="b">
        <v>0</v>
      </c>
      <c r="N2558">
        <v>34</v>
      </c>
      <c r="O2558" t="b">
        <v>1</v>
      </c>
      <c r="P2558" t="s">
        <v>8298</v>
      </c>
    </row>
    <row r="2559" spans="1:16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84"/>
        <v>41744.745208333334</v>
      </c>
      <c r="L2559" s="13">
        <f t="shared" si="83"/>
        <v>2014</v>
      </c>
      <c r="M2559" t="b">
        <v>0</v>
      </c>
      <c r="N2559">
        <v>36</v>
      </c>
      <c r="O2559" t="b">
        <v>1</v>
      </c>
      <c r="P2559" t="s">
        <v>8298</v>
      </c>
    </row>
    <row r="2560" spans="1:16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84"/>
        <v>42093.860023148154</v>
      </c>
      <c r="L2560" s="13">
        <f t="shared" si="83"/>
        <v>2015</v>
      </c>
      <c r="M2560" t="b">
        <v>0</v>
      </c>
      <c r="N2560">
        <v>18</v>
      </c>
      <c r="O2560" t="b">
        <v>1</v>
      </c>
      <c r="P2560" t="s">
        <v>8298</v>
      </c>
    </row>
    <row r="2561" spans="1:16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84"/>
        <v>40829.873657407406</v>
      </c>
      <c r="L2561" s="13">
        <f t="shared" si="83"/>
        <v>2011</v>
      </c>
      <c r="M2561" t="b">
        <v>0</v>
      </c>
      <c r="N2561">
        <v>25</v>
      </c>
      <c r="O2561" t="b">
        <v>1</v>
      </c>
      <c r="P2561" t="s">
        <v>8298</v>
      </c>
    </row>
    <row r="2562" spans="1:16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84"/>
        <v>42039.951087962967</v>
      </c>
      <c r="L2562" s="13">
        <f t="shared" si="83"/>
        <v>2015</v>
      </c>
      <c r="M2562" t="b">
        <v>0</v>
      </c>
      <c r="N2562">
        <v>21</v>
      </c>
      <c r="O2562" t="b">
        <v>1</v>
      </c>
      <c r="P2562" t="s">
        <v>8298</v>
      </c>
    </row>
    <row r="2563" spans="1:16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si="84"/>
        <v>42260.528807870374</v>
      </c>
      <c r="L2563" s="13">
        <f t="shared" ref="L2563:L2626" si="85">YEAR(K2563)</f>
        <v>2015</v>
      </c>
      <c r="M2563" t="b">
        <v>0</v>
      </c>
      <c r="N2563">
        <v>0</v>
      </c>
      <c r="O2563" t="b">
        <v>0</v>
      </c>
      <c r="P2563" t="s">
        <v>8282</v>
      </c>
    </row>
    <row r="2564" spans="1:16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84"/>
        <v>42594.524756944447</v>
      </c>
      <c r="L2564" s="13">
        <f t="shared" si="85"/>
        <v>2016</v>
      </c>
      <c r="M2564" t="b">
        <v>0</v>
      </c>
      <c r="N2564">
        <v>3</v>
      </c>
      <c r="O2564" t="b">
        <v>0</v>
      </c>
      <c r="P2564" t="s">
        <v>8282</v>
      </c>
    </row>
    <row r="2565" spans="1:16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84"/>
        <v>42155.139479166668</v>
      </c>
      <c r="L2565" s="13">
        <f t="shared" si="85"/>
        <v>2015</v>
      </c>
      <c r="M2565" t="b">
        <v>0</v>
      </c>
      <c r="N2565">
        <v>0</v>
      </c>
      <c r="O2565" t="b">
        <v>0</v>
      </c>
      <c r="P2565" t="s">
        <v>8282</v>
      </c>
    </row>
    <row r="2566" spans="1:16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84"/>
        <v>41822.040497685186</v>
      </c>
      <c r="L2566" s="13">
        <f t="shared" si="85"/>
        <v>2014</v>
      </c>
      <c r="M2566" t="b">
        <v>0</v>
      </c>
      <c r="N2566">
        <v>0</v>
      </c>
      <c r="O2566" t="b">
        <v>0</v>
      </c>
      <c r="P2566" t="s">
        <v>8282</v>
      </c>
    </row>
    <row r="2567" spans="1:16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84"/>
        <v>42440.650335648148</v>
      </c>
      <c r="L2567" s="13">
        <f t="shared" si="85"/>
        <v>2016</v>
      </c>
      <c r="M2567" t="b">
        <v>0</v>
      </c>
      <c r="N2567">
        <v>1</v>
      </c>
      <c r="O2567" t="b">
        <v>0</v>
      </c>
      <c r="P2567" t="s">
        <v>8282</v>
      </c>
    </row>
    <row r="2568" spans="1:16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84"/>
        <v>41842.980879629627</v>
      </c>
      <c r="L2568" s="13">
        <f t="shared" si="85"/>
        <v>2014</v>
      </c>
      <c r="M2568" t="b">
        <v>0</v>
      </c>
      <c r="N2568">
        <v>0</v>
      </c>
      <c r="O2568" t="b">
        <v>0</v>
      </c>
      <c r="P2568" t="s">
        <v>8282</v>
      </c>
    </row>
    <row r="2569" spans="1:16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ref="K2569:K2632" si="86">(((J2569/60)/60)/24)+DATE(1970,1,1)</f>
        <v>42087.878912037035</v>
      </c>
      <c r="L2569" s="13">
        <f t="shared" si="85"/>
        <v>2015</v>
      </c>
      <c r="M2569" t="b">
        <v>0</v>
      </c>
      <c r="N2569">
        <v>2</v>
      </c>
      <c r="O2569" t="b">
        <v>0</v>
      </c>
      <c r="P2569" t="s">
        <v>8282</v>
      </c>
    </row>
    <row r="2570" spans="1:16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86"/>
        <v>42584.666597222225</v>
      </c>
      <c r="L2570" s="13">
        <f t="shared" si="85"/>
        <v>2016</v>
      </c>
      <c r="M2570" t="b">
        <v>0</v>
      </c>
      <c r="N2570">
        <v>1</v>
      </c>
      <c r="O2570" t="b">
        <v>0</v>
      </c>
      <c r="P2570" t="s">
        <v>8282</v>
      </c>
    </row>
    <row r="2571" spans="1:16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86"/>
        <v>42234.105462962965</v>
      </c>
      <c r="L2571" s="13">
        <f t="shared" si="85"/>
        <v>2015</v>
      </c>
      <c r="M2571" t="b">
        <v>0</v>
      </c>
      <c r="N2571">
        <v>2</v>
      </c>
      <c r="O2571" t="b">
        <v>0</v>
      </c>
      <c r="P2571" t="s">
        <v>8282</v>
      </c>
    </row>
    <row r="2572" spans="1:16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86"/>
        <v>42744.903182870374</v>
      </c>
      <c r="L2572" s="13">
        <f t="shared" si="85"/>
        <v>2017</v>
      </c>
      <c r="M2572" t="b">
        <v>0</v>
      </c>
      <c r="N2572">
        <v>2</v>
      </c>
      <c r="O2572" t="b">
        <v>0</v>
      </c>
      <c r="P2572" t="s">
        <v>8282</v>
      </c>
    </row>
    <row r="2573" spans="1:16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86"/>
        <v>42449.341678240744</v>
      </c>
      <c r="L2573" s="13">
        <f t="shared" si="85"/>
        <v>2016</v>
      </c>
      <c r="M2573" t="b">
        <v>0</v>
      </c>
      <c r="N2573">
        <v>4</v>
      </c>
      <c r="O2573" t="b">
        <v>0</v>
      </c>
      <c r="P2573" t="s">
        <v>8282</v>
      </c>
    </row>
    <row r="2574" spans="1:16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86"/>
        <v>42077.119409722218</v>
      </c>
      <c r="L2574" s="13">
        <f t="shared" si="85"/>
        <v>2015</v>
      </c>
      <c r="M2574" t="b">
        <v>0</v>
      </c>
      <c r="N2574">
        <v>0</v>
      </c>
      <c r="O2574" t="b">
        <v>0</v>
      </c>
      <c r="P2574" t="s">
        <v>8282</v>
      </c>
    </row>
    <row r="2575" spans="1:16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86"/>
        <v>41829.592002314814</v>
      </c>
      <c r="L2575" s="13">
        <f t="shared" si="85"/>
        <v>2014</v>
      </c>
      <c r="M2575" t="b">
        <v>0</v>
      </c>
      <c r="N2575">
        <v>0</v>
      </c>
      <c r="O2575" t="b">
        <v>0</v>
      </c>
      <c r="P2575" t="s">
        <v>8282</v>
      </c>
    </row>
    <row r="2576" spans="1:16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86"/>
        <v>42487.825752314813</v>
      </c>
      <c r="L2576" s="13">
        <f t="shared" si="85"/>
        <v>2016</v>
      </c>
      <c r="M2576" t="b">
        <v>0</v>
      </c>
      <c r="N2576">
        <v>0</v>
      </c>
      <c r="O2576" t="b">
        <v>0</v>
      </c>
      <c r="P2576" t="s">
        <v>8282</v>
      </c>
    </row>
    <row r="2577" spans="1:16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86"/>
        <v>41986.108726851846</v>
      </c>
      <c r="L2577" s="13">
        <f t="shared" si="85"/>
        <v>2014</v>
      </c>
      <c r="M2577" t="b">
        <v>0</v>
      </c>
      <c r="N2577">
        <v>0</v>
      </c>
      <c r="O2577" t="b">
        <v>0</v>
      </c>
      <c r="P2577" t="s">
        <v>8282</v>
      </c>
    </row>
    <row r="2578" spans="1:16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86"/>
        <v>42060.00980324074</v>
      </c>
      <c r="L2578" s="13">
        <f t="shared" si="85"/>
        <v>2015</v>
      </c>
      <c r="M2578" t="b">
        <v>0</v>
      </c>
      <c r="N2578">
        <v>0</v>
      </c>
      <c r="O2578" t="b">
        <v>0</v>
      </c>
      <c r="P2578" t="s">
        <v>8282</v>
      </c>
    </row>
    <row r="2579" spans="1:16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86"/>
        <v>41830.820567129631</v>
      </c>
      <c r="L2579" s="13">
        <f t="shared" si="85"/>
        <v>2014</v>
      </c>
      <c r="M2579" t="b">
        <v>0</v>
      </c>
      <c r="N2579">
        <v>0</v>
      </c>
      <c r="O2579" t="b">
        <v>0</v>
      </c>
      <c r="P2579" t="s">
        <v>8282</v>
      </c>
    </row>
    <row r="2580" spans="1:16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86"/>
        <v>42238.022905092599</v>
      </c>
      <c r="L2580" s="13">
        <f t="shared" si="85"/>
        <v>2015</v>
      </c>
      <c r="M2580" t="b">
        <v>0</v>
      </c>
      <c r="N2580">
        <v>0</v>
      </c>
      <c r="O2580" t="b">
        <v>0</v>
      </c>
      <c r="P2580" t="s">
        <v>8282</v>
      </c>
    </row>
    <row r="2581" spans="1:16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86"/>
        <v>41837.829895833333</v>
      </c>
      <c r="L2581" s="13">
        <f t="shared" si="85"/>
        <v>2014</v>
      </c>
      <c r="M2581" t="b">
        <v>0</v>
      </c>
      <c r="N2581">
        <v>12</v>
      </c>
      <c r="O2581" t="b">
        <v>0</v>
      </c>
      <c r="P2581" t="s">
        <v>8282</v>
      </c>
    </row>
    <row r="2582" spans="1:16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86"/>
        <v>42110.326423611114</v>
      </c>
      <c r="L2582" s="13">
        <f t="shared" si="85"/>
        <v>2015</v>
      </c>
      <c r="M2582" t="b">
        <v>0</v>
      </c>
      <c r="N2582">
        <v>2</v>
      </c>
      <c r="O2582" t="b">
        <v>0</v>
      </c>
      <c r="P2582" t="s">
        <v>8282</v>
      </c>
    </row>
    <row r="2583" spans="1:16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86"/>
        <v>42294.628449074073</v>
      </c>
      <c r="L2583" s="13">
        <f t="shared" si="85"/>
        <v>2015</v>
      </c>
      <c r="M2583" t="b">
        <v>0</v>
      </c>
      <c r="N2583">
        <v>11</v>
      </c>
      <c r="O2583" t="b">
        <v>0</v>
      </c>
      <c r="P2583" t="s">
        <v>8282</v>
      </c>
    </row>
    <row r="2584" spans="1:16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86"/>
        <v>42642.988819444443</v>
      </c>
      <c r="L2584" s="13">
        <f t="shared" si="85"/>
        <v>2016</v>
      </c>
      <c r="M2584" t="b">
        <v>0</v>
      </c>
      <c r="N2584">
        <v>1</v>
      </c>
      <c r="O2584" t="b">
        <v>0</v>
      </c>
      <c r="P2584" t="s">
        <v>8282</v>
      </c>
    </row>
    <row r="2585" spans="1:16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86"/>
        <v>42019.76944444445</v>
      </c>
      <c r="L2585" s="13">
        <f t="shared" si="85"/>
        <v>2015</v>
      </c>
      <c r="M2585" t="b">
        <v>0</v>
      </c>
      <c r="N2585">
        <v>5</v>
      </c>
      <c r="O2585" t="b">
        <v>0</v>
      </c>
      <c r="P2585" t="s">
        <v>8282</v>
      </c>
    </row>
    <row r="2586" spans="1:16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86"/>
        <v>42140.173252314817</v>
      </c>
      <c r="L2586" s="13">
        <f t="shared" si="85"/>
        <v>2015</v>
      </c>
      <c r="M2586" t="b">
        <v>0</v>
      </c>
      <c r="N2586">
        <v>0</v>
      </c>
      <c r="O2586" t="b">
        <v>0</v>
      </c>
      <c r="P2586" t="s">
        <v>8282</v>
      </c>
    </row>
    <row r="2587" spans="1:16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86"/>
        <v>41795.963333333333</v>
      </c>
      <c r="L2587" s="13">
        <f t="shared" si="85"/>
        <v>2014</v>
      </c>
      <c r="M2587" t="b">
        <v>0</v>
      </c>
      <c r="N2587">
        <v>1</v>
      </c>
      <c r="O2587" t="b">
        <v>0</v>
      </c>
      <c r="P2587" t="s">
        <v>8282</v>
      </c>
    </row>
    <row r="2588" spans="1:16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86"/>
        <v>42333.330277777779</v>
      </c>
      <c r="L2588" s="13">
        <f t="shared" si="85"/>
        <v>2015</v>
      </c>
      <c r="M2588" t="b">
        <v>0</v>
      </c>
      <c r="N2588">
        <v>1</v>
      </c>
      <c r="O2588" t="b">
        <v>0</v>
      </c>
      <c r="P2588" t="s">
        <v>8282</v>
      </c>
    </row>
    <row r="2589" spans="1:16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86"/>
        <v>42338.675381944442</v>
      </c>
      <c r="L2589" s="13">
        <f t="shared" si="85"/>
        <v>2015</v>
      </c>
      <c r="M2589" t="b">
        <v>0</v>
      </c>
      <c r="N2589">
        <v>6</v>
      </c>
      <c r="O2589" t="b">
        <v>0</v>
      </c>
      <c r="P2589" t="s">
        <v>8282</v>
      </c>
    </row>
    <row r="2590" spans="1:16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86"/>
        <v>42042.676226851851</v>
      </c>
      <c r="L2590" s="13">
        <f t="shared" si="85"/>
        <v>2015</v>
      </c>
      <c r="M2590" t="b">
        <v>0</v>
      </c>
      <c r="N2590">
        <v>8</v>
      </c>
      <c r="O2590" t="b">
        <v>0</v>
      </c>
      <c r="P2590" t="s">
        <v>8282</v>
      </c>
    </row>
    <row r="2591" spans="1:16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86"/>
        <v>42422.536192129628</v>
      </c>
      <c r="L2591" s="13">
        <f t="shared" si="85"/>
        <v>2016</v>
      </c>
      <c r="M2591" t="b">
        <v>0</v>
      </c>
      <c r="N2591">
        <v>1</v>
      </c>
      <c r="O2591" t="b">
        <v>0</v>
      </c>
      <c r="P2591" t="s">
        <v>8282</v>
      </c>
    </row>
    <row r="2592" spans="1:16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86"/>
        <v>42388.589085648149</v>
      </c>
      <c r="L2592" s="13">
        <f t="shared" si="85"/>
        <v>2016</v>
      </c>
      <c r="M2592" t="b">
        <v>0</v>
      </c>
      <c r="N2592">
        <v>0</v>
      </c>
      <c r="O2592" t="b">
        <v>0</v>
      </c>
      <c r="P2592" t="s">
        <v>8282</v>
      </c>
    </row>
    <row r="2593" spans="1:16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86"/>
        <v>42382.906527777777</v>
      </c>
      <c r="L2593" s="13">
        <f t="shared" si="85"/>
        <v>2016</v>
      </c>
      <c r="M2593" t="b">
        <v>0</v>
      </c>
      <c r="N2593">
        <v>2</v>
      </c>
      <c r="O2593" t="b">
        <v>0</v>
      </c>
      <c r="P2593" t="s">
        <v>8282</v>
      </c>
    </row>
    <row r="2594" spans="1:16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86"/>
        <v>41887.801168981481</v>
      </c>
      <c r="L2594" s="13">
        <f t="shared" si="85"/>
        <v>2014</v>
      </c>
      <c r="M2594" t="b">
        <v>0</v>
      </c>
      <c r="N2594">
        <v>1</v>
      </c>
      <c r="O2594" t="b">
        <v>0</v>
      </c>
      <c r="P2594" t="s">
        <v>8282</v>
      </c>
    </row>
    <row r="2595" spans="1:16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86"/>
        <v>42089.84520833334</v>
      </c>
      <c r="L2595" s="13">
        <f t="shared" si="85"/>
        <v>2015</v>
      </c>
      <c r="M2595" t="b">
        <v>0</v>
      </c>
      <c r="N2595">
        <v>0</v>
      </c>
      <c r="O2595" t="b">
        <v>0</v>
      </c>
      <c r="P2595" t="s">
        <v>8282</v>
      </c>
    </row>
    <row r="2596" spans="1:16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86"/>
        <v>41828.967916666668</v>
      </c>
      <c r="L2596" s="13">
        <f t="shared" si="85"/>
        <v>2014</v>
      </c>
      <c r="M2596" t="b">
        <v>0</v>
      </c>
      <c r="N2596">
        <v>1</v>
      </c>
      <c r="O2596" t="b">
        <v>0</v>
      </c>
      <c r="P2596" t="s">
        <v>8282</v>
      </c>
    </row>
    <row r="2597" spans="1:16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86"/>
        <v>42760.244212962964</v>
      </c>
      <c r="L2597" s="13">
        <f t="shared" si="85"/>
        <v>2017</v>
      </c>
      <c r="M2597" t="b">
        <v>0</v>
      </c>
      <c r="N2597">
        <v>19</v>
      </c>
      <c r="O2597" t="b">
        <v>0</v>
      </c>
      <c r="P2597" t="s">
        <v>8282</v>
      </c>
    </row>
    <row r="2598" spans="1:16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86"/>
        <v>41828.664456018516</v>
      </c>
      <c r="L2598" s="13">
        <f t="shared" si="85"/>
        <v>2014</v>
      </c>
      <c r="M2598" t="b">
        <v>0</v>
      </c>
      <c r="N2598">
        <v>27</v>
      </c>
      <c r="O2598" t="b">
        <v>0</v>
      </c>
      <c r="P2598" t="s">
        <v>8282</v>
      </c>
    </row>
    <row r="2599" spans="1:16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86"/>
        <v>42510.341631944444</v>
      </c>
      <c r="L2599" s="13">
        <f t="shared" si="85"/>
        <v>2016</v>
      </c>
      <c r="M2599" t="b">
        <v>0</v>
      </c>
      <c r="N2599">
        <v>7</v>
      </c>
      <c r="O2599" t="b">
        <v>0</v>
      </c>
      <c r="P2599" t="s">
        <v>8282</v>
      </c>
    </row>
    <row r="2600" spans="1:16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86"/>
        <v>42240.840289351851</v>
      </c>
      <c r="L2600" s="13">
        <f t="shared" si="85"/>
        <v>2015</v>
      </c>
      <c r="M2600" t="b">
        <v>0</v>
      </c>
      <c r="N2600">
        <v>14</v>
      </c>
      <c r="O2600" t="b">
        <v>0</v>
      </c>
      <c r="P2600" t="s">
        <v>8282</v>
      </c>
    </row>
    <row r="2601" spans="1:16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86"/>
        <v>41809.754016203704</v>
      </c>
      <c r="L2601" s="13">
        <f t="shared" si="85"/>
        <v>2014</v>
      </c>
      <c r="M2601" t="b">
        <v>0</v>
      </c>
      <c r="N2601">
        <v>5</v>
      </c>
      <c r="O2601" t="b">
        <v>0</v>
      </c>
      <c r="P2601" t="s">
        <v>8282</v>
      </c>
    </row>
    <row r="2602" spans="1:16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86"/>
        <v>42394.900462962964</v>
      </c>
      <c r="L2602" s="13">
        <f t="shared" si="85"/>
        <v>2016</v>
      </c>
      <c r="M2602" t="b">
        <v>0</v>
      </c>
      <c r="N2602">
        <v>30</v>
      </c>
      <c r="O2602" t="b">
        <v>0</v>
      </c>
      <c r="P2602" t="s">
        <v>8282</v>
      </c>
    </row>
    <row r="2603" spans="1:16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86"/>
        <v>41150.902187499996</v>
      </c>
      <c r="L2603" s="13">
        <f t="shared" si="85"/>
        <v>2012</v>
      </c>
      <c r="M2603" t="b">
        <v>1</v>
      </c>
      <c r="N2603">
        <v>151</v>
      </c>
      <c r="O2603" t="b">
        <v>1</v>
      </c>
      <c r="P2603" t="s">
        <v>8299</v>
      </c>
    </row>
    <row r="2604" spans="1:16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86"/>
        <v>41915.747314814813</v>
      </c>
      <c r="L2604" s="13">
        <f t="shared" si="85"/>
        <v>2014</v>
      </c>
      <c r="M2604" t="b">
        <v>1</v>
      </c>
      <c r="N2604">
        <v>489</v>
      </c>
      <c r="O2604" t="b">
        <v>1</v>
      </c>
      <c r="P2604" t="s">
        <v>8299</v>
      </c>
    </row>
    <row r="2605" spans="1:16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86"/>
        <v>41617.912662037037</v>
      </c>
      <c r="L2605" s="13">
        <f t="shared" si="85"/>
        <v>2013</v>
      </c>
      <c r="M2605" t="b">
        <v>1</v>
      </c>
      <c r="N2605">
        <v>50</v>
      </c>
      <c r="O2605" t="b">
        <v>1</v>
      </c>
      <c r="P2605" t="s">
        <v>8299</v>
      </c>
    </row>
    <row r="2606" spans="1:16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86"/>
        <v>40998.051192129627</v>
      </c>
      <c r="L2606" s="13">
        <f t="shared" si="85"/>
        <v>2012</v>
      </c>
      <c r="M2606" t="b">
        <v>1</v>
      </c>
      <c r="N2606">
        <v>321</v>
      </c>
      <c r="O2606" t="b">
        <v>1</v>
      </c>
      <c r="P2606" t="s">
        <v>8299</v>
      </c>
    </row>
    <row r="2607" spans="1:16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86"/>
        <v>42508.541550925926</v>
      </c>
      <c r="L2607" s="13">
        <f t="shared" si="85"/>
        <v>2016</v>
      </c>
      <c r="M2607" t="b">
        <v>1</v>
      </c>
      <c r="N2607">
        <v>1762</v>
      </c>
      <c r="O2607" t="b">
        <v>1</v>
      </c>
      <c r="P2607" t="s">
        <v>8299</v>
      </c>
    </row>
    <row r="2608" spans="1:16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86"/>
        <v>41726.712754629632</v>
      </c>
      <c r="L2608" s="13">
        <f t="shared" si="85"/>
        <v>2014</v>
      </c>
      <c r="M2608" t="b">
        <v>1</v>
      </c>
      <c r="N2608">
        <v>385</v>
      </c>
      <c r="O2608" t="b">
        <v>1</v>
      </c>
      <c r="P2608" t="s">
        <v>8299</v>
      </c>
    </row>
    <row r="2609" spans="1:16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86"/>
        <v>42184.874675925923</v>
      </c>
      <c r="L2609" s="13">
        <f t="shared" si="85"/>
        <v>2015</v>
      </c>
      <c r="M2609" t="b">
        <v>1</v>
      </c>
      <c r="N2609">
        <v>398</v>
      </c>
      <c r="O2609" t="b">
        <v>1</v>
      </c>
      <c r="P2609" t="s">
        <v>8299</v>
      </c>
    </row>
    <row r="2610" spans="1:16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86"/>
        <v>42767.801712962959</v>
      </c>
      <c r="L2610" s="13">
        <f t="shared" si="85"/>
        <v>2017</v>
      </c>
      <c r="M2610" t="b">
        <v>1</v>
      </c>
      <c r="N2610">
        <v>304</v>
      </c>
      <c r="O2610" t="b">
        <v>1</v>
      </c>
      <c r="P2610" t="s">
        <v>8299</v>
      </c>
    </row>
    <row r="2611" spans="1:16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86"/>
        <v>41075.237858796296</v>
      </c>
      <c r="L2611" s="13">
        <f t="shared" si="85"/>
        <v>2012</v>
      </c>
      <c r="M2611" t="b">
        <v>1</v>
      </c>
      <c r="N2611">
        <v>676</v>
      </c>
      <c r="O2611" t="b">
        <v>1</v>
      </c>
      <c r="P2611" t="s">
        <v>8299</v>
      </c>
    </row>
    <row r="2612" spans="1:16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86"/>
        <v>42564.881076388891</v>
      </c>
      <c r="L2612" s="13">
        <f t="shared" si="85"/>
        <v>2016</v>
      </c>
      <c r="M2612" t="b">
        <v>1</v>
      </c>
      <c r="N2612">
        <v>577</v>
      </c>
      <c r="O2612" t="b">
        <v>1</v>
      </c>
      <c r="P2612" t="s">
        <v>8299</v>
      </c>
    </row>
    <row r="2613" spans="1:16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86"/>
        <v>42704.335810185185</v>
      </c>
      <c r="L2613" s="13">
        <f t="shared" si="85"/>
        <v>2016</v>
      </c>
      <c r="M2613" t="b">
        <v>1</v>
      </c>
      <c r="N2613">
        <v>3663</v>
      </c>
      <c r="O2613" t="b">
        <v>1</v>
      </c>
      <c r="P2613" t="s">
        <v>8299</v>
      </c>
    </row>
    <row r="2614" spans="1:16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86"/>
        <v>41982.143171296295</v>
      </c>
      <c r="L2614" s="13">
        <f t="shared" si="85"/>
        <v>2014</v>
      </c>
      <c r="M2614" t="b">
        <v>1</v>
      </c>
      <c r="N2614">
        <v>294</v>
      </c>
      <c r="O2614" t="b">
        <v>1</v>
      </c>
      <c r="P2614" t="s">
        <v>8299</v>
      </c>
    </row>
    <row r="2615" spans="1:16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86"/>
        <v>41143.81821759259</v>
      </c>
      <c r="L2615" s="13">
        <f t="shared" si="85"/>
        <v>2012</v>
      </c>
      <c r="M2615" t="b">
        <v>1</v>
      </c>
      <c r="N2615">
        <v>28</v>
      </c>
      <c r="O2615" t="b">
        <v>1</v>
      </c>
      <c r="P2615" t="s">
        <v>8299</v>
      </c>
    </row>
    <row r="2616" spans="1:16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86"/>
        <v>41730.708472222221</v>
      </c>
      <c r="L2616" s="13">
        <f t="shared" si="85"/>
        <v>2014</v>
      </c>
      <c r="M2616" t="b">
        <v>1</v>
      </c>
      <c r="N2616">
        <v>100</v>
      </c>
      <c r="O2616" t="b">
        <v>1</v>
      </c>
      <c r="P2616" t="s">
        <v>8299</v>
      </c>
    </row>
    <row r="2617" spans="1:16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86"/>
        <v>42453.49726851852</v>
      </c>
      <c r="L2617" s="13">
        <f t="shared" si="85"/>
        <v>2016</v>
      </c>
      <c r="M2617" t="b">
        <v>0</v>
      </c>
      <c r="N2617">
        <v>72</v>
      </c>
      <c r="O2617" t="b">
        <v>1</v>
      </c>
      <c r="P2617" t="s">
        <v>8299</v>
      </c>
    </row>
    <row r="2618" spans="1:16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86"/>
        <v>42211.99454861111</v>
      </c>
      <c r="L2618" s="13">
        <f t="shared" si="85"/>
        <v>2015</v>
      </c>
      <c r="M2618" t="b">
        <v>1</v>
      </c>
      <c r="N2618">
        <v>238</v>
      </c>
      <c r="O2618" t="b">
        <v>1</v>
      </c>
      <c r="P2618" t="s">
        <v>8299</v>
      </c>
    </row>
    <row r="2619" spans="1:16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86"/>
        <v>41902.874432870369</v>
      </c>
      <c r="L2619" s="13">
        <f t="shared" si="85"/>
        <v>2014</v>
      </c>
      <c r="M2619" t="b">
        <v>1</v>
      </c>
      <c r="N2619">
        <v>159</v>
      </c>
      <c r="O2619" t="b">
        <v>1</v>
      </c>
      <c r="P2619" t="s">
        <v>8299</v>
      </c>
    </row>
    <row r="2620" spans="1:16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86"/>
        <v>42279.792372685188</v>
      </c>
      <c r="L2620" s="13">
        <f t="shared" si="85"/>
        <v>2015</v>
      </c>
      <c r="M2620" t="b">
        <v>1</v>
      </c>
      <c r="N2620">
        <v>77</v>
      </c>
      <c r="O2620" t="b">
        <v>1</v>
      </c>
      <c r="P2620" t="s">
        <v>8299</v>
      </c>
    </row>
    <row r="2621" spans="1:16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86"/>
        <v>42273.884305555555</v>
      </c>
      <c r="L2621" s="13">
        <f t="shared" si="85"/>
        <v>2015</v>
      </c>
      <c r="M2621" t="b">
        <v>1</v>
      </c>
      <c r="N2621">
        <v>53</v>
      </c>
      <c r="O2621" t="b">
        <v>1</v>
      </c>
      <c r="P2621" t="s">
        <v>8299</v>
      </c>
    </row>
    <row r="2622" spans="1:16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86"/>
        <v>42251.16715277778</v>
      </c>
      <c r="L2622" s="13">
        <f t="shared" si="85"/>
        <v>2015</v>
      </c>
      <c r="M2622" t="b">
        <v>1</v>
      </c>
      <c r="N2622">
        <v>1251</v>
      </c>
      <c r="O2622" t="b">
        <v>1</v>
      </c>
      <c r="P2622" t="s">
        <v>8299</v>
      </c>
    </row>
    <row r="2623" spans="1:16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86"/>
        <v>42115.74754629629</v>
      </c>
      <c r="L2623" s="13">
        <f t="shared" si="85"/>
        <v>2015</v>
      </c>
      <c r="M2623" t="b">
        <v>1</v>
      </c>
      <c r="N2623">
        <v>465</v>
      </c>
      <c r="O2623" t="b">
        <v>1</v>
      </c>
      <c r="P2623" t="s">
        <v>8299</v>
      </c>
    </row>
    <row r="2624" spans="1:16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86"/>
        <v>42689.74324074074</v>
      </c>
      <c r="L2624" s="13">
        <f t="shared" si="85"/>
        <v>2016</v>
      </c>
      <c r="M2624" t="b">
        <v>0</v>
      </c>
      <c r="N2624">
        <v>74</v>
      </c>
      <c r="O2624" t="b">
        <v>1</v>
      </c>
      <c r="P2624" t="s">
        <v>8299</v>
      </c>
    </row>
    <row r="2625" spans="1:16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86"/>
        <v>42692.256550925929</v>
      </c>
      <c r="L2625" s="13">
        <f t="shared" si="85"/>
        <v>2016</v>
      </c>
      <c r="M2625" t="b">
        <v>0</v>
      </c>
      <c r="N2625">
        <v>62</v>
      </c>
      <c r="O2625" t="b">
        <v>1</v>
      </c>
      <c r="P2625" t="s">
        <v>8299</v>
      </c>
    </row>
    <row r="2626" spans="1:16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86"/>
        <v>41144.42155092593</v>
      </c>
      <c r="L2626" s="13">
        <f t="shared" si="85"/>
        <v>2012</v>
      </c>
      <c r="M2626" t="b">
        <v>0</v>
      </c>
      <c r="N2626">
        <v>3468</v>
      </c>
      <c r="O2626" t="b">
        <v>1</v>
      </c>
      <c r="P2626" t="s">
        <v>8299</v>
      </c>
    </row>
    <row r="2627" spans="1:16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si="86"/>
        <v>42658.810277777782</v>
      </c>
      <c r="L2627" s="13">
        <f t="shared" ref="L2627:L2690" si="87">YEAR(K2627)</f>
        <v>2016</v>
      </c>
      <c r="M2627" t="b">
        <v>0</v>
      </c>
      <c r="N2627">
        <v>52</v>
      </c>
      <c r="O2627" t="b">
        <v>1</v>
      </c>
      <c r="P2627" t="s">
        <v>8299</v>
      </c>
    </row>
    <row r="2628" spans="1:16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86"/>
        <v>42128.628113425926</v>
      </c>
      <c r="L2628" s="13">
        <f t="shared" si="87"/>
        <v>2015</v>
      </c>
      <c r="M2628" t="b">
        <v>0</v>
      </c>
      <c r="N2628">
        <v>50</v>
      </c>
      <c r="O2628" t="b">
        <v>1</v>
      </c>
      <c r="P2628" t="s">
        <v>8299</v>
      </c>
    </row>
    <row r="2629" spans="1:16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86"/>
        <v>42304.829409722224</v>
      </c>
      <c r="L2629" s="13">
        <f t="shared" si="87"/>
        <v>2015</v>
      </c>
      <c r="M2629" t="b">
        <v>0</v>
      </c>
      <c r="N2629">
        <v>45</v>
      </c>
      <c r="O2629" t="b">
        <v>1</v>
      </c>
      <c r="P2629" t="s">
        <v>8299</v>
      </c>
    </row>
    <row r="2630" spans="1:16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86"/>
        <v>41953.966053240743</v>
      </c>
      <c r="L2630" s="13">
        <f t="shared" si="87"/>
        <v>2014</v>
      </c>
      <c r="M2630" t="b">
        <v>0</v>
      </c>
      <c r="N2630">
        <v>21</v>
      </c>
      <c r="O2630" t="b">
        <v>1</v>
      </c>
      <c r="P2630" t="s">
        <v>8299</v>
      </c>
    </row>
    <row r="2631" spans="1:16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86"/>
        <v>42108.538449074069</v>
      </c>
      <c r="L2631" s="13">
        <f t="shared" si="87"/>
        <v>2015</v>
      </c>
      <c r="M2631" t="b">
        <v>0</v>
      </c>
      <c r="N2631">
        <v>100</v>
      </c>
      <c r="O2631" t="b">
        <v>1</v>
      </c>
      <c r="P2631" t="s">
        <v>8299</v>
      </c>
    </row>
    <row r="2632" spans="1:16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86"/>
        <v>42524.105462962965</v>
      </c>
      <c r="L2632" s="13">
        <f t="shared" si="87"/>
        <v>2016</v>
      </c>
      <c r="M2632" t="b">
        <v>0</v>
      </c>
      <c r="N2632">
        <v>81</v>
      </c>
      <c r="O2632" t="b">
        <v>1</v>
      </c>
      <c r="P2632" t="s">
        <v>8299</v>
      </c>
    </row>
    <row r="2633" spans="1:16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ref="K2633:K2696" si="88">(((J2633/60)/60)/24)+DATE(1970,1,1)</f>
        <v>42218.169293981482</v>
      </c>
      <c r="L2633" s="13">
        <f t="shared" si="87"/>
        <v>2015</v>
      </c>
      <c r="M2633" t="b">
        <v>0</v>
      </c>
      <c r="N2633">
        <v>286</v>
      </c>
      <c r="O2633" t="b">
        <v>1</v>
      </c>
      <c r="P2633" t="s">
        <v>8299</v>
      </c>
    </row>
    <row r="2634" spans="1:16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88"/>
        <v>42494.061793981484</v>
      </c>
      <c r="L2634" s="13">
        <f t="shared" si="87"/>
        <v>2016</v>
      </c>
      <c r="M2634" t="b">
        <v>0</v>
      </c>
      <c r="N2634">
        <v>42</v>
      </c>
      <c r="O2634" t="b">
        <v>1</v>
      </c>
      <c r="P2634" t="s">
        <v>8299</v>
      </c>
    </row>
    <row r="2635" spans="1:16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88"/>
        <v>41667.823287037041</v>
      </c>
      <c r="L2635" s="13">
        <f t="shared" si="87"/>
        <v>2014</v>
      </c>
      <c r="M2635" t="b">
        <v>0</v>
      </c>
      <c r="N2635">
        <v>199</v>
      </c>
      <c r="O2635" t="b">
        <v>1</v>
      </c>
      <c r="P2635" t="s">
        <v>8299</v>
      </c>
    </row>
    <row r="2636" spans="1:16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88"/>
        <v>42612.656493055561</v>
      </c>
      <c r="L2636" s="13">
        <f t="shared" si="87"/>
        <v>2016</v>
      </c>
      <c r="M2636" t="b">
        <v>0</v>
      </c>
      <c r="N2636">
        <v>25</v>
      </c>
      <c r="O2636" t="b">
        <v>1</v>
      </c>
      <c r="P2636" t="s">
        <v>8299</v>
      </c>
    </row>
    <row r="2637" spans="1:16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88"/>
        <v>42037.950937500005</v>
      </c>
      <c r="L2637" s="13">
        <f t="shared" si="87"/>
        <v>2015</v>
      </c>
      <c r="M2637" t="b">
        <v>0</v>
      </c>
      <c r="N2637">
        <v>84</v>
      </c>
      <c r="O2637" t="b">
        <v>1</v>
      </c>
      <c r="P2637" t="s">
        <v>8299</v>
      </c>
    </row>
    <row r="2638" spans="1:16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88"/>
        <v>42636.614745370374</v>
      </c>
      <c r="L2638" s="13">
        <f t="shared" si="87"/>
        <v>2016</v>
      </c>
      <c r="M2638" t="b">
        <v>0</v>
      </c>
      <c r="N2638">
        <v>50</v>
      </c>
      <c r="O2638" t="b">
        <v>1</v>
      </c>
      <c r="P2638" t="s">
        <v>8299</v>
      </c>
    </row>
    <row r="2639" spans="1:16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88"/>
        <v>42639.549479166672</v>
      </c>
      <c r="L2639" s="13">
        <f t="shared" si="87"/>
        <v>2016</v>
      </c>
      <c r="M2639" t="b">
        <v>0</v>
      </c>
      <c r="N2639">
        <v>26</v>
      </c>
      <c r="O2639" t="b">
        <v>1</v>
      </c>
      <c r="P2639" t="s">
        <v>8299</v>
      </c>
    </row>
    <row r="2640" spans="1:16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88"/>
        <v>41989.913136574076</v>
      </c>
      <c r="L2640" s="13">
        <f t="shared" si="87"/>
        <v>2014</v>
      </c>
      <c r="M2640" t="b">
        <v>0</v>
      </c>
      <c r="N2640">
        <v>14</v>
      </c>
      <c r="O2640" t="b">
        <v>1</v>
      </c>
      <c r="P2640" t="s">
        <v>8299</v>
      </c>
    </row>
    <row r="2641" spans="1:16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88"/>
        <v>42024.86513888889</v>
      </c>
      <c r="L2641" s="13">
        <f t="shared" si="87"/>
        <v>2015</v>
      </c>
      <c r="M2641" t="b">
        <v>0</v>
      </c>
      <c r="N2641">
        <v>49</v>
      </c>
      <c r="O2641" t="b">
        <v>1</v>
      </c>
      <c r="P2641" t="s">
        <v>8299</v>
      </c>
    </row>
    <row r="2642" spans="1:16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88"/>
        <v>42103.160578703704</v>
      </c>
      <c r="L2642" s="13">
        <f t="shared" si="87"/>
        <v>2015</v>
      </c>
      <c r="M2642" t="b">
        <v>0</v>
      </c>
      <c r="N2642">
        <v>69</v>
      </c>
      <c r="O2642" t="b">
        <v>1</v>
      </c>
      <c r="P2642" t="s">
        <v>8299</v>
      </c>
    </row>
    <row r="2643" spans="1:16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88"/>
        <v>41880.827118055553</v>
      </c>
      <c r="L2643" s="13">
        <f t="shared" si="87"/>
        <v>2014</v>
      </c>
      <c r="M2643" t="b">
        <v>0</v>
      </c>
      <c r="N2643">
        <v>1</v>
      </c>
      <c r="O2643" t="b">
        <v>0</v>
      </c>
      <c r="P2643" t="s">
        <v>8299</v>
      </c>
    </row>
    <row r="2644" spans="1:16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88"/>
        <v>42536.246620370366</v>
      </c>
      <c r="L2644" s="13">
        <f t="shared" si="87"/>
        <v>2016</v>
      </c>
      <c r="M2644" t="b">
        <v>0</v>
      </c>
      <c r="N2644">
        <v>0</v>
      </c>
      <c r="O2644" t="b">
        <v>0</v>
      </c>
      <c r="P2644" t="s">
        <v>8299</v>
      </c>
    </row>
    <row r="2645" spans="1:16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88"/>
        <v>42689.582349537035</v>
      </c>
      <c r="L2645" s="13">
        <f t="shared" si="87"/>
        <v>2016</v>
      </c>
      <c r="M2645" t="b">
        <v>1</v>
      </c>
      <c r="N2645">
        <v>1501</v>
      </c>
      <c r="O2645" t="b">
        <v>0</v>
      </c>
      <c r="P2645" t="s">
        <v>8299</v>
      </c>
    </row>
    <row r="2646" spans="1:16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88"/>
        <v>42774.792071759264</v>
      </c>
      <c r="L2646" s="13">
        <f t="shared" si="87"/>
        <v>2017</v>
      </c>
      <c r="M2646" t="b">
        <v>1</v>
      </c>
      <c r="N2646">
        <v>52</v>
      </c>
      <c r="O2646" t="b">
        <v>0</v>
      </c>
      <c r="P2646" t="s">
        <v>8299</v>
      </c>
    </row>
    <row r="2647" spans="1:16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88"/>
        <v>41921.842627314814</v>
      </c>
      <c r="L2647" s="13">
        <f t="shared" si="87"/>
        <v>2014</v>
      </c>
      <c r="M2647" t="b">
        <v>1</v>
      </c>
      <c r="N2647">
        <v>23</v>
      </c>
      <c r="O2647" t="b">
        <v>0</v>
      </c>
      <c r="P2647" t="s">
        <v>8299</v>
      </c>
    </row>
    <row r="2648" spans="1:16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88"/>
        <v>42226.313298611116</v>
      </c>
      <c r="L2648" s="13">
        <f t="shared" si="87"/>
        <v>2015</v>
      </c>
      <c r="M2648" t="b">
        <v>1</v>
      </c>
      <c r="N2648">
        <v>535</v>
      </c>
      <c r="O2648" t="b">
        <v>0</v>
      </c>
      <c r="P2648" t="s">
        <v>8299</v>
      </c>
    </row>
    <row r="2649" spans="1:16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88"/>
        <v>42200.261793981481</v>
      </c>
      <c r="L2649" s="13">
        <f t="shared" si="87"/>
        <v>2015</v>
      </c>
      <c r="M2649" t="b">
        <v>0</v>
      </c>
      <c r="N2649">
        <v>3</v>
      </c>
      <c r="O2649" t="b">
        <v>0</v>
      </c>
      <c r="P2649" t="s">
        <v>8299</v>
      </c>
    </row>
    <row r="2650" spans="1:16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88"/>
        <v>42408.714814814812</v>
      </c>
      <c r="L2650" s="13">
        <f t="shared" si="87"/>
        <v>2016</v>
      </c>
      <c r="M2650" t="b">
        <v>0</v>
      </c>
      <c r="N2650">
        <v>6</v>
      </c>
      <c r="O2650" t="b">
        <v>0</v>
      </c>
      <c r="P2650" t="s">
        <v>8299</v>
      </c>
    </row>
    <row r="2651" spans="1:16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88"/>
        <v>42341.99700231482</v>
      </c>
      <c r="L2651" s="13">
        <f t="shared" si="87"/>
        <v>2015</v>
      </c>
      <c r="M2651" t="b">
        <v>0</v>
      </c>
      <c r="N2651">
        <v>3</v>
      </c>
      <c r="O2651" t="b">
        <v>0</v>
      </c>
      <c r="P2651" t="s">
        <v>8299</v>
      </c>
    </row>
    <row r="2652" spans="1:16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88"/>
        <v>42695.624340277776</v>
      </c>
      <c r="L2652" s="13">
        <f t="shared" si="87"/>
        <v>2016</v>
      </c>
      <c r="M2652" t="b">
        <v>0</v>
      </c>
      <c r="N2652">
        <v>5</v>
      </c>
      <c r="O2652" t="b">
        <v>0</v>
      </c>
      <c r="P2652" t="s">
        <v>8299</v>
      </c>
    </row>
    <row r="2653" spans="1:16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88"/>
        <v>42327.805659722217</v>
      </c>
      <c r="L2653" s="13">
        <f t="shared" si="87"/>
        <v>2015</v>
      </c>
      <c r="M2653" t="b">
        <v>0</v>
      </c>
      <c r="N2653">
        <v>17</v>
      </c>
      <c r="O2653" t="b">
        <v>0</v>
      </c>
      <c r="P2653" t="s">
        <v>8299</v>
      </c>
    </row>
    <row r="2654" spans="1:16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88"/>
        <v>41953.158854166672</v>
      </c>
      <c r="L2654" s="13">
        <f t="shared" si="87"/>
        <v>2014</v>
      </c>
      <c r="M2654" t="b">
        <v>0</v>
      </c>
      <c r="N2654">
        <v>11</v>
      </c>
      <c r="O2654" t="b">
        <v>0</v>
      </c>
      <c r="P2654" t="s">
        <v>8299</v>
      </c>
    </row>
    <row r="2655" spans="1:16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88"/>
        <v>41771.651932870373</v>
      </c>
      <c r="L2655" s="13">
        <f t="shared" si="87"/>
        <v>2014</v>
      </c>
      <c r="M2655" t="b">
        <v>0</v>
      </c>
      <c r="N2655">
        <v>70</v>
      </c>
      <c r="O2655" t="b">
        <v>0</v>
      </c>
      <c r="P2655" t="s">
        <v>8299</v>
      </c>
    </row>
    <row r="2656" spans="1:16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88"/>
        <v>42055.600995370376</v>
      </c>
      <c r="L2656" s="13">
        <f t="shared" si="87"/>
        <v>2015</v>
      </c>
      <c r="M2656" t="b">
        <v>0</v>
      </c>
      <c r="N2656">
        <v>6</v>
      </c>
      <c r="O2656" t="b">
        <v>0</v>
      </c>
      <c r="P2656" t="s">
        <v>8299</v>
      </c>
    </row>
    <row r="2657" spans="1:16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88"/>
        <v>42381.866284722222</v>
      </c>
      <c r="L2657" s="13">
        <f t="shared" si="87"/>
        <v>2016</v>
      </c>
      <c r="M2657" t="b">
        <v>0</v>
      </c>
      <c r="N2657">
        <v>43</v>
      </c>
      <c r="O2657" t="b">
        <v>0</v>
      </c>
      <c r="P2657" t="s">
        <v>8299</v>
      </c>
    </row>
    <row r="2658" spans="1:16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88"/>
        <v>42767.688518518517</v>
      </c>
      <c r="L2658" s="13">
        <f t="shared" si="87"/>
        <v>2017</v>
      </c>
      <c r="M2658" t="b">
        <v>0</v>
      </c>
      <c r="N2658">
        <v>152</v>
      </c>
      <c r="O2658" t="b">
        <v>0</v>
      </c>
      <c r="P2658" t="s">
        <v>8299</v>
      </c>
    </row>
    <row r="2659" spans="1:16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88"/>
        <v>42551.928854166668</v>
      </c>
      <c r="L2659" s="13">
        <f t="shared" si="87"/>
        <v>2016</v>
      </c>
      <c r="M2659" t="b">
        <v>0</v>
      </c>
      <c r="N2659">
        <v>59</v>
      </c>
      <c r="O2659" t="b">
        <v>0</v>
      </c>
      <c r="P2659" t="s">
        <v>8299</v>
      </c>
    </row>
    <row r="2660" spans="1:16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88"/>
        <v>42551.884189814817</v>
      </c>
      <c r="L2660" s="13">
        <f t="shared" si="87"/>
        <v>2016</v>
      </c>
      <c r="M2660" t="b">
        <v>0</v>
      </c>
      <c r="N2660">
        <v>4</v>
      </c>
      <c r="O2660" t="b">
        <v>0</v>
      </c>
      <c r="P2660" t="s">
        <v>8299</v>
      </c>
    </row>
    <row r="2661" spans="1:16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88"/>
        <v>42082.069560185191</v>
      </c>
      <c r="L2661" s="13">
        <f t="shared" si="87"/>
        <v>2015</v>
      </c>
      <c r="M2661" t="b">
        <v>0</v>
      </c>
      <c r="N2661">
        <v>10</v>
      </c>
      <c r="O2661" t="b">
        <v>0</v>
      </c>
      <c r="P2661" t="s">
        <v>8299</v>
      </c>
    </row>
    <row r="2662" spans="1:16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88"/>
        <v>42272.713171296295</v>
      </c>
      <c r="L2662" s="13">
        <f t="shared" si="87"/>
        <v>2015</v>
      </c>
      <c r="M2662" t="b">
        <v>0</v>
      </c>
      <c r="N2662">
        <v>5</v>
      </c>
      <c r="O2662" t="b">
        <v>0</v>
      </c>
      <c r="P2662" t="s">
        <v>8299</v>
      </c>
    </row>
    <row r="2663" spans="1:16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88"/>
        <v>41542.958449074074</v>
      </c>
      <c r="L2663" s="13">
        <f t="shared" si="87"/>
        <v>2013</v>
      </c>
      <c r="M2663" t="b">
        <v>0</v>
      </c>
      <c r="N2663">
        <v>60</v>
      </c>
      <c r="O2663" t="b">
        <v>1</v>
      </c>
      <c r="P2663" t="s">
        <v>8300</v>
      </c>
    </row>
    <row r="2664" spans="1:16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88"/>
        <v>42207.746678240743</v>
      </c>
      <c r="L2664" s="13">
        <f t="shared" si="87"/>
        <v>2015</v>
      </c>
      <c r="M2664" t="b">
        <v>0</v>
      </c>
      <c r="N2664">
        <v>80</v>
      </c>
      <c r="O2664" t="b">
        <v>1</v>
      </c>
      <c r="P2664" t="s">
        <v>8300</v>
      </c>
    </row>
    <row r="2665" spans="1:16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88"/>
        <v>42222.622766203705</v>
      </c>
      <c r="L2665" s="13">
        <f t="shared" si="87"/>
        <v>2015</v>
      </c>
      <c r="M2665" t="b">
        <v>0</v>
      </c>
      <c r="N2665">
        <v>56</v>
      </c>
      <c r="O2665" t="b">
        <v>1</v>
      </c>
      <c r="P2665" t="s">
        <v>8300</v>
      </c>
    </row>
    <row r="2666" spans="1:16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88"/>
        <v>42313.02542824074</v>
      </c>
      <c r="L2666" s="13">
        <f t="shared" si="87"/>
        <v>2015</v>
      </c>
      <c r="M2666" t="b">
        <v>0</v>
      </c>
      <c r="N2666">
        <v>104</v>
      </c>
      <c r="O2666" t="b">
        <v>1</v>
      </c>
      <c r="P2666" t="s">
        <v>8300</v>
      </c>
    </row>
    <row r="2667" spans="1:16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88"/>
        <v>42083.895532407405</v>
      </c>
      <c r="L2667" s="13">
        <f t="shared" si="87"/>
        <v>2015</v>
      </c>
      <c r="M2667" t="b">
        <v>0</v>
      </c>
      <c r="N2667">
        <v>46</v>
      </c>
      <c r="O2667" t="b">
        <v>1</v>
      </c>
      <c r="P2667" t="s">
        <v>8300</v>
      </c>
    </row>
    <row r="2668" spans="1:16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88"/>
        <v>42235.764340277776</v>
      </c>
      <c r="L2668" s="13">
        <f t="shared" si="87"/>
        <v>2015</v>
      </c>
      <c r="M2668" t="b">
        <v>0</v>
      </c>
      <c r="N2668">
        <v>206</v>
      </c>
      <c r="O2668" t="b">
        <v>1</v>
      </c>
      <c r="P2668" t="s">
        <v>8300</v>
      </c>
    </row>
    <row r="2669" spans="1:16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88"/>
        <v>42380.926111111112</v>
      </c>
      <c r="L2669" s="13">
        <f t="shared" si="87"/>
        <v>2016</v>
      </c>
      <c r="M2669" t="b">
        <v>0</v>
      </c>
      <c r="N2669">
        <v>18</v>
      </c>
      <c r="O2669" t="b">
        <v>1</v>
      </c>
      <c r="P2669" t="s">
        <v>8300</v>
      </c>
    </row>
    <row r="2670" spans="1:16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88"/>
        <v>42275.588715277772</v>
      </c>
      <c r="L2670" s="13">
        <f t="shared" si="87"/>
        <v>2015</v>
      </c>
      <c r="M2670" t="b">
        <v>0</v>
      </c>
      <c r="N2670">
        <v>28</v>
      </c>
      <c r="O2670" t="b">
        <v>1</v>
      </c>
      <c r="P2670" t="s">
        <v>8300</v>
      </c>
    </row>
    <row r="2671" spans="1:16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88"/>
        <v>42319.035833333335</v>
      </c>
      <c r="L2671" s="13">
        <f t="shared" si="87"/>
        <v>2015</v>
      </c>
      <c r="M2671" t="b">
        <v>0</v>
      </c>
      <c r="N2671">
        <v>11</v>
      </c>
      <c r="O2671" t="b">
        <v>1</v>
      </c>
      <c r="P2671" t="s">
        <v>8300</v>
      </c>
    </row>
    <row r="2672" spans="1:16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88"/>
        <v>41821.020601851851</v>
      </c>
      <c r="L2672" s="13">
        <f t="shared" si="87"/>
        <v>2014</v>
      </c>
      <c r="M2672" t="b">
        <v>1</v>
      </c>
      <c r="N2672">
        <v>60</v>
      </c>
      <c r="O2672" t="b">
        <v>0</v>
      </c>
      <c r="P2672" t="s">
        <v>8300</v>
      </c>
    </row>
    <row r="2673" spans="1:16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88"/>
        <v>41962.749027777783</v>
      </c>
      <c r="L2673" s="13">
        <f t="shared" si="87"/>
        <v>2014</v>
      </c>
      <c r="M2673" t="b">
        <v>1</v>
      </c>
      <c r="N2673">
        <v>84</v>
      </c>
      <c r="O2673" t="b">
        <v>0</v>
      </c>
      <c r="P2673" t="s">
        <v>8300</v>
      </c>
    </row>
    <row r="2674" spans="1:16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88"/>
        <v>42344.884143518517</v>
      </c>
      <c r="L2674" s="13">
        <f t="shared" si="87"/>
        <v>2015</v>
      </c>
      <c r="M2674" t="b">
        <v>1</v>
      </c>
      <c r="N2674">
        <v>47</v>
      </c>
      <c r="O2674" t="b">
        <v>0</v>
      </c>
      <c r="P2674" t="s">
        <v>8300</v>
      </c>
    </row>
    <row r="2675" spans="1:16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88"/>
        <v>41912.541655092595</v>
      </c>
      <c r="L2675" s="13">
        <f t="shared" si="87"/>
        <v>2014</v>
      </c>
      <c r="M2675" t="b">
        <v>1</v>
      </c>
      <c r="N2675">
        <v>66</v>
      </c>
      <c r="O2675" t="b">
        <v>0</v>
      </c>
      <c r="P2675" t="s">
        <v>8300</v>
      </c>
    </row>
    <row r="2676" spans="1:16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88"/>
        <v>42529.632754629631</v>
      </c>
      <c r="L2676" s="13">
        <f t="shared" si="87"/>
        <v>2016</v>
      </c>
      <c r="M2676" t="b">
        <v>1</v>
      </c>
      <c r="N2676">
        <v>171</v>
      </c>
      <c r="O2676" t="b">
        <v>0</v>
      </c>
      <c r="P2676" t="s">
        <v>8300</v>
      </c>
    </row>
    <row r="2677" spans="1:16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88"/>
        <v>41923.857511574075</v>
      </c>
      <c r="L2677" s="13">
        <f t="shared" si="87"/>
        <v>2014</v>
      </c>
      <c r="M2677" t="b">
        <v>1</v>
      </c>
      <c r="N2677">
        <v>29</v>
      </c>
      <c r="O2677" t="b">
        <v>0</v>
      </c>
      <c r="P2677" t="s">
        <v>8300</v>
      </c>
    </row>
    <row r="2678" spans="1:16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88"/>
        <v>42482.624699074076</v>
      </c>
      <c r="L2678" s="13">
        <f t="shared" si="87"/>
        <v>2016</v>
      </c>
      <c r="M2678" t="b">
        <v>0</v>
      </c>
      <c r="N2678">
        <v>9</v>
      </c>
      <c r="O2678" t="b">
        <v>0</v>
      </c>
      <c r="P2678" t="s">
        <v>8300</v>
      </c>
    </row>
    <row r="2679" spans="1:16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88"/>
        <v>41793.029432870368</v>
      </c>
      <c r="L2679" s="13">
        <f t="shared" si="87"/>
        <v>2014</v>
      </c>
      <c r="M2679" t="b">
        <v>0</v>
      </c>
      <c r="N2679">
        <v>27</v>
      </c>
      <c r="O2679" t="b">
        <v>0</v>
      </c>
      <c r="P2679" t="s">
        <v>8300</v>
      </c>
    </row>
    <row r="2680" spans="1:16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88"/>
        <v>42241.798206018517</v>
      </c>
      <c r="L2680" s="13">
        <f t="shared" si="87"/>
        <v>2015</v>
      </c>
      <c r="M2680" t="b">
        <v>0</v>
      </c>
      <c r="N2680">
        <v>2</v>
      </c>
      <c r="O2680" t="b">
        <v>0</v>
      </c>
      <c r="P2680" t="s">
        <v>8300</v>
      </c>
    </row>
    <row r="2681" spans="1:16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88"/>
        <v>42033.001087962963</v>
      </c>
      <c r="L2681" s="13">
        <f t="shared" si="87"/>
        <v>2015</v>
      </c>
      <c r="M2681" t="b">
        <v>0</v>
      </c>
      <c r="N2681">
        <v>3</v>
      </c>
      <c r="O2681" t="b">
        <v>0</v>
      </c>
      <c r="P2681" t="s">
        <v>8300</v>
      </c>
    </row>
    <row r="2682" spans="1:16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88"/>
        <v>42436.211701388893</v>
      </c>
      <c r="L2682" s="13">
        <f t="shared" si="87"/>
        <v>2016</v>
      </c>
      <c r="M2682" t="b">
        <v>0</v>
      </c>
      <c r="N2682">
        <v>4</v>
      </c>
      <c r="O2682" t="b">
        <v>0</v>
      </c>
      <c r="P2682" t="s">
        <v>8300</v>
      </c>
    </row>
    <row r="2683" spans="1:16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88"/>
        <v>41805.895254629628</v>
      </c>
      <c r="L2683" s="13">
        <f t="shared" si="87"/>
        <v>2014</v>
      </c>
      <c r="M2683" t="b">
        <v>0</v>
      </c>
      <c r="N2683">
        <v>2</v>
      </c>
      <c r="O2683" t="b">
        <v>0</v>
      </c>
      <c r="P2683" t="s">
        <v>8282</v>
      </c>
    </row>
    <row r="2684" spans="1:16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88"/>
        <v>41932.871990740743</v>
      </c>
      <c r="L2684" s="13">
        <f t="shared" si="87"/>
        <v>2014</v>
      </c>
      <c r="M2684" t="b">
        <v>0</v>
      </c>
      <c r="N2684">
        <v>20</v>
      </c>
      <c r="O2684" t="b">
        <v>0</v>
      </c>
      <c r="P2684" t="s">
        <v>8282</v>
      </c>
    </row>
    <row r="2685" spans="1:16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88"/>
        <v>42034.75509259259</v>
      </c>
      <c r="L2685" s="13">
        <f t="shared" si="87"/>
        <v>2015</v>
      </c>
      <c r="M2685" t="b">
        <v>0</v>
      </c>
      <c r="N2685">
        <v>3</v>
      </c>
      <c r="O2685" t="b">
        <v>0</v>
      </c>
      <c r="P2685" t="s">
        <v>8282</v>
      </c>
    </row>
    <row r="2686" spans="1:16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88"/>
        <v>41820.914641203701</v>
      </c>
      <c r="L2686" s="13">
        <f t="shared" si="87"/>
        <v>2014</v>
      </c>
      <c r="M2686" t="b">
        <v>0</v>
      </c>
      <c r="N2686">
        <v>4</v>
      </c>
      <c r="O2686" t="b">
        <v>0</v>
      </c>
      <c r="P2686" t="s">
        <v>8282</v>
      </c>
    </row>
    <row r="2687" spans="1:16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88"/>
        <v>42061.69594907407</v>
      </c>
      <c r="L2687" s="13">
        <f t="shared" si="87"/>
        <v>2015</v>
      </c>
      <c r="M2687" t="b">
        <v>0</v>
      </c>
      <c r="N2687">
        <v>1</v>
      </c>
      <c r="O2687" t="b">
        <v>0</v>
      </c>
      <c r="P2687" t="s">
        <v>8282</v>
      </c>
    </row>
    <row r="2688" spans="1:16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88"/>
        <v>41892.974803240737</v>
      </c>
      <c r="L2688" s="13">
        <f t="shared" si="87"/>
        <v>2014</v>
      </c>
      <c r="M2688" t="b">
        <v>0</v>
      </c>
      <c r="N2688">
        <v>0</v>
      </c>
      <c r="O2688" t="b">
        <v>0</v>
      </c>
      <c r="P2688" t="s">
        <v>8282</v>
      </c>
    </row>
    <row r="2689" spans="1:16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88"/>
        <v>42154.64025462963</v>
      </c>
      <c r="L2689" s="13">
        <f t="shared" si="87"/>
        <v>2015</v>
      </c>
      <c r="M2689" t="b">
        <v>0</v>
      </c>
      <c r="N2689">
        <v>0</v>
      </c>
      <c r="O2689" t="b">
        <v>0</v>
      </c>
      <c r="P2689" t="s">
        <v>8282</v>
      </c>
    </row>
    <row r="2690" spans="1:16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88"/>
        <v>42028.118865740747</v>
      </c>
      <c r="L2690" s="13">
        <f t="shared" si="87"/>
        <v>2015</v>
      </c>
      <c r="M2690" t="b">
        <v>0</v>
      </c>
      <c r="N2690">
        <v>14</v>
      </c>
      <c r="O2690" t="b">
        <v>0</v>
      </c>
      <c r="P2690" t="s">
        <v>8282</v>
      </c>
    </row>
    <row r="2691" spans="1:16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si="88"/>
        <v>42551.961689814809</v>
      </c>
      <c r="L2691" s="13">
        <f t="shared" ref="L2691:L2754" si="89">YEAR(K2691)</f>
        <v>2016</v>
      </c>
      <c r="M2691" t="b">
        <v>0</v>
      </c>
      <c r="N2691">
        <v>1</v>
      </c>
      <c r="O2691" t="b">
        <v>0</v>
      </c>
      <c r="P2691" t="s">
        <v>8282</v>
      </c>
    </row>
    <row r="2692" spans="1:16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88"/>
        <v>42113.105046296296</v>
      </c>
      <c r="L2692" s="13">
        <f t="shared" si="89"/>
        <v>2015</v>
      </c>
      <c r="M2692" t="b">
        <v>0</v>
      </c>
      <c r="N2692">
        <v>118</v>
      </c>
      <c r="O2692" t="b">
        <v>0</v>
      </c>
      <c r="P2692" t="s">
        <v>8282</v>
      </c>
    </row>
    <row r="2693" spans="1:16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88"/>
        <v>42089.724039351851</v>
      </c>
      <c r="L2693" s="13">
        <f t="shared" si="89"/>
        <v>2015</v>
      </c>
      <c r="M2693" t="b">
        <v>0</v>
      </c>
      <c r="N2693">
        <v>2</v>
      </c>
      <c r="O2693" t="b">
        <v>0</v>
      </c>
      <c r="P2693" t="s">
        <v>8282</v>
      </c>
    </row>
    <row r="2694" spans="1:16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88"/>
        <v>42058.334027777775</v>
      </c>
      <c r="L2694" s="13">
        <f t="shared" si="89"/>
        <v>2015</v>
      </c>
      <c r="M2694" t="b">
        <v>0</v>
      </c>
      <c r="N2694">
        <v>1</v>
      </c>
      <c r="O2694" t="b">
        <v>0</v>
      </c>
      <c r="P2694" t="s">
        <v>8282</v>
      </c>
    </row>
    <row r="2695" spans="1:16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88"/>
        <v>41834.138495370367</v>
      </c>
      <c r="L2695" s="13">
        <f t="shared" si="89"/>
        <v>2014</v>
      </c>
      <c r="M2695" t="b">
        <v>0</v>
      </c>
      <c r="N2695">
        <v>3</v>
      </c>
      <c r="O2695" t="b">
        <v>0</v>
      </c>
      <c r="P2695" t="s">
        <v>8282</v>
      </c>
    </row>
    <row r="2696" spans="1:16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88"/>
        <v>41878.140497685185</v>
      </c>
      <c r="L2696" s="13">
        <f t="shared" si="89"/>
        <v>2014</v>
      </c>
      <c r="M2696" t="b">
        <v>0</v>
      </c>
      <c r="N2696">
        <v>1</v>
      </c>
      <c r="O2696" t="b">
        <v>0</v>
      </c>
      <c r="P2696" t="s">
        <v>8282</v>
      </c>
    </row>
    <row r="2697" spans="1:16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ref="K2697:K2760" si="90">(((J2697/60)/60)/24)+DATE(1970,1,1)</f>
        <v>42048.181921296295</v>
      </c>
      <c r="L2697" s="13">
        <f t="shared" si="89"/>
        <v>2015</v>
      </c>
      <c r="M2697" t="b">
        <v>0</v>
      </c>
      <c r="N2697">
        <v>3</v>
      </c>
      <c r="O2697" t="b">
        <v>0</v>
      </c>
      <c r="P2697" t="s">
        <v>8282</v>
      </c>
    </row>
    <row r="2698" spans="1:16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90"/>
        <v>41964.844444444447</v>
      </c>
      <c r="L2698" s="13">
        <f t="shared" si="89"/>
        <v>2014</v>
      </c>
      <c r="M2698" t="b">
        <v>0</v>
      </c>
      <c r="N2698">
        <v>38</v>
      </c>
      <c r="O2698" t="b">
        <v>0</v>
      </c>
      <c r="P2698" t="s">
        <v>8282</v>
      </c>
    </row>
    <row r="2699" spans="1:16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90"/>
        <v>42187.940081018518</v>
      </c>
      <c r="L2699" s="13">
        <f t="shared" si="89"/>
        <v>2015</v>
      </c>
      <c r="M2699" t="b">
        <v>0</v>
      </c>
      <c r="N2699">
        <v>52</v>
      </c>
      <c r="O2699" t="b">
        <v>0</v>
      </c>
      <c r="P2699" t="s">
        <v>8282</v>
      </c>
    </row>
    <row r="2700" spans="1:16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90"/>
        <v>41787.898240740738</v>
      </c>
      <c r="L2700" s="13">
        <f t="shared" si="89"/>
        <v>2014</v>
      </c>
      <c r="M2700" t="b">
        <v>0</v>
      </c>
      <c r="N2700">
        <v>2</v>
      </c>
      <c r="O2700" t="b">
        <v>0</v>
      </c>
      <c r="P2700" t="s">
        <v>8282</v>
      </c>
    </row>
    <row r="2701" spans="1:16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90"/>
        <v>41829.896562499998</v>
      </c>
      <c r="L2701" s="13">
        <f t="shared" si="89"/>
        <v>2014</v>
      </c>
      <c r="M2701" t="b">
        <v>0</v>
      </c>
      <c r="N2701">
        <v>0</v>
      </c>
      <c r="O2701" t="b">
        <v>0</v>
      </c>
      <c r="P2701" t="s">
        <v>8282</v>
      </c>
    </row>
    <row r="2702" spans="1:16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90"/>
        <v>41870.87467592593</v>
      </c>
      <c r="L2702" s="13">
        <f t="shared" si="89"/>
        <v>2014</v>
      </c>
      <c r="M2702" t="b">
        <v>0</v>
      </c>
      <c r="N2702">
        <v>4</v>
      </c>
      <c r="O2702" t="b">
        <v>0</v>
      </c>
      <c r="P2702" t="s">
        <v>8282</v>
      </c>
    </row>
    <row r="2703" spans="1:16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90"/>
        <v>42801.774699074071</v>
      </c>
      <c r="L2703" s="13">
        <f t="shared" si="89"/>
        <v>2017</v>
      </c>
      <c r="M2703" t="b">
        <v>0</v>
      </c>
      <c r="N2703">
        <v>46</v>
      </c>
      <c r="O2703" t="b">
        <v>0</v>
      </c>
      <c r="P2703" t="s">
        <v>8301</v>
      </c>
    </row>
    <row r="2704" spans="1:16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90"/>
        <v>42800.801817129628</v>
      </c>
      <c r="L2704" s="13">
        <f t="shared" si="89"/>
        <v>2017</v>
      </c>
      <c r="M2704" t="b">
        <v>1</v>
      </c>
      <c r="N2704">
        <v>26</v>
      </c>
      <c r="O2704" t="b">
        <v>0</v>
      </c>
      <c r="P2704" t="s">
        <v>8301</v>
      </c>
    </row>
    <row r="2705" spans="1:16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90"/>
        <v>42756.690162037034</v>
      </c>
      <c r="L2705" s="13">
        <f t="shared" si="89"/>
        <v>2017</v>
      </c>
      <c r="M2705" t="b">
        <v>0</v>
      </c>
      <c r="N2705">
        <v>45</v>
      </c>
      <c r="O2705" t="b">
        <v>0</v>
      </c>
      <c r="P2705" t="s">
        <v>8301</v>
      </c>
    </row>
    <row r="2706" spans="1:16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90"/>
        <v>42787.862430555557</v>
      </c>
      <c r="L2706" s="13">
        <f t="shared" si="89"/>
        <v>2017</v>
      </c>
      <c r="M2706" t="b">
        <v>0</v>
      </c>
      <c r="N2706">
        <v>7</v>
      </c>
      <c r="O2706" t="b">
        <v>0</v>
      </c>
      <c r="P2706" t="s">
        <v>8301</v>
      </c>
    </row>
    <row r="2707" spans="1:16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90"/>
        <v>42773.916180555556</v>
      </c>
      <c r="L2707" s="13">
        <f t="shared" si="89"/>
        <v>2017</v>
      </c>
      <c r="M2707" t="b">
        <v>0</v>
      </c>
      <c r="N2707">
        <v>8</v>
      </c>
      <c r="O2707" t="b">
        <v>0</v>
      </c>
      <c r="P2707" t="s">
        <v>8301</v>
      </c>
    </row>
    <row r="2708" spans="1:16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90"/>
        <v>41899.294942129629</v>
      </c>
      <c r="L2708" s="13">
        <f t="shared" si="89"/>
        <v>2014</v>
      </c>
      <c r="M2708" t="b">
        <v>1</v>
      </c>
      <c r="N2708">
        <v>263</v>
      </c>
      <c r="O2708" t="b">
        <v>1</v>
      </c>
      <c r="P2708" t="s">
        <v>8301</v>
      </c>
    </row>
    <row r="2709" spans="1:16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90"/>
        <v>41391.782905092594</v>
      </c>
      <c r="L2709" s="13">
        <f t="shared" si="89"/>
        <v>2013</v>
      </c>
      <c r="M2709" t="b">
        <v>1</v>
      </c>
      <c r="N2709">
        <v>394</v>
      </c>
      <c r="O2709" t="b">
        <v>1</v>
      </c>
      <c r="P2709" t="s">
        <v>8301</v>
      </c>
    </row>
    <row r="2710" spans="1:16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90"/>
        <v>42512.698217592595</v>
      </c>
      <c r="L2710" s="13">
        <f t="shared" si="89"/>
        <v>2016</v>
      </c>
      <c r="M2710" t="b">
        <v>1</v>
      </c>
      <c r="N2710">
        <v>1049</v>
      </c>
      <c r="O2710" t="b">
        <v>1</v>
      </c>
      <c r="P2710" t="s">
        <v>8301</v>
      </c>
    </row>
    <row r="2711" spans="1:16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90"/>
        <v>42612.149780092594</v>
      </c>
      <c r="L2711" s="13">
        <f t="shared" si="89"/>
        <v>2016</v>
      </c>
      <c r="M2711" t="b">
        <v>1</v>
      </c>
      <c r="N2711">
        <v>308</v>
      </c>
      <c r="O2711" t="b">
        <v>1</v>
      </c>
      <c r="P2711" t="s">
        <v>8301</v>
      </c>
    </row>
    <row r="2712" spans="1:16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90"/>
        <v>41828.229490740741</v>
      </c>
      <c r="L2712" s="13">
        <f t="shared" si="89"/>
        <v>2014</v>
      </c>
      <c r="M2712" t="b">
        <v>1</v>
      </c>
      <c r="N2712">
        <v>1088</v>
      </c>
      <c r="O2712" t="b">
        <v>1</v>
      </c>
      <c r="P2712" t="s">
        <v>8301</v>
      </c>
    </row>
    <row r="2713" spans="1:16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90"/>
        <v>41780.745254629634</v>
      </c>
      <c r="L2713" s="13">
        <f t="shared" si="89"/>
        <v>2014</v>
      </c>
      <c r="M2713" t="b">
        <v>1</v>
      </c>
      <c r="N2713">
        <v>73</v>
      </c>
      <c r="O2713" t="b">
        <v>1</v>
      </c>
      <c r="P2713" t="s">
        <v>8301</v>
      </c>
    </row>
    <row r="2714" spans="1:16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90"/>
        <v>41432.062037037038</v>
      </c>
      <c r="L2714" s="13">
        <f t="shared" si="89"/>
        <v>2013</v>
      </c>
      <c r="M2714" t="b">
        <v>1</v>
      </c>
      <c r="N2714">
        <v>143</v>
      </c>
      <c r="O2714" t="b">
        <v>1</v>
      </c>
      <c r="P2714" t="s">
        <v>8301</v>
      </c>
    </row>
    <row r="2715" spans="1:16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90"/>
        <v>42322.653749999998</v>
      </c>
      <c r="L2715" s="13">
        <f t="shared" si="89"/>
        <v>2015</v>
      </c>
      <c r="M2715" t="b">
        <v>1</v>
      </c>
      <c r="N2715">
        <v>1420</v>
      </c>
      <c r="O2715" t="b">
        <v>1</v>
      </c>
      <c r="P2715" t="s">
        <v>8301</v>
      </c>
    </row>
    <row r="2716" spans="1:16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90"/>
        <v>42629.655046296291</v>
      </c>
      <c r="L2716" s="13">
        <f t="shared" si="89"/>
        <v>2016</v>
      </c>
      <c r="M2716" t="b">
        <v>1</v>
      </c>
      <c r="N2716">
        <v>305</v>
      </c>
      <c r="O2716" t="b">
        <v>1</v>
      </c>
      <c r="P2716" t="s">
        <v>8301</v>
      </c>
    </row>
    <row r="2717" spans="1:16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90"/>
        <v>42387.398472222223</v>
      </c>
      <c r="L2717" s="13">
        <f t="shared" si="89"/>
        <v>2016</v>
      </c>
      <c r="M2717" t="b">
        <v>1</v>
      </c>
      <c r="N2717">
        <v>551</v>
      </c>
      <c r="O2717" t="b">
        <v>1</v>
      </c>
      <c r="P2717" t="s">
        <v>8301</v>
      </c>
    </row>
    <row r="2718" spans="1:16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90"/>
        <v>42255.333252314813</v>
      </c>
      <c r="L2718" s="13">
        <f t="shared" si="89"/>
        <v>2015</v>
      </c>
      <c r="M2718" t="b">
        <v>1</v>
      </c>
      <c r="N2718">
        <v>187</v>
      </c>
      <c r="O2718" t="b">
        <v>1</v>
      </c>
      <c r="P2718" t="s">
        <v>8301</v>
      </c>
    </row>
    <row r="2719" spans="1:16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90"/>
        <v>41934.914918981485</v>
      </c>
      <c r="L2719" s="13">
        <f t="shared" si="89"/>
        <v>2014</v>
      </c>
      <c r="M2719" t="b">
        <v>1</v>
      </c>
      <c r="N2719">
        <v>325</v>
      </c>
      <c r="O2719" t="b">
        <v>1</v>
      </c>
      <c r="P2719" t="s">
        <v>8301</v>
      </c>
    </row>
    <row r="2720" spans="1:16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90"/>
        <v>42465.596585648149</v>
      </c>
      <c r="L2720" s="13">
        <f t="shared" si="89"/>
        <v>2016</v>
      </c>
      <c r="M2720" t="b">
        <v>1</v>
      </c>
      <c r="N2720">
        <v>148</v>
      </c>
      <c r="O2720" t="b">
        <v>1</v>
      </c>
      <c r="P2720" t="s">
        <v>8301</v>
      </c>
    </row>
    <row r="2721" spans="1:16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90"/>
        <v>42418.031180555554</v>
      </c>
      <c r="L2721" s="13">
        <f t="shared" si="89"/>
        <v>2016</v>
      </c>
      <c r="M2721" t="b">
        <v>0</v>
      </c>
      <c r="N2721">
        <v>69</v>
      </c>
      <c r="O2721" t="b">
        <v>1</v>
      </c>
      <c r="P2721" t="s">
        <v>8301</v>
      </c>
    </row>
    <row r="2722" spans="1:16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90"/>
        <v>42655.465891203698</v>
      </c>
      <c r="L2722" s="13">
        <f t="shared" si="89"/>
        <v>2016</v>
      </c>
      <c r="M2722" t="b">
        <v>0</v>
      </c>
      <c r="N2722">
        <v>173</v>
      </c>
      <c r="O2722" t="b">
        <v>1</v>
      </c>
      <c r="P2722" t="s">
        <v>8301</v>
      </c>
    </row>
    <row r="2723" spans="1:16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90"/>
        <v>41493.543958333335</v>
      </c>
      <c r="L2723" s="13">
        <f t="shared" si="89"/>
        <v>2013</v>
      </c>
      <c r="M2723" t="b">
        <v>0</v>
      </c>
      <c r="N2723">
        <v>269</v>
      </c>
      <c r="O2723" t="b">
        <v>1</v>
      </c>
      <c r="P2723" t="s">
        <v>8293</v>
      </c>
    </row>
    <row r="2724" spans="1:16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90"/>
        <v>42704.857094907406</v>
      </c>
      <c r="L2724" s="13">
        <f t="shared" si="89"/>
        <v>2016</v>
      </c>
      <c r="M2724" t="b">
        <v>0</v>
      </c>
      <c r="N2724">
        <v>185</v>
      </c>
      <c r="O2724" t="b">
        <v>1</v>
      </c>
      <c r="P2724" t="s">
        <v>8293</v>
      </c>
    </row>
    <row r="2725" spans="1:16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90"/>
        <v>41944.83898148148</v>
      </c>
      <c r="L2725" s="13">
        <f t="shared" si="89"/>
        <v>2014</v>
      </c>
      <c r="M2725" t="b">
        <v>0</v>
      </c>
      <c r="N2725">
        <v>176</v>
      </c>
      <c r="O2725" t="b">
        <v>1</v>
      </c>
      <c r="P2725" t="s">
        <v>8293</v>
      </c>
    </row>
    <row r="2726" spans="1:16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90"/>
        <v>42199.32707175926</v>
      </c>
      <c r="L2726" s="13">
        <f t="shared" si="89"/>
        <v>2015</v>
      </c>
      <c r="M2726" t="b">
        <v>0</v>
      </c>
      <c r="N2726">
        <v>1019</v>
      </c>
      <c r="O2726" t="b">
        <v>1</v>
      </c>
      <c r="P2726" t="s">
        <v>8293</v>
      </c>
    </row>
    <row r="2727" spans="1:16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90"/>
        <v>42745.744618055556</v>
      </c>
      <c r="L2727" s="13">
        <f t="shared" si="89"/>
        <v>2017</v>
      </c>
      <c r="M2727" t="b">
        <v>0</v>
      </c>
      <c r="N2727">
        <v>113</v>
      </c>
      <c r="O2727" t="b">
        <v>1</v>
      </c>
      <c r="P2727" t="s">
        <v>8293</v>
      </c>
    </row>
    <row r="2728" spans="1:16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90"/>
        <v>42452.579988425925</v>
      </c>
      <c r="L2728" s="13">
        <f t="shared" si="89"/>
        <v>2016</v>
      </c>
      <c r="M2728" t="b">
        <v>0</v>
      </c>
      <c r="N2728">
        <v>404</v>
      </c>
      <c r="O2728" t="b">
        <v>1</v>
      </c>
      <c r="P2728" t="s">
        <v>8293</v>
      </c>
    </row>
    <row r="2729" spans="1:16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90"/>
        <v>42198.676655092597</v>
      </c>
      <c r="L2729" s="13">
        <f t="shared" si="89"/>
        <v>2015</v>
      </c>
      <c r="M2729" t="b">
        <v>0</v>
      </c>
      <c r="N2729">
        <v>707</v>
      </c>
      <c r="O2729" t="b">
        <v>1</v>
      </c>
      <c r="P2729" t="s">
        <v>8293</v>
      </c>
    </row>
    <row r="2730" spans="1:16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90"/>
        <v>42333.59993055556</v>
      </c>
      <c r="L2730" s="13">
        <f t="shared" si="89"/>
        <v>2015</v>
      </c>
      <c r="M2730" t="b">
        <v>0</v>
      </c>
      <c r="N2730">
        <v>392</v>
      </c>
      <c r="O2730" t="b">
        <v>1</v>
      </c>
      <c r="P2730" t="s">
        <v>8293</v>
      </c>
    </row>
    <row r="2731" spans="1:16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90"/>
        <v>42095.240706018521</v>
      </c>
      <c r="L2731" s="13">
        <f t="shared" si="89"/>
        <v>2015</v>
      </c>
      <c r="M2731" t="b">
        <v>0</v>
      </c>
      <c r="N2731">
        <v>23</v>
      </c>
      <c r="O2731" t="b">
        <v>1</v>
      </c>
      <c r="P2731" t="s">
        <v>8293</v>
      </c>
    </row>
    <row r="2732" spans="1:16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90"/>
        <v>41351.541377314818</v>
      </c>
      <c r="L2732" s="13">
        <f t="shared" si="89"/>
        <v>2013</v>
      </c>
      <c r="M2732" t="b">
        <v>0</v>
      </c>
      <c r="N2732">
        <v>682</v>
      </c>
      <c r="O2732" t="b">
        <v>1</v>
      </c>
      <c r="P2732" t="s">
        <v>8293</v>
      </c>
    </row>
    <row r="2733" spans="1:16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90"/>
        <v>41872.525717592594</v>
      </c>
      <c r="L2733" s="13">
        <f t="shared" si="89"/>
        <v>2014</v>
      </c>
      <c r="M2733" t="b">
        <v>0</v>
      </c>
      <c r="N2733">
        <v>37</v>
      </c>
      <c r="O2733" t="b">
        <v>1</v>
      </c>
      <c r="P2733" t="s">
        <v>8293</v>
      </c>
    </row>
    <row r="2734" spans="1:16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90"/>
        <v>41389.808194444442</v>
      </c>
      <c r="L2734" s="13">
        <f t="shared" si="89"/>
        <v>2013</v>
      </c>
      <c r="M2734" t="b">
        <v>0</v>
      </c>
      <c r="N2734">
        <v>146</v>
      </c>
      <c r="O2734" t="b">
        <v>1</v>
      </c>
      <c r="P2734" t="s">
        <v>8293</v>
      </c>
    </row>
    <row r="2735" spans="1:16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90"/>
        <v>42044.272847222222</v>
      </c>
      <c r="L2735" s="13">
        <f t="shared" si="89"/>
        <v>2015</v>
      </c>
      <c r="M2735" t="b">
        <v>0</v>
      </c>
      <c r="N2735">
        <v>119</v>
      </c>
      <c r="O2735" t="b">
        <v>1</v>
      </c>
      <c r="P2735" t="s">
        <v>8293</v>
      </c>
    </row>
    <row r="2736" spans="1:16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90"/>
        <v>42626.668888888889</v>
      </c>
      <c r="L2736" s="13">
        <f t="shared" si="89"/>
        <v>2016</v>
      </c>
      <c r="M2736" t="b">
        <v>0</v>
      </c>
      <c r="N2736">
        <v>163</v>
      </c>
      <c r="O2736" t="b">
        <v>1</v>
      </c>
      <c r="P2736" t="s">
        <v>8293</v>
      </c>
    </row>
    <row r="2737" spans="1:16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90"/>
        <v>41316.120949074073</v>
      </c>
      <c r="L2737" s="13">
        <f t="shared" si="89"/>
        <v>2013</v>
      </c>
      <c r="M2737" t="b">
        <v>0</v>
      </c>
      <c r="N2737">
        <v>339</v>
      </c>
      <c r="O2737" t="b">
        <v>1</v>
      </c>
      <c r="P2737" t="s">
        <v>8293</v>
      </c>
    </row>
    <row r="2738" spans="1:16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90"/>
        <v>41722.666354166664</v>
      </c>
      <c r="L2738" s="13">
        <f t="shared" si="89"/>
        <v>2014</v>
      </c>
      <c r="M2738" t="b">
        <v>0</v>
      </c>
      <c r="N2738">
        <v>58</v>
      </c>
      <c r="O2738" t="b">
        <v>1</v>
      </c>
      <c r="P2738" t="s">
        <v>8293</v>
      </c>
    </row>
    <row r="2739" spans="1:16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90"/>
        <v>41611.917673611111</v>
      </c>
      <c r="L2739" s="13">
        <f t="shared" si="89"/>
        <v>2013</v>
      </c>
      <c r="M2739" t="b">
        <v>0</v>
      </c>
      <c r="N2739">
        <v>456</v>
      </c>
      <c r="O2739" t="b">
        <v>1</v>
      </c>
      <c r="P2739" t="s">
        <v>8293</v>
      </c>
    </row>
    <row r="2740" spans="1:16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90"/>
        <v>42620.143564814818</v>
      </c>
      <c r="L2740" s="13">
        <f t="shared" si="89"/>
        <v>2016</v>
      </c>
      <c r="M2740" t="b">
        <v>0</v>
      </c>
      <c r="N2740">
        <v>15</v>
      </c>
      <c r="O2740" t="b">
        <v>1</v>
      </c>
      <c r="P2740" t="s">
        <v>8293</v>
      </c>
    </row>
    <row r="2741" spans="1:16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90"/>
        <v>41719.887928240743</v>
      </c>
      <c r="L2741" s="13">
        <f t="shared" si="89"/>
        <v>2014</v>
      </c>
      <c r="M2741" t="b">
        <v>0</v>
      </c>
      <c r="N2741">
        <v>191</v>
      </c>
      <c r="O2741" t="b">
        <v>1</v>
      </c>
      <c r="P2741" t="s">
        <v>8293</v>
      </c>
    </row>
    <row r="2742" spans="1:16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90"/>
        <v>42045.031851851847</v>
      </c>
      <c r="L2742" s="13">
        <f t="shared" si="89"/>
        <v>2015</v>
      </c>
      <c r="M2742" t="b">
        <v>0</v>
      </c>
      <c r="N2742">
        <v>17</v>
      </c>
      <c r="O2742" t="b">
        <v>1</v>
      </c>
      <c r="P2742" t="s">
        <v>8293</v>
      </c>
    </row>
    <row r="2743" spans="1:16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90"/>
        <v>41911.657430555555</v>
      </c>
      <c r="L2743" s="13">
        <f t="shared" si="89"/>
        <v>2014</v>
      </c>
      <c r="M2743" t="b">
        <v>0</v>
      </c>
      <c r="N2743">
        <v>4</v>
      </c>
      <c r="O2743" t="b">
        <v>0</v>
      </c>
      <c r="P2743" t="s">
        <v>8302</v>
      </c>
    </row>
    <row r="2744" spans="1:16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90"/>
        <v>41030.719756944447</v>
      </c>
      <c r="L2744" s="13">
        <f t="shared" si="89"/>
        <v>2012</v>
      </c>
      <c r="M2744" t="b">
        <v>0</v>
      </c>
      <c r="N2744">
        <v>18</v>
      </c>
      <c r="O2744" t="b">
        <v>0</v>
      </c>
      <c r="P2744" t="s">
        <v>8302</v>
      </c>
    </row>
    <row r="2745" spans="1:16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90"/>
        <v>42632.328784722224</v>
      </c>
      <c r="L2745" s="13">
        <f t="shared" si="89"/>
        <v>2016</v>
      </c>
      <c r="M2745" t="b">
        <v>0</v>
      </c>
      <c r="N2745">
        <v>0</v>
      </c>
      <c r="O2745" t="b">
        <v>0</v>
      </c>
      <c r="P2745" t="s">
        <v>8302</v>
      </c>
    </row>
    <row r="2746" spans="1:16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90"/>
        <v>40938.062476851854</v>
      </c>
      <c r="L2746" s="13">
        <f t="shared" si="89"/>
        <v>2012</v>
      </c>
      <c r="M2746" t="b">
        <v>0</v>
      </c>
      <c r="N2746">
        <v>22</v>
      </c>
      <c r="O2746" t="b">
        <v>0</v>
      </c>
      <c r="P2746" t="s">
        <v>8302</v>
      </c>
    </row>
    <row r="2747" spans="1:16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90"/>
        <v>41044.988055555557</v>
      </c>
      <c r="L2747" s="13">
        <f t="shared" si="89"/>
        <v>2012</v>
      </c>
      <c r="M2747" t="b">
        <v>0</v>
      </c>
      <c r="N2747">
        <v>49</v>
      </c>
      <c r="O2747" t="b">
        <v>0</v>
      </c>
      <c r="P2747" t="s">
        <v>8302</v>
      </c>
    </row>
    <row r="2748" spans="1:16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90"/>
        <v>41850.781377314815</v>
      </c>
      <c r="L2748" s="13">
        <f t="shared" si="89"/>
        <v>2014</v>
      </c>
      <c r="M2748" t="b">
        <v>0</v>
      </c>
      <c r="N2748">
        <v>19</v>
      </c>
      <c r="O2748" t="b">
        <v>0</v>
      </c>
      <c r="P2748" t="s">
        <v>8302</v>
      </c>
    </row>
    <row r="2749" spans="1:16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90"/>
        <v>41044.64811342593</v>
      </c>
      <c r="L2749" s="13">
        <f t="shared" si="89"/>
        <v>2012</v>
      </c>
      <c r="M2749" t="b">
        <v>0</v>
      </c>
      <c r="N2749">
        <v>4</v>
      </c>
      <c r="O2749" t="b">
        <v>0</v>
      </c>
      <c r="P2749" t="s">
        <v>8302</v>
      </c>
    </row>
    <row r="2750" spans="1:16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90"/>
        <v>42585.7106712963</v>
      </c>
      <c r="L2750" s="13">
        <f t="shared" si="89"/>
        <v>2016</v>
      </c>
      <c r="M2750" t="b">
        <v>0</v>
      </c>
      <c r="N2750">
        <v>4</v>
      </c>
      <c r="O2750" t="b">
        <v>0</v>
      </c>
      <c r="P2750" t="s">
        <v>8302</v>
      </c>
    </row>
    <row r="2751" spans="1:16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90"/>
        <v>42068.799039351856</v>
      </c>
      <c r="L2751" s="13">
        <f t="shared" si="89"/>
        <v>2015</v>
      </c>
      <c r="M2751" t="b">
        <v>0</v>
      </c>
      <c r="N2751">
        <v>2</v>
      </c>
      <c r="O2751" t="b">
        <v>0</v>
      </c>
      <c r="P2751" t="s">
        <v>8302</v>
      </c>
    </row>
    <row r="2752" spans="1:16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90"/>
        <v>41078.899826388886</v>
      </c>
      <c r="L2752" s="13">
        <f t="shared" si="89"/>
        <v>2012</v>
      </c>
      <c r="M2752" t="b">
        <v>0</v>
      </c>
      <c r="N2752">
        <v>0</v>
      </c>
      <c r="O2752" t="b">
        <v>0</v>
      </c>
      <c r="P2752" t="s">
        <v>8302</v>
      </c>
    </row>
    <row r="2753" spans="1:16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90"/>
        <v>41747.887060185189</v>
      </c>
      <c r="L2753" s="13">
        <f t="shared" si="89"/>
        <v>2014</v>
      </c>
      <c r="M2753" t="b">
        <v>0</v>
      </c>
      <c r="N2753">
        <v>0</v>
      </c>
      <c r="O2753" t="b">
        <v>0</v>
      </c>
      <c r="P2753" t="s">
        <v>8302</v>
      </c>
    </row>
    <row r="2754" spans="1:16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90"/>
        <v>40855.765092592592</v>
      </c>
      <c r="L2754" s="13">
        <f t="shared" si="89"/>
        <v>2011</v>
      </c>
      <c r="M2754" t="b">
        <v>0</v>
      </c>
      <c r="N2754">
        <v>14</v>
      </c>
      <c r="O2754" t="b">
        <v>0</v>
      </c>
      <c r="P2754" t="s">
        <v>8302</v>
      </c>
    </row>
    <row r="2755" spans="1:16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si="90"/>
        <v>41117.900729166664</v>
      </c>
      <c r="L2755" s="13">
        <f t="shared" ref="L2755:L2818" si="91">YEAR(K2755)</f>
        <v>2012</v>
      </c>
      <c r="M2755" t="b">
        <v>0</v>
      </c>
      <c r="N2755">
        <v>8</v>
      </c>
      <c r="O2755" t="b">
        <v>0</v>
      </c>
      <c r="P2755" t="s">
        <v>8302</v>
      </c>
    </row>
    <row r="2756" spans="1:16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90"/>
        <v>41863.636006944449</v>
      </c>
      <c r="L2756" s="13">
        <f t="shared" si="91"/>
        <v>2014</v>
      </c>
      <c r="M2756" t="b">
        <v>0</v>
      </c>
      <c r="N2756">
        <v>0</v>
      </c>
      <c r="O2756" t="b">
        <v>0</v>
      </c>
      <c r="P2756" t="s">
        <v>8302</v>
      </c>
    </row>
    <row r="2757" spans="1:16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90"/>
        <v>42072.790821759263</v>
      </c>
      <c r="L2757" s="13">
        <f t="shared" si="91"/>
        <v>2015</v>
      </c>
      <c r="M2757" t="b">
        <v>0</v>
      </c>
      <c r="N2757">
        <v>15</v>
      </c>
      <c r="O2757" t="b">
        <v>0</v>
      </c>
      <c r="P2757" t="s">
        <v>8302</v>
      </c>
    </row>
    <row r="2758" spans="1:16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90"/>
        <v>41620.90047453704</v>
      </c>
      <c r="L2758" s="13">
        <f t="shared" si="91"/>
        <v>2013</v>
      </c>
      <c r="M2758" t="b">
        <v>0</v>
      </c>
      <c r="N2758">
        <v>33</v>
      </c>
      <c r="O2758" t="b">
        <v>0</v>
      </c>
      <c r="P2758" t="s">
        <v>8302</v>
      </c>
    </row>
    <row r="2759" spans="1:16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90"/>
        <v>42573.65662037037</v>
      </c>
      <c r="L2759" s="13">
        <f t="shared" si="91"/>
        <v>2016</v>
      </c>
      <c r="M2759" t="b">
        <v>0</v>
      </c>
      <c r="N2759">
        <v>2</v>
      </c>
      <c r="O2759" t="b">
        <v>0</v>
      </c>
      <c r="P2759" t="s">
        <v>8302</v>
      </c>
    </row>
    <row r="2760" spans="1:16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90"/>
        <v>42639.441932870366</v>
      </c>
      <c r="L2760" s="13">
        <f t="shared" si="91"/>
        <v>2016</v>
      </c>
      <c r="M2760" t="b">
        <v>0</v>
      </c>
      <c r="N2760">
        <v>6</v>
      </c>
      <c r="O2760" t="b">
        <v>0</v>
      </c>
      <c r="P2760" t="s">
        <v>8302</v>
      </c>
    </row>
    <row r="2761" spans="1:16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ref="K2761:K2824" si="92">(((J2761/60)/60)/24)+DATE(1970,1,1)</f>
        <v>42524.36650462963</v>
      </c>
      <c r="L2761" s="13">
        <f t="shared" si="91"/>
        <v>2016</v>
      </c>
      <c r="M2761" t="b">
        <v>0</v>
      </c>
      <c r="N2761">
        <v>2</v>
      </c>
      <c r="O2761" t="b">
        <v>0</v>
      </c>
      <c r="P2761" t="s">
        <v>8302</v>
      </c>
    </row>
    <row r="2762" spans="1:16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92"/>
        <v>41415.461319444446</v>
      </c>
      <c r="L2762" s="13">
        <f t="shared" si="91"/>
        <v>2013</v>
      </c>
      <c r="M2762" t="b">
        <v>0</v>
      </c>
      <c r="N2762">
        <v>0</v>
      </c>
      <c r="O2762" t="b">
        <v>0</v>
      </c>
      <c r="P2762" t="s">
        <v>8302</v>
      </c>
    </row>
    <row r="2763" spans="1:16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92"/>
        <v>41247.063576388886</v>
      </c>
      <c r="L2763" s="13">
        <f t="shared" si="91"/>
        <v>2012</v>
      </c>
      <c r="M2763" t="b">
        <v>0</v>
      </c>
      <c r="N2763">
        <v>4</v>
      </c>
      <c r="O2763" t="b">
        <v>0</v>
      </c>
      <c r="P2763" t="s">
        <v>8302</v>
      </c>
    </row>
    <row r="2764" spans="1:16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92"/>
        <v>40927.036979166667</v>
      </c>
      <c r="L2764" s="13">
        <f t="shared" si="91"/>
        <v>2012</v>
      </c>
      <c r="M2764" t="b">
        <v>0</v>
      </c>
      <c r="N2764">
        <v>1</v>
      </c>
      <c r="O2764" t="b">
        <v>0</v>
      </c>
      <c r="P2764" t="s">
        <v>8302</v>
      </c>
    </row>
    <row r="2765" spans="1:16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92"/>
        <v>41373.579675925925</v>
      </c>
      <c r="L2765" s="13">
        <f t="shared" si="91"/>
        <v>2013</v>
      </c>
      <c r="M2765" t="b">
        <v>0</v>
      </c>
      <c r="N2765">
        <v>3</v>
      </c>
      <c r="O2765" t="b">
        <v>0</v>
      </c>
      <c r="P2765" t="s">
        <v>8302</v>
      </c>
    </row>
    <row r="2766" spans="1:16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92"/>
        <v>41030.292025462964</v>
      </c>
      <c r="L2766" s="13">
        <f t="shared" si="91"/>
        <v>2012</v>
      </c>
      <c r="M2766" t="b">
        <v>0</v>
      </c>
      <c r="N2766">
        <v>4</v>
      </c>
      <c r="O2766" t="b">
        <v>0</v>
      </c>
      <c r="P2766" t="s">
        <v>8302</v>
      </c>
    </row>
    <row r="2767" spans="1:16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92"/>
        <v>41194.579027777778</v>
      </c>
      <c r="L2767" s="13">
        <f t="shared" si="91"/>
        <v>2012</v>
      </c>
      <c r="M2767" t="b">
        <v>0</v>
      </c>
      <c r="N2767">
        <v>0</v>
      </c>
      <c r="O2767" t="b">
        <v>0</v>
      </c>
      <c r="P2767" t="s">
        <v>8302</v>
      </c>
    </row>
    <row r="2768" spans="1:16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92"/>
        <v>40736.668032407404</v>
      </c>
      <c r="L2768" s="13">
        <f t="shared" si="91"/>
        <v>2011</v>
      </c>
      <c r="M2768" t="b">
        <v>0</v>
      </c>
      <c r="N2768">
        <v>4</v>
      </c>
      <c r="O2768" t="b">
        <v>0</v>
      </c>
      <c r="P2768" t="s">
        <v>8302</v>
      </c>
    </row>
    <row r="2769" spans="1:16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92"/>
        <v>42172.958912037036</v>
      </c>
      <c r="L2769" s="13">
        <f t="shared" si="91"/>
        <v>2015</v>
      </c>
      <c r="M2769" t="b">
        <v>0</v>
      </c>
      <c r="N2769">
        <v>3</v>
      </c>
      <c r="O2769" t="b">
        <v>0</v>
      </c>
      <c r="P2769" t="s">
        <v>8302</v>
      </c>
    </row>
    <row r="2770" spans="1:16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92"/>
        <v>40967.614849537036</v>
      </c>
      <c r="L2770" s="13">
        <f t="shared" si="91"/>
        <v>2012</v>
      </c>
      <c r="M2770" t="b">
        <v>0</v>
      </c>
      <c r="N2770">
        <v>34</v>
      </c>
      <c r="O2770" t="b">
        <v>0</v>
      </c>
      <c r="P2770" t="s">
        <v>8302</v>
      </c>
    </row>
    <row r="2771" spans="1:16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92"/>
        <v>41745.826273148145</v>
      </c>
      <c r="L2771" s="13">
        <f t="shared" si="91"/>
        <v>2014</v>
      </c>
      <c r="M2771" t="b">
        <v>0</v>
      </c>
      <c r="N2771">
        <v>2</v>
      </c>
      <c r="O2771" t="b">
        <v>0</v>
      </c>
      <c r="P2771" t="s">
        <v>8302</v>
      </c>
    </row>
    <row r="2772" spans="1:16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92"/>
        <v>41686.705208333333</v>
      </c>
      <c r="L2772" s="13">
        <f t="shared" si="91"/>
        <v>2014</v>
      </c>
      <c r="M2772" t="b">
        <v>0</v>
      </c>
      <c r="N2772">
        <v>33</v>
      </c>
      <c r="O2772" t="b">
        <v>0</v>
      </c>
      <c r="P2772" t="s">
        <v>8302</v>
      </c>
    </row>
    <row r="2773" spans="1:16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92"/>
        <v>41257.531712962962</v>
      </c>
      <c r="L2773" s="13">
        <f t="shared" si="91"/>
        <v>2012</v>
      </c>
      <c r="M2773" t="b">
        <v>0</v>
      </c>
      <c r="N2773">
        <v>0</v>
      </c>
      <c r="O2773" t="b">
        <v>0</v>
      </c>
      <c r="P2773" t="s">
        <v>8302</v>
      </c>
    </row>
    <row r="2774" spans="1:16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92"/>
        <v>41537.869143518517</v>
      </c>
      <c r="L2774" s="13">
        <f t="shared" si="91"/>
        <v>2013</v>
      </c>
      <c r="M2774" t="b">
        <v>0</v>
      </c>
      <c r="N2774">
        <v>0</v>
      </c>
      <c r="O2774" t="b">
        <v>0</v>
      </c>
      <c r="P2774" t="s">
        <v>8302</v>
      </c>
    </row>
    <row r="2775" spans="1:16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92"/>
        <v>42474.86482638889</v>
      </c>
      <c r="L2775" s="13">
        <f t="shared" si="91"/>
        <v>2016</v>
      </c>
      <c r="M2775" t="b">
        <v>0</v>
      </c>
      <c r="N2775">
        <v>1</v>
      </c>
      <c r="O2775" t="b">
        <v>0</v>
      </c>
      <c r="P2775" t="s">
        <v>8302</v>
      </c>
    </row>
    <row r="2776" spans="1:16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92"/>
        <v>41311.126481481479</v>
      </c>
      <c r="L2776" s="13">
        <f t="shared" si="91"/>
        <v>2013</v>
      </c>
      <c r="M2776" t="b">
        <v>0</v>
      </c>
      <c r="N2776">
        <v>13</v>
      </c>
      <c r="O2776" t="b">
        <v>0</v>
      </c>
      <c r="P2776" t="s">
        <v>8302</v>
      </c>
    </row>
    <row r="2777" spans="1:16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92"/>
        <v>40863.013356481482</v>
      </c>
      <c r="L2777" s="13">
        <f t="shared" si="91"/>
        <v>2011</v>
      </c>
      <c r="M2777" t="b">
        <v>0</v>
      </c>
      <c r="N2777">
        <v>2</v>
      </c>
      <c r="O2777" t="b">
        <v>0</v>
      </c>
      <c r="P2777" t="s">
        <v>8302</v>
      </c>
    </row>
    <row r="2778" spans="1:16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92"/>
        <v>42136.297175925924</v>
      </c>
      <c r="L2778" s="13">
        <f t="shared" si="91"/>
        <v>2015</v>
      </c>
      <c r="M2778" t="b">
        <v>0</v>
      </c>
      <c r="N2778">
        <v>36</v>
      </c>
      <c r="O2778" t="b">
        <v>0</v>
      </c>
      <c r="P2778" t="s">
        <v>8302</v>
      </c>
    </row>
    <row r="2779" spans="1:16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92"/>
        <v>42172.669027777782</v>
      </c>
      <c r="L2779" s="13">
        <f t="shared" si="91"/>
        <v>2015</v>
      </c>
      <c r="M2779" t="b">
        <v>0</v>
      </c>
      <c r="N2779">
        <v>1</v>
      </c>
      <c r="O2779" t="b">
        <v>0</v>
      </c>
      <c r="P2779" t="s">
        <v>8302</v>
      </c>
    </row>
    <row r="2780" spans="1:16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92"/>
        <v>41846.978078703702</v>
      </c>
      <c r="L2780" s="13">
        <f t="shared" si="91"/>
        <v>2014</v>
      </c>
      <c r="M2780" t="b">
        <v>0</v>
      </c>
      <c r="N2780">
        <v>15</v>
      </c>
      <c r="O2780" t="b">
        <v>0</v>
      </c>
      <c r="P2780" t="s">
        <v>8302</v>
      </c>
    </row>
    <row r="2781" spans="1:16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92"/>
        <v>42300.585891203707</v>
      </c>
      <c r="L2781" s="13">
        <f t="shared" si="91"/>
        <v>2015</v>
      </c>
      <c r="M2781" t="b">
        <v>0</v>
      </c>
      <c r="N2781">
        <v>1</v>
      </c>
      <c r="O2781" t="b">
        <v>0</v>
      </c>
      <c r="P2781" t="s">
        <v>8302</v>
      </c>
    </row>
    <row r="2782" spans="1:16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92"/>
        <v>42774.447777777779</v>
      </c>
      <c r="L2782" s="13">
        <f t="shared" si="91"/>
        <v>2017</v>
      </c>
      <c r="M2782" t="b">
        <v>0</v>
      </c>
      <c r="N2782">
        <v>0</v>
      </c>
      <c r="O2782" t="b">
        <v>0</v>
      </c>
      <c r="P2782" t="s">
        <v>8302</v>
      </c>
    </row>
    <row r="2783" spans="1:16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92"/>
        <v>42018.94159722222</v>
      </c>
      <c r="L2783" s="13">
        <f t="shared" si="91"/>
        <v>2015</v>
      </c>
      <c r="M2783" t="b">
        <v>0</v>
      </c>
      <c r="N2783">
        <v>28</v>
      </c>
      <c r="O2783" t="b">
        <v>1</v>
      </c>
      <c r="P2783" t="s">
        <v>8269</v>
      </c>
    </row>
    <row r="2784" spans="1:16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92"/>
        <v>42026.924976851849</v>
      </c>
      <c r="L2784" s="13">
        <f t="shared" si="91"/>
        <v>2015</v>
      </c>
      <c r="M2784" t="b">
        <v>0</v>
      </c>
      <c r="N2784">
        <v>18</v>
      </c>
      <c r="O2784" t="b">
        <v>1</v>
      </c>
      <c r="P2784" t="s">
        <v>8269</v>
      </c>
    </row>
    <row r="2785" spans="1:16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92"/>
        <v>42103.535254629634</v>
      </c>
      <c r="L2785" s="13">
        <f t="shared" si="91"/>
        <v>2015</v>
      </c>
      <c r="M2785" t="b">
        <v>0</v>
      </c>
      <c r="N2785">
        <v>61</v>
      </c>
      <c r="O2785" t="b">
        <v>1</v>
      </c>
      <c r="P2785" t="s">
        <v>8269</v>
      </c>
    </row>
    <row r="2786" spans="1:16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92"/>
        <v>41920.787534722222</v>
      </c>
      <c r="L2786" s="13">
        <f t="shared" si="91"/>
        <v>2014</v>
      </c>
      <c r="M2786" t="b">
        <v>0</v>
      </c>
      <c r="N2786">
        <v>108</v>
      </c>
      <c r="O2786" t="b">
        <v>1</v>
      </c>
      <c r="P2786" t="s">
        <v>8269</v>
      </c>
    </row>
    <row r="2787" spans="1:16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92"/>
        <v>42558.189432870371</v>
      </c>
      <c r="L2787" s="13">
        <f t="shared" si="91"/>
        <v>2016</v>
      </c>
      <c r="M2787" t="b">
        <v>0</v>
      </c>
      <c r="N2787">
        <v>142</v>
      </c>
      <c r="O2787" t="b">
        <v>1</v>
      </c>
      <c r="P2787" t="s">
        <v>8269</v>
      </c>
    </row>
    <row r="2788" spans="1:16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92"/>
        <v>41815.569212962961</v>
      </c>
      <c r="L2788" s="13">
        <f t="shared" si="91"/>
        <v>2014</v>
      </c>
      <c r="M2788" t="b">
        <v>0</v>
      </c>
      <c r="N2788">
        <v>74</v>
      </c>
      <c r="O2788" t="b">
        <v>1</v>
      </c>
      <c r="P2788" t="s">
        <v>8269</v>
      </c>
    </row>
    <row r="2789" spans="1:16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92"/>
        <v>41808.198518518519</v>
      </c>
      <c r="L2789" s="13">
        <f t="shared" si="91"/>
        <v>2014</v>
      </c>
      <c r="M2789" t="b">
        <v>0</v>
      </c>
      <c r="N2789">
        <v>38</v>
      </c>
      <c r="O2789" t="b">
        <v>1</v>
      </c>
      <c r="P2789" t="s">
        <v>8269</v>
      </c>
    </row>
    <row r="2790" spans="1:16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92"/>
        <v>42550.701886574068</v>
      </c>
      <c r="L2790" s="13">
        <f t="shared" si="91"/>
        <v>2016</v>
      </c>
      <c r="M2790" t="b">
        <v>0</v>
      </c>
      <c r="N2790">
        <v>20</v>
      </c>
      <c r="O2790" t="b">
        <v>1</v>
      </c>
      <c r="P2790" t="s">
        <v>8269</v>
      </c>
    </row>
    <row r="2791" spans="1:16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92"/>
        <v>42056.013124999998</v>
      </c>
      <c r="L2791" s="13">
        <f t="shared" si="91"/>
        <v>2015</v>
      </c>
      <c r="M2791" t="b">
        <v>0</v>
      </c>
      <c r="N2791">
        <v>24</v>
      </c>
      <c r="O2791" t="b">
        <v>1</v>
      </c>
      <c r="P2791" t="s">
        <v>8269</v>
      </c>
    </row>
    <row r="2792" spans="1:16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92"/>
        <v>42016.938692129625</v>
      </c>
      <c r="L2792" s="13">
        <f t="shared" si="91"/>
        <v>2015</v>
      </c>
      <c r="M2792" t="b">
        <v>0</v>
      </c>
      <c r="N2792">
        <v>66</v>
      </c>
      <c r="O2792" t="b">
        <v>1</v>
      </c>
      <c r="P2792" t="s">
        <v>8269</v>
      </c>
    </row>
    <row r="2793" spans="1:16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92"/>
        <v>42591.899988425925</v>
      </c>
      <c r="L2793" s="13">
        <f t="shared" si="91"/>
        <v>2016</v>
      </c>
      <c r="M2793" t="b">
        <v>0</v>
      </c>
      <c r="N2793">
        <v>28</v>
      </c>
      <c r="O2793" t="b">
        <v>1</v>
      </c>
      <c r="P2793" t="s">
        <v>8269</v>
      </c>
    </row>
    <row r="2794" spans="1:16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92"/>
        <v>42183.231006944443</v>
      </c>
      <c r="L2794" s="13">
        <f t="shared" si="91"/>
        <v>2015</v>
      </c>
      <c r="M2794" t="b">
        <v>0</v>
      </c>
      <c r="N2794">
        <v>24</v>
      </c>
      <c r="O2794" t="b">
        <v>1</v>
      </c>
      <c r="P2794" t="s">
        <v>8269</v>
      </c>
    </row>
    <row r="2795" spans="1:16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92"/>
        <v>42176.419039351851</v>
      </c>
      <c r="L2795" s="13">
        <f t="shared" si="91"/>
        <v>2015</v>
      </c>
      <c r="M2795" t="b">
        <v>0</v>
      </c>
      <c r="N2795">
        <v>73</v>
      </c>
      <c r="O2795" t="b">
        <v>1</v>
      </c>
      <c r="P2795" t="s">
        <v>8269</v>
      </c>
    </row>
    <row r="2796" spans="1:16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92"/>
        <v>42416.691655092596</v>
      </c>
      <c r="L2796" s="13">
        <f t="shared" si="91"/>
        <v>2016</v>
      </c>
      <c r="M2796" t="b">
        <v>0</v>
      </c>
      <c r="N2796">
        <v>3</v>
      </c>
      <c r="O2796" t="b">
        <v>1</v>
      </c>
      <c r="P2796" t="s">
        <v>8269</v>
      </c>
    </row>
    <row r="2797" spans="1:16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92"/>
        <v>41780.525937500002</v>
      </c>
      <c r="L2797" s="13">
        <f t="shared" si="91"/>
        <v>2014</v>
      </c>
      <c r="M2797" t="b">
        <v>0</v>
      </c>
      <c r="N2797">
        <v>20</v>
      </c>
      <c r="O2797" t="b">
        <v>1</v>
      </c>
      <c r="P2797" t="s">
        <v>8269</v>
      </c>
    </row>
    <row r="2798" spans="1:16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92"/>
        <v>41795.528101851851</v>
      </c>
      <c r="L2798" s="13">
        <f t="shared" si="91"/>
        <v>2014</v>
      </c>
      <c r="M2798" t="b">
        <v>0</v>
      </c>
      <c r="N2798">
        <v>21</v>
      </c>
      <c r="O2798" t="b">
        <v>1</v>
      </c>
      <c r="P2798" t="s">
        <v>8269</v>
      </c>
    </row>
    <row r="2799" spans="1:16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92"/>
        <v>41798.94027777778</v>
      </c>
      <c r="L2799" s="13">
        <f t="shared" si="91"/>
        <v>2014</v>
      </c>
      <c r="M2799" t="b">
        <v>0</v>
      </c>
      <c r="N2799">
        <v>94</v>
      </c>
      <c r="O2799" t="b">
        <v>1</v>
      </c>
      <c r="P2799" t="s">
        <v>8269</v>
      </c>
    </row>
    <row r="2800" spans="1:16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92"/>
        <v>42201.675011574072</v>
      </c>
      <c r="L2800" s="13">
        <f t="shared" si="91"/>
        <v>2015</v>
      </c>
      <c r="M2800" t="b">
        <v>0</v>
      </c>
      <c r="N2800">
        <v>139</v>
      </c>
      <c r="O2800" t="b">
        <v>1</v>
      </c>
      <c r="P2800" t="s">
        <v>8269</v>
      </c>
    </row>
    <row r="2801" spans="1:16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92"/>
        <v>42507.264699074076</v>
      </c>
      <c r="L2801" s="13">
        <f t="shared" si="91"/>
        <v>2016</v>
      </c>
      <c r="M2801" t="b">
        <v>0</v>
      </c>
      <c r="N2801">
        <v>130</v>
      </c>
      <c r="O2801" t="b">
        <v>1</v>
      </c>
      <c r="P2801" t="s">
        <v>8269</v>
      </c>
    </row>
    <row r="2802" spans="1:16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92"/>
        <v>41948.552847222221</v>
      </c>
      <c r="L2802" s="13">
        <f t="shared" si="91"/>
        <v>2014</v>
      </c>
      <c r="M2802" t="b">
        <v>0</v>
      </c>
      <c r="N2802">
        <v>31</v>
      </c>
      <c r="O2802" t="b">
        <v>1</v>
      </c>
      <c r="P2802" t="s">
        <v>8269</v>
      </c>
    </row>
    <row r="2803" spans="1:16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92"/>
        <v>41900.243159722224</v>
      </c>
      <c r="L2803" s="13">
        <f t="shared" si="91"/>
        <v>2014</v>
      </c>
      <c r="M2803" t="b">
        <v>0</v>
      </c>
      <c r="N2803">
        <v>13</v>
      </c>
      <c r="O2803" t="b">
        <v>1</v>
      </c>
      <c r="P2803" t="s">
        <v>8269</v>
      </c>
    </row>
    <row r="2804" spans="1:16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92"/>
        <v>42192.64707175926</v>
      </c>
      <c r="L2804" s="13">
        <f t="shared" si="91"/>
        <v>2015</v>
      </c>
      <c r="M2804" t="b">
        <v>0</v>
      </c>
      <c r="N2804">
        <v>90</v>
      </c>
      <c r="O2804" t="b">
        <v>1</v>
      </c>
      <c r="P2804" t="s">
        <v>8269</v>
      </c>
    </row>
    <row r="2805" spans="1:16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92"/>
        <v>42158.065694444449</v>
      </c>
      <c r="L2805" s="13">
        <f t="shared" si="91"/>
        <v>2015</v>
      </c>
      <c r="M2805" t="b">
        <v>0</v>
      </c>
      <c r="N2805">
        <v>141</v>
      </c>
      <c r="O2805" t="b">
        <v>1</v>
      </c>
      <c r="P2805" t="s">
        <v>8269</v>
      </c>
    </row>
    <row r="2806" spans="1:16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92"/>
        <v>41881.453587962962</v>
      </c>
      <c r="L2806" s="13">
        <f t="shared" si="91"/>
        <v>2014</v>
      </c>
      <c r="M2806" t="b">
        <v>0</v>
      </c>
      <c r="N2806">
        <v>23</v>
      </c>
      <c r="O2806" t="b">
        <v>1</v>
      </c>
      <c r="P2806" t="s">
        <v>8269</v>
      </c>
    </row>
    <row r="2807" spans="1:16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92"/>
        <v>42213.505474537036</v>
      </c>
      <c r="L2807" s="13">
        <f t="shared" si="91"/>
        <v>2015</v>
      </c>
      <c r="M2807" t="b">
        <v>0</v>
      </c>
      <c r="N2807">
        <v>18</v>
      </c>
      <c r="O2807" t="b">
        <v>1</v>
      </c>
      <c r="P2807" t="s">
        <v>8269</v>
      </c>
    </row>
    <row r="2808" spans="1:16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92"/>
        <v>42185.267245370371</v>
      </c>
      <c r="L2808" s="13">
        <f t="shared" si="91"/>
        <v>2015</v>
      </c>
      <c r="M2808" t="b">
        <v>0</v>
      </c>
      <c r="N2808">
        <v>76</v>
      </c>
      <c r="O2808" t="b">
        <v>1</v>
      </c>
      <c r="P2808" t="s">
        <v>8269</v>
      </c>
    </row>
    <row r="2809" spans="1:16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92"/>
        <v>42154.873124999998</v>
      </c>
      <c r="L2809" s="13">
        <f t="shared" si="91"/>
        <v>2015</v>
      </c>
      <c r="M2809" t="b">
        <v>0</v>
      </c>
      <c r="N2809">
        <v>93</v>
      </c>
      <c r="O2809" t="b">
        <v>1</v>
      </c>
      <c r="P2809" t="s">
        <v>8269</v>
      </c>
    </row>
    <row r="2810" spans="1:16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92"/>
        <v>42208.84646990741</v>
      </c>
      <c r="L2810" s="13">
        <f t="shared" si="91"/>
        <v>2015</v>
      </c>
      <c r="M2810" t="b">
        <v>0</v>
      </c>
      <c r="N2810">
        <v>69</v>
      </c>
      <c r="O2810" t="b">
        <v>1</v>
      </c>
      <c r="P2810" t="s">
        <v>8269</v>
      </c>
    </row>
    <row r="2811" spans="1:16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92"/>
        <v>42451.496817129635</v>
      </c>
      <c r="L2811" s="13">
        <f t="shared" si="91"/>
        <v>2016</v>
      </c>
      <c r="M2811" t="b">
        <v>0</v>
      </c>
      <c r="N2811">
        <v>21</v>
      </c>
      <c r="O2811" t="b">
        <v>1</v>
      </c>
      <c r="P2811" t="s">
        <v>8269</v>
      </c>
    </row>
    <row r="2812" spans="1:16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92"/>
        <v>41759.13962962963</v>
      </c>
      <c r="L2812" s="13">
        <f t="shared" si="91"/>
        <v>2014</v>
      </c>
      <c r="M2812" t="b">
        <v>0</v>
      </c>
      <c r="N2812">
        <v>57</v>
      </c>
      <c r="O2812" t="b">
        <v>1</v>
      </c>
      <c r="P2812" t="s">
        <v>8269</v>
      </c>
    </row>
    <row r="2813" spans="1:16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92"/>
        <v>42028.496562500004</v>
      </c>
      <c r="L2813" s="13">
        <f t="shared" si="91"/>
        <v>2015</v>
      </c>
      <c r="M2813" t="b">
        <v>0</v>
      </c>
      <c r="N2813">
        <v>108</v>
      </c>
      <c r="O2813" t="b">
        <v>1</v>
      </c>
      <c r="P2813" t="s">
        <v>8269</v>
      </c>
    </row>
    <row r="2814" spans="1:16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92"/>
        <v>42054.74418981481</v>
      </c>
      <c r="L2814" s="13">
        <f t="shared" si="91"/>
        <v>2015</v>
      </c>
      <c r="M2814" t="b">
        <v>0</v>
      </c>
      <c r="N2814">
        <v>83</v>
      </c>
      <c r="O2814" t="b">
        <v>1</v>
      </c>
      <c r="P2814" t="s">
        <v>8269</v>
      </c>
    </row>
    <row r="2815" spans="1:16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92"/>
        <v>42693.742604166662</v>
      </c>
      <c r="L2815" s="13">
        <f t="shared" si="91"/>
        <v>2016</v>
      </c>
      <c r="M2815" t="b">
        <v>0</v>
      </c>
      <c r="N2815">
        <v>96</v>
      </c>
      <c r="O2815" t="b">
        <v>1</v>
      </c>
      <c r="P2815" t="s">
        <v>8269</v>
      </c>
    </row>
    <row r="2816" spans="1:16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92"/>
        <v>42103.399479166663</v>
      </c>
      <c r="L2816" s="13">
        <f t="shared" si="91"/>
        <v>2015</v>
      </c>
      <c r="M2816" t="b">
        <v>0</v>
      </c>
      <c r="N2816">
        <v>64</v>
      </c>
      <c r="O2816" t="b">
        <v>1</v>
      </c>
      <c r="P2816" t="s">
        <v>8269</v>
      </c>
    </row>
    <row r="2817" spans="1:16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92"/>
        <v>42559.776724537034</v>
      </c>
      <c r="L2817" s="13">
        <f t="shared" si="91"/>
        <v>2016</v>
      </c>
      <c r="M2817" t="b">
        <v>0</v>
      </c>
      <c r="N2817">
        <v>14</v>
      </c>
      <c r="O2817" t="b">
        <v>1</v>
      </c>
      <c r="P2817" t="s">
        <v>8269</v>
      </c>
    </row>
    <row r="2818" spans="1:16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92"/>
        <v>42188.467499999999</v>
      </c>
      <c r="L2818" s="13">
        <f t="shared" si="91"/>
        <v>2015</v>
      </c>
      <c r="M2818" t="b">
        <v>0</v>
      </c>
      <c r="N2818">
        <v>169</v>
      </c>
      <c r="O2818" t="b">
        <v>1</v>
      </c>
      <c r="P2818" t="s">
        <v>8269</v>
      </c>
    </row>
    <row r="2819" spans="1:16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si="92"/>
        <v>42023.634976851856</v>
      </c>
      <c r="L2819" s="13">
        <f t="shared" ref="L2819:L2882" si="93">YEAR(K2819)</f>
        <v>2015</v>
      </c>
      <c r="M2819" t="b">
        <v>0</v>
      </c>
      <c r="N2819">
        <v>33</v>
      </c>
      <c r="O2819" t="b">
        <v>1</v>
      </c>
      <c r="P2819" t="s">
        <v>8269</v>
      </c>
    </row>
    <row r="2820" spans="1:16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92"/>
        <v>42250.598217592589</v>
      </c>
      <c r="L2820" s="13">
        <f t="shared" si="93"/>
        <v>2015</v>
      </c>
      <c r="M2820" t="b">
        <v>0</v>
      </c>
      <c r="N2820">
        <v>102</v>
      </c>
      <c r="O2820" t="b">
        <v>1</v>
      </c>
      <c r="P2820" t="s">
        <v>8269</v>
      </c>
    </row>
    <row r="2821" spans="1:16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92"/>
        <v>42139.525567129633</v>
      </c>
      <c r="L2821" s="13">
        <f t="shared" si="93"/>
        <v>2015</v>
      </c>
      <c r="M2821" t="b">
        <v>0</v>
      </c>
      <c r="N2821">
        <v>104</v>
      </c>
      <c r="O2821" t="b">
        <v>1</v>
      </c>
      <c r="P2821" t="s">
        <v>8269</v>
      </c>
    </row>
    <row r="2822" spans="1:16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92"/>
        <v>42401.610983796301</v>
      </c>
      <c r="L2822" s="13">
        <f t="shared" si="93"/>
        <v>2016</v>
      </c>
      <c r="M2822" t="b">
        <v>0</v>
      </c>
      <c r="N2822">
        <v>20</v>
      </c>
      <c r="O2822" t="b">
        <v>1</v>
      </c>
      <c r="P2822" t="s">
        <v>8269</v>
      </c>
    </row>
    <row r="2823" spans="1:16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92"/>
        <v>41875.922858796301</v>
      </c>
      <c r="L2823" s="13">
        <f t="shared" si="93"/>
        <v>2014</v>
      </c>
      <c r="M2823" t="b">
        <v>0</v>
      </c>
      <c r="N2823">
        <v>35</v>
      </c>
      <c r="O2823" t="b">
        <v>1</v>
      </c>
      <c r="P2823" t="s">
        <v>8269</v>
      </c>
    </row>
    <row r="2824" spans="1:16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92"/>
        <v>42060.683935185181</v>
      </c>
      <c r="L2824" s="13">
        <f t="shared" si="93"/>
        <v>2015</v>
      </c>
      <c r="M2824" t="b">
        <v>0</v>
      </c>
      <c r="N2824">
        <v>94</v>
      </c>
      <c r="O2824" t="b">
        <v>1</v>
      </c>
      <c r="P2824" t="s">
        <v>8269</v>
      </c>
    </row>
    <row r="2825" spans="1:16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ref="K2825:K2888" si="94">(((J2825/60)/60)/24)+DATE(1970,1,1)</f>
        <v>42067.011643518519</v>
      </c>
      <c r="L2825" s="13">
        <f t="shared" si="93"/>
        <v>2015</v>
      </c>
      <c r="M2825" t="b">
        <v>0</v>
      </c>
      <c r="N2825">
        <v>14</v>
      </c>
      <c r="O2825" t="b">
        <v>1</v>
      </c>
      <c r="P2825" t="s">
        <v>8269</v>
      </c>
    </row>
    <row r="2826" spans="1:16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94"/>
        <v>42136.270787037036</v>
      </c>
      <c r="L2826" s="13">
        <f t="shared" si="93"/>
        <v>2015</v>
      </c>
      <c r="M2826" t="b">
        <v>0</v>
      </c>
      <c r="N2826">
        <v>15</v>
      </c>
      <c r="O2826" t="b">
        <v>1</v>
      </c>
      <c r="P2826" t="s">
        <v>8269</v>
      </c>
    </row>
    <row r="2827" spans="1:16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94"/>
        <v>42312.792662037042</v>
      </c>
      <c r="L2827" s="13">
        <f t="shared" si="93"/>
        <v>2015</v>
      </c>
      <c r="M2827" t="b">
        <v>0</v>
      </c>
      <c r="N2827">
        <v>51</v>
      </c>
      <c r="O2827" t="b">
        <v>1</v>
      </c>
      <c r="P2827" t="s">
        <v>8269</v>
      </c>
    </row>
    <row r="2828" spans="1:16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94"/>
        <v>42171.034861111111</v>
      </c>
      <c r="L2828" s="13">
        <f t="shared" si="93"/>
        <v>2015</v>
      </c>
      <c r="M2828" t="b">
        <v>0</v>
      </c>
      <c r="N2828">
        <v>19</v>
      </c>
      <c r="O2828" t="b">
        <v>1</v>
      </c>
      <c r="P2828" t="s">
        <v>8269</v>
      </c>
    </row>
    <row r="2829" spans="1:16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94"/>
        <v>42494.683634259258</v>
      </c>
      <c r="L2829" s="13">
        <f t="shared" si="93"/>
        <v>2016</v>
      </c>
      <c r="M2829" t="b">
        <v>0</v>
      </c>
      <c r="N2829">
        <v>23</v>
      </c>
      <c r="O2829" t="b">
        <v>1</v>
      </c>
      <c r="P2829" t="s">
        <v>8269</v>
      </c>
    </row>
    <row r="2830" spans="1:16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94"/>
        <v>42254.264687499999</v>
      </c>
      <c r="L2830" s="13">
        <f t="shared" si="93"/>
        <v>2015</v>
      </c>
      <c r="M2830" t="b">
        <v>0</v>
      </c>
      <c r="N2830">
        <v>97</v>
      </c>
      <c r="O2830" t="b">
        <v>1</v>
      </c>
      <c r="P2830" t="s">
        <v>8269</v>
      </c>
    </row>
    <row r="2831" spans="1:16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94"/>
        <v>42495.434236111112</v>
      </c>
      <c r="L2831" s="13">
        <f t="shared" si="93"/>
        <v>2016</v>
      </c>
      <c r="M2831" t="b">
        <v>0</v>
      </c>
      <c r="N2831">
        <v>76</v>
      </c>
      <c r="O2831" t="b">
        <v>1</v>
      </c>
      <c r="P2831" t="s">
        <v>8269</v>
      </c>
    </row>
    <row r="2832" spans="1:16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94"/>
        <v>41758.839675925927</v>
      </c>
      <c r="L2832" s="13">
        <f t="shared" si="93"/>
        <v>2014</v>
      </c>
      <c r="M2832" t="b">
        <v>0</v>
      </c>
      <c r="N2832">
        <v>11</v>
      </c>
      <c r="O2832" t="b">
        <v>1</v>
      </c>
      <c r="P2832" t="s">
        <v>8269</v>
      </c>
    </row>
    <row r="2833" spans="1:16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94"/>
        <v>42171.824884259258</v>
      </c>
      <c r="L2833" s="13">
        <f t="shared" si="93"/>
        <v>2015</v>
      </c>
      <c r="M2833" t="b">
        <v>0</v>
      </c>
      <c r="N2833">
        <v>52</v>
      </c>
      <c r="O2833" t="b">
        <v>1</v>
      </c>
      <c r="P2833" t="s">
        <v>8269</v>
      </c>
    </row>
    <row r="2834" spans="1:16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94"/>
        <v>41938.709421296298</v>
      </c>
      <c r="L2834" s="13">
        <f t="shared" si="93"/>
        <v>2014</v>
      </c>
      <c r="M2834" t="b">
        <v>0</v>
      </c>
      <c r="N2834">
        <v>95</v>
      </c>
      <c r="O2834" t="b">
        <v>1</v>
      </c>
      <c r="P2834" t="s">
        <v>8269</v>
      </c>
    </row>
    <row r="2835" spans="1:16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94"/>
        <v>42268.127696759257</v>
      </c>
      <c r="L2835" s="13">
        <f t="shared" si="93"/>
        <v>2015</v>
      </c>
      <c r="M2835" t="b">
        <v>0</v>
      </c>
      <c r="N2835">
        <v>35</v>
      </c>
      <c r="O2835" t="b">
        <v>1</v>
      </c>
      <c r="P2835" t="s">
        <v>8269</v>
      </c>
    </row>
    <row r="2836" spans="1:16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94"/>
        <v>42019.959837962961</v>
      </c>
      <c r="L2836" s="13">
        <f t="shared" si="93"/>
        <v>2015</v>
      </c>
      <c r="M2836" t="b">
        <v>0</v>
      </c>
      <c r="N2836">
        <v>21</v>
      </c>
      <c r="O2836" t="b">
        <v>1</v>
      </c>
      <c r="P2836" t="s">
        <v>8269</v>
      </c>
    </row>
    <row r="2837" spans="1:16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94"/>
        <v>42313.703900462962</v>
      </c>
      <c r="L2837" s="13">
        <f t="shared" si="93"/>
        <v>2015</v>
      </c>
      <c r="M2837" t="b">
        <v>0</v>
      </c>
      <c r="N2837">
        <v>93</v>
      </c>
      <c r="O2837" t="b">
        <v>1</v>
      </c>
      <c r="P2837" t="s">
        <v>8269</v>
      </c>
    </row>
    <row r="2838" spans="1:16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94"/>
        <v>42746.261782407411</v>
      </c>
      <c r="L2838" s="13">
        <f t="shared" si="93"/>
        <v>2017</v>
      </c>
      <c r="M2838" t="b">
        <v>0</v>
      </c>
      <c r="N2838">
        <v>11</v>
      </c>
      <c r="O2838" t="b">
        <v>1</v>
      </c>
      <c r="P2838" t="s">
        <v>8269</v>
      </c>
    </row>
    <row r="2839" spans="1:16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94"/>
        <v>42307.908379629633</v>
      </c>
      <c r="L2839" s="13">
        <f t="shared" si="93"/>
        <v>2015</v>
      </c>
      <c r="M2839" t="b">
        <v>0</v>
      </c>
      <c r="N2839">
        <v>21</v>
      </c>
      <c r="O2839" t="b">
        <v>1</v>
      </c>
      <c r="P2839" t="s">
        <v>8269</v>
      </c>
    </row>
    <row r="2840" spans="1:16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94"/>
        <v>41842.607592592591</v>
      </c>
      <c r="L2840" s="13">
        <f t="shared" si="93"/>
        <v>2014</v>
      </c>
      <c r="M2840" t="b">
        <v>0</v>
      </c>
      <c r="N2840">
        <v>54</v>
      </c>
      <c r="O2840" t="b">
        <v>1</v>
      </c>
      <c r="P2840" t="s">
        <v>8269</v>
      </c>
    </row>
    <row r="2841" spans="1:16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94"/>
        <v>41853.240208333329</v>
      </c>
      <c r="L2841" s="13">
        <f t="shared" si="93"/>
        <v>2014</v>
      </c>
      <c r="M2841" t="b">
        <v>0</v>
      </c>
      <c r="N2841">
        <v>31</v>
      </c>
      <c r="O2841" t="b">
        <v>1</v>
      </c>
      <c r="P2841" t="s">
        <v>8269</v>
      </c>
    </row>
    <row r="2842" spans="1:16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94"/>
        <v>42060.035636574074</v>
      </c>
      <c r="L2842" s="13">
        <f t="shared" si="93"/>
        <v>2015</v>
      </c>
      <c r="M2842" t="b">
        <v>0</v>
      </c>
      <c r="N2842">
        <v>132</v>
      </c>
      <c r="O2842" t="b">
        <v>1</v>
      </c>
      <c r="P2842" t="s">
        <v>8269</v>
      </c>
    </row>
    <row r="2843" spans="1:16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94"/>
        <v>42291.739548611105</v>
      </c>
      <c r="L2843" s="13">
        <f t="shared" si="93"/>
        <v>2015</v>
      </c>
      <c r="M2843" t="b">
        <v>0</v>
      </c>
      <c r="N2843">
        <v>1</v>
      </c>
      <c r="O2843" t="b">
        <v>0</v>
      </c>
      <c r="P2843" t="s">
        <v>8269</v>
      </c>
    </row>
    <row r="2844" spans="1:16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94"/>
        <v>41784.952488425923</v>
      </c>
      <c r="L2844" s="13">
        <f t="shared" si="93"/>
        <v>2014</v>
      </c>
      <c r="M2844" t="b">
        <v>0</v>
      </c>
      <c r="N2844">
        <v>0</v>
      </c>
      <c r="O2844" t="b">
        <v>0</v>
      </c>
      <c r="P2844" t="s">
        <v>8269</v>
      </c>
    </row>
    <row r="2845" spans="1:16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94"/>
        <v>42492.737847222219</v>
      </c>
      <c r="L2845" s="13">
        <f t="shared" si="93"/>
        <v>2016</v>
      </c>
      <c r="M2845" t="b">
        <v>0</v>
      </c>
      <c r="N2845">
        <v>0</v>
      </c>
      <c r="O2845" t="b">
        <v>0</v>
      </c>
      <c r="P2845" t="s">
        <v>8269</v>
      </c>
    </row>
    <row r="2846" spans="1:16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94"/>
        <v>42709.546064814815</v>
      </c>
      <c r="L2846" s="13">
        <f t="shared" si="93"/>
        <v>2016</v>
      </c>
      <c r="M2846" t="b">
        <v>0</v>
      </c>
      <c r="N2846">
        <v>1</v>
      </c>
      <c r="O2846" t="b">
        <v>0</v>
      </c>
      <c r="P2846" t="s">
        <v>8269</v>
      </c>
    </row>
    <row r="2847" spans="1:16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94"/>
        <v>42103.016585648147</v>
      </c>
      <c r="L2847" s="13">
        <f t="shared" si="93"/>
        <v>2015</v>
      </c>
      <c r="M2847" t="b">
        <v>0</v>
      </c>
      <c r="N2847">
        <v>39</v>
      </c>
      <c r="O2847" t="b">
        <v>0</v>
      </c>
      <c r="P2847" t="s">
        <v>8269</v>
      </c>
    </row>
    <row r="2848" spans="1:16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94"/>
        <v>42108.692060185189</v>
      </c>
      <c r="L2848" s="13">
        <f t="shared" si="93"/>
        <v>2015</v>
      </c>
      <c r="M2848" t="b">
        <v>0</v>
      </c>
      <c r="N2848">
        <v>0</v>
      </c>
      <c r="O2848" t="b">
        <v>0</v>
      </c>
      <c r="P2848" t="s">
        <v>8269</v>
      </c>
    </row>
    <row r="2849" spans="1:16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94"/>
        <v>42453.806307870371</v>
      </c>
      <c r="L2849" s="13">
        <f t="shared" si="93"/>
        <v>2016</v>
      </c>
      <c r="M2849" t="b">
        <v>0</v>
      </c>
      <c r="N2849">
        <v>0</v>
      </c>
      <c r="O2849" t="b">
        <v>0</v>
      </c>
      <c r="P2849" t="s">
        <v>8269</v>
      </c>
    </row>
    <row r="2850" spans="1:16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94"/>
        <v>42123.648831018523</v>
      </c>
      <c r="L2850" s="13">
        <f t="shared" si="93"/>
        <v>2015</v>
      </c>
      <c r="M2850" t="b">
        <v>0</v>
      </c>
      <c r="N2850">
        <v>3</v>
      </c>
      <c r="O2850" t="b">
        <v>0</v>
      </c>
      <c r="P2850" t="s">
        <v>8269</v>
      </c>
    </row>
    <row r="2851" spans="1:16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94"/>
        <v>42453.428240740745</v>
      </c>
      <c r="L2851" s="13">
        <f t="shared" si="93"/>
        <v>2016</v>
      </c>
      <c r="M2851" t="b">
        <v>0</v>
      </c>
      <c r="N2851">
        <v>1</v>
      </c>
      <c r="O2851" t="b">
        <v>0</v>
      </c>
      <c r="P2851" t="s">
        <v>8269</v>
      </c>
    </row>
    <row r="2852" spans="1:16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94"/>
        <v>41858.007071759261</v>
      </c>
      <c r="L2852" s="13">
        <f t="shared" si="93"/>
        <v>2014</v>
      </c>
      <c r="M2852" t="b">
        <v>0</v>
      </c>
      <c r="N2852">
        <v>13</v>
      </c>
      <c r="O2852" t="b">
        <v>0</v>
      </c>
      <c r="P2852" t="s">
        <v>8269</v>
      </c>
    </row>
    <row r="2853" spans="1:16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94"/>
        <v>42390.002650462964</v>
      </c>
      <c r="L2853" s="13">
        <f t="shared" si="93"/>
        <v>2016</v>
      </c>
      <c r="M2853" t="b">
        <v>0</v>
      </c>
      <c r="N2853">
        <v>0</v>
      </c>
      <c r="O2853" t="b">
        <v>0</v>
      </c>
      <c r="P2853" t="s">
        <v>8269</v>
      </c>
    </row>
    <row r="2854" spans="1:16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94"/>
        <v>41781.045173611114</v>
      </c>
      <c r="L2854" s="13">
        <f t="shared" si="93"/>
        <v>2014</v>
      </c>
      <c r="M2854" t="b">
        <v>0</v>
      </c>
      <c r="N2854">
        <v>6</v>
      </c>
      <c r="O2854" t="b">
        <v>0</v>
      </c>
      <c r="P2854" t="s">
        <v>8269</v>
      </c>
    </row>
    <row r="2855" spans="1:16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94"/>
        <v>41836.190937499996</v>
      </c>
      <c r="L2855" s="13">
        <f t="shared" si="93"/>
        <v>2014</v>
      </c>
      <c r="M2855" t="b">
        <v>0</v>
      </c>
      <c r="N2855">
        <v>0</v>
      </c>
      <c r="O2855" t="b">
        <v>0</v>
      </c>
      <c r="P2855" t="s">
        <v>8269</v>
      </c>
    </row>
    <row r="2856" spans="1:16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94"/>
        <v>42111.71665509259</v>
      </c>
      <c r="L2856" s="13">
        <f t="shared" si="93"/>
        <v>2015</v>
      </c>
      <c r="M2856" t="b">
        <v>0</v>
      </c>
      <c r="N2856">
        <v>14</v>
      </c>
      <c r="O2856" t="b">
        <v>0</v>
      </c>
      <c r="P2856" t="s">
        <v>8269</v>
      </c>
    </row>
    <row r="2857" spans="1:16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94"/>
        <v>42370.007766203707</v>
      </c>
      <c r="L2857" s="13">
        <f t="shared" si="93"/>
        <v>2016</v>
      </c>
      <c r="M2857" t="b">
        <v>0</v>
      </c>
      <c r="N2857">
        <v>5</v>
      </c>
      <c r="O2857" t="b">
        <v>0</v>
      </c>
      <c r="P2857" t="s">
        <v>8269</v>
      </c>
    </row>
    <row r="2858" spans="1:16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94"/>
        <v>42165.037581018521</v>
      </c>
      <c r="L2858" s="13">
        <f t="shared" si="93"/>
        <v>2015</v>
      </c>
      <c r="M2858" t="b">
        <v>0</v>
      </c>
      <c r="N2858">
        <v>6</v>
      </c>
      <c r="O2858" t="b">
        <v>0</v>
      </c>
      <c r="P2858" t="s">
        <v>8269</v>
      </c>
    </row>
    <row r="2859" spans="1:16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94"/>
        <v>42726.920081018514</v>
      </c>
      <c r="L2859" s="13">
        <f t="shared" si="93"/>
        <v>2016</v>
      </c>
      <c r="M2859" t="b">
        <v>0</v>
      </c>
      <c r="N2859">
        <v>15</v>
      </c>
      <c r="O2859" t="b">
        <v>0</v>
      </c>
      <c r="P2859" t="s">
        <v>8269</v>
      </c>
    </row>
    <row r="2860" spans="1:16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94"/>
        <v>41954.545081018514</v>
      </c>
      <c r="L2860" s="13">
        <f t="shared" si="93"/>
        <v>2014</v>
      </c>
      <c r="M2860" t="b">
        <v>0</v>
      </c>
      <c r="N2860">
        <v>0</v>
      </c>
      <c r="O2860" t="b">
        <v>0</v>
      </c>
      <c r="P2860" t="s">
        <v>8269</v>
      </c>
    </row>
    <row r="2861" spans="1:16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94"/>
        <v>42233.362314814818</v>
      </c>
      <c r="L2861" s="13">
        <f t="shared" si="93"/>
        <v>2015</v>
      </c>
      <c r="M2861" t="b">
        <v>0</v>
      </c>
      <c r="N2861">
        <v>1</v>
      </c>
      <c r="O2861" t="b">
        <v>0</v>
      </c>
      <c r="P2861" t="s">
        <v>8269</v>
      </c>
    </row>
    <row r="2862" spans="1:16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94"/>
        <v>42480.800648148142</v>
      </c>
      <c r="L2862" s="13">
        <f t="shared" si="93"/>
        <v>2016</v>
      </c>
      <c r="M2862" t="b">
        <v>0</v>
      </c>
      <c r="N2862">
        <v>9</v>
      </c>
      <c r="O2862" t="b">
        <v>0</v>
      </c>
      <c r="P2862" t="s">
        <v>8269</v>
      </c>
    </row>
    <row r="2863" spans="1:16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94"/>
        <v>42257.590833333335</v>
      </c>
      <c r="L2863" s="13">
        <f t="shared" si="93"/>
        <v>2015</v>
      </c>
      <c r="M2863" t="b">
        <v>0</v>
      </c>
      <c r="N2863">
        <v>3</v>
      </c>
      <c r="O2863" t="b">
        <v>0</v>
      </c>
      <c r="P2863" t="s">
        <v>8269</v>
      </c>
    </row>
    <row r="2864" spans="1:16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94"/>
        <v>41784.789687500001</v>
      </c>
      <c r="L2864" s="13">
        <f t="shared" si="93"/>
        <v>2014</v>
      </c>
      <c r="M2864" t="b">
        <v>0</v>
      </c>
      <c r="N2864">
        <v>3</v>
      </c>
      <c r="O2864" t="b">
        <v>0</v>
      </c>
      <c r="P2864" t="s">
        <v>8269</v>
      </c>
    </row>
    <row r="2865" spans="1:16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94"/>
        <v>41831.675034722226</v>
      </c>
      <c r="L2865" s="13">
        <f t="shared" si="93"/>
        <v>2014</v>
      </c>
      <c r="M2865" t="b">
        <v>0</v>
      </c>
      <c r="N2865">
        <v>1</v>
      </c>
      <c r="O2865" t="b">
        <v>0</v>
      </c>
      <c r="P2865" t="s">
        <v>8269</v>
      </c>
    </row>
    <row r="2866" spans="1:16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94"/>
        <v>42172.613506944443</v>
      </c>
      <c r="L2866" s="13">
        <f t="shared" si="93"/>
        <v>2015</v>
      </c>
      <c r="M2866" t="b">
        <v>0</v>
      </c>
      <c r="N2866">
        <v>3</v>
      </c>
      <c r="O2866" t="b">
        <v>0</v>
      </c>
      <c r="P2866" t="s">
        <v>8269</v>
      </c>
    </row>
    <row r="2867" spans="1:16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94"/>
        <v>41950.114108796297</v>
      </c>
      <c r="L2867" s="13">
        <f t="shared" si="93"/>
        <v>2014</v>
      </c>
      <c r="M2867" t="b">
        <v>0</v>
      </c>
      <c r="N2867">
        <v>0</v>
      </c>
      <c r="O2867" t="b">
        <v>0</v>
      </c>
      <c r="P2867" t="s">
        <v>8269</v>
      </c>
    </row>
    <row r="2868" spans="1:16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94"/>
        <v>42627.955104166671</v>
      </c>
      <c r="L2868" s="13">
        <f t="shared" si="93"/>
        <v>2016</v>
      </c>
      <c r="M2868" t="b">
        <v>0</v>
      </c>
      <c r="N2868">
        <v>2</v>
      </c>
      <c r="O2868" t="b">
        <v>0</v>
      </c>
      <c r="P2868" t="s">
        <v>8269</v>
      </c>
    </row>
    <row r="2869" spans="1:16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94"/>
        <v>42531.195277777777</v>
      </c>
      <c r="L2869" s="13">
        <f t="shared" si="93"/>
        <v>2016</v>
      </c>
      <c r="M2869" t="b">
        <v>0</v>
      </c>
      <c r="N2869">
        <v>10</v>
      </c>
      <c r="O2869" t="b">
        <v>0</v>
      </c>
      <c r="P2869" t="s">
        <v>8269</v>
      </c>
    </row>
    <row r="2870" spans="1:16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94"/>
        <v>42618.827013888891</v>
      </c>
      <c r="L2870" s="13">
        <f t="shared" si="93"/>
        <v>2016</v>
      </c>
      <c r="M2870" t="b">
        <v>0</v>
      </c>
      <c r="N2870">
        <v>60</v>
      </c>
      <c r="O2870" t="b">
        <v>0</v>
      </c>
      <c r="P2870" t="s">
        <v>8269</v>
      </c>
    </row>
    <row r="2871" spans="1:16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94"/>
        <v>42540.593530092592</v>
      </c>
      <c r="L2871" s="13">
        <f t="shared" si="93"/>
        <v>2016</v>
      </c>
      <c r="M2871" t="b">
        <v>0</v>
      </c>
      <c r="N2871">
        <v>5</v>
      </c>
      <c r="O2871" t="b">
        <v>0</v>
      </c>
      <c r="P2871" t="s">
        <v>8269</v>
      </c>
    </row>
    <row r="2872" spans="1:16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94"/>
        <v>41746.189409722225</v>
      </c>
      <c r="L2872" s="13">
        <f t="shared" si="93"/>
        <v>2014</v>
      </c>
      <c r="M2872" t="b">
        <v>0</v>
      </c>
      <c r="N2872">
        <v>9</v>
      </c>
      <c r="O2872" t="b">
        <v>0</v>
      </c>
      <c r="P2872" t="s">
        <v>8269</v>
      </c>
    </row>
    <row r="2873" spans="1:16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94"/>
        <v>41974.738576388889</v>
      </c>
      <c r="L2873" s="13">
        <f t="shared" si="93"/>
        <v>2014</v>
      </c>
      <c r="M2873" t="b">
        <v>0</v>
      </c>
      <c r="N2873">
        <v>13</v>
      </c>
      <c r="O2873" t="b">
        <v>0</v>
      </c>
      <c r="P2873" t="s">
        <v>8269</v>
      </c>
    </row>
    <row r="2874" spans="1:16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94"/>
        <v>42115.11618055556</v>
      </c>
      <c r="L2874" s="13">
        <f t="shared" si="93"/>
        <v>2015</v>
      </c>
      <c r="M2874" t="b">
        <v>0</v>
      </c>
      <c r="N2874">
        <v>0</v>
      </c>
      <c r="O2874" t="b">
        <v>0</v>
      </c>
      <c r="P2874" t="s">
        <v>8269</v>
      </c>
    </row>
    <row r="2875" spans="1:16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94"/>
        <v>42002.817488425921</v>
      </c>
      <c r="L2875" s="13">
        <f t="shared" si="93"/>
        <v>2014</v>
      </c>
      <c r="M2875" t="b">
        <v>0</v>
      </c>
      <c r="N2875">
        <v>8</v>
      </c>
      <c r="O2875" t="b">
        <v>0</v>
      </c>
      <c r="P2875" t="s">
        <v>8269</v>
      </c>
    </row>
    <row r="2876" spans="1:16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94"/>
        <v>42722.84474537037</v>
      </c>
      <c r="L2876" s="13">
        <f t="shared" si="93"/>
        <v>2016</v>
      </c>
      <c r="M2876" t="b">
        <v>0</v>
      </c>
      <c r="N2876">
        <v>3</v>
      </c>
      <c r="O2876" t="b">
        <v>0</v>
      </c>
      <c r="P2876" t="s">
        <v>8269</v>
      </c>
    </row>
    <row r="2877" spans="1:16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94"/>
        <v>42465.128391203703</v>
      </c>
      <c r="L2877" s="13">
        <f t="shared" si="93"/>
        <v>2016</v>
      </c>
      <c r="M2877" t="b">
        <v>0</v>
      </c>
      <c r="N2877">
        <v>3</v>
      </c>
      <c r="O2877" t="b">
        <v>0</v>
      </c>
      <c r="P2877" t="s">
        <v>8269</v>
      </c>
    </row>
    <row r="2878" spans="1:16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94"/>
        <v>42171.743969907402</v>
      </c>
      <c r="L2878" s="13">
        <f t="shared" si="93"/>
        <v>2015</v>
      </c>
      <c r="M2878" t="b">
        <v>0</v>
      </c>
      <c r="N2878">
        <v>0</v>
      </c>
      <c r="O2878" t="b">
        <v>0</v>
      </c>
      <c r="P2878" t="s">
        <v>8269</v>
      </c>
    </row>
    <row r="2879" spans="1:16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94"/>
        <v>42672.955138888887</v>
      </c>
      <c r="L2879" s="13">
        <f t="shared" si="93"/>
        <v>2016</v>
      </c>
      <c r="M2879" t="b">
        <v>0</v>
      </c>
      <c r="N2879">
        <v>6</v>
      </c>
      <c r="O2879" t="b">
        <v>0</v>
      </c>
      <c r="P2879" t="s">
        <v>8269</v>
      </c>
    </row>
    <row r="2880" spans="1:16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94"/>
        <v>42128.615682870368</v>
      </c>
      <c r="L2880" s="13">
        <f t="shared" si="93"/>
        <v>2015</v>
      </c>
      <c r="M2880" t="b">
        <v>0</v>
      </c>
      <c r="N2880">
        <v>4</v>
      </c>
      <c r="O2880" t="b">
        <v>0</v>
      </c>
      <c r="P2880" t="s">
        <v>8269</v>
      </c>
    </row>
    <row r="2881" spans="1:16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94"/>
        <v>42359.725243055553</v>
      </c>
      <c r="L2881" s="13">
        <f t="shared" si="93"/>
        <v>2015</v>
      </c>
      <c r="M2881" t="b">
        <v>0</v>
      </c>
      <c r="N2881">
        <v>1</v>
      </c>
      <c r="O2881" t="b">
        <v>0</v>
      </c>
      <c r="P2881" t="s">
        <v>8269</v>
      </c>
    </row>
    <row r="2882" spans="1:16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94"/>
        <v>42192.905694444446</v>
      </c>
      <c r="L2882" s="13">
        <f t="shared" si="93"/>
        <v>2015</v>
      </c>
      <c r="M2882" t="b">
        <v>0</v>
      </c>
      <c r="N2882">
        <v>29</v>
      </c>
      <c r="O2882" t="b">
        <v>0</v>
      </c>
      <c r="P2882" t="s">
        <v>8269</v>
      </c>
    </row>
    <row r="2883" spans="1:16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si="94"/>
        <v>41916.597638888888</v>
      </c>
      <c r="L2883" s="13">
        <f t="shared" ref="L2883:L2946" si="95">YEAR(K2883)</f>
        <v>2014</v>
      </c>
      <c r="M2883" t="b">
        <v>0</v>
      </c>
      <c r="N2883">
        <v>0</v>
      </c>
      <c r="O2883" t="b">
        <v>0</v>
      </c>
      <c r="P2883" t="s">
        <v>8269</v>
      </c>
    </row>
    <row r="2884" spans="1:16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94"/>
        <v>42461.596273148149</v>
      </c>
      <c r="L2884" s="13">
        <f t="shared" si="95"/>
        <v>2016</v>
      </c>
      <c r="M2884" t="b">
        <v>0</v>
      </c>
      <c r="N2884">
        <v>4</v>
      </c>
      <c r="O2884" t="b">
        <v>0</v>
      </c>
      <c r="P2884" t="s">
        <v>8269</v>
      </c>
    </row>
    <row r="2885" spans="1:16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94"/>
        <v>42370.90320601852</v>
      </c>
      <c r="L2885" s="13">
        <f t="shared" si="95"/>
        <v>2016</v>
      </c>
      <c r="M2885" t="b">
        <v>0</v>
      </c>
      <c r="N2885">
        <v>5</v>
      </c>
      <c r="O2885" t="b">
        <v>0</v>
      </c>
      <c r="P2885" t="s">
        <v>8269</v>
      </c>
    </row>
    <row r="2886" spans="1:16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94"/>
        <v>41948.727256944447</v>
      </c>
      <c r="L2886" s="13">
        <f t="shared" si="95"/>
        <v>2014</v>
      </c>
      <c r="M2886" t="b">
        <v>0</v>
      </c>
      <c r="N2886">
        <v>4</v>
      </c>
      <c r="O2886" t="b">
        <v>0</v>
      </c>
      <c r="P2886" t="s">
        <v>8269</v>
      </c>
    </row>
    <row r="2887" spans="1:16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94"/>
        <v>42047.07640046296</v>
      </c>
      <c r="L2887" s="13">
        <f t="shared" si="95"/>
        <v>2015</v>
      </c>
      <c r="M2887" t="b">
        <v>0</v>
      </c>
      <c r="N2887">
        <v>5</v>
      </c>
      <c r="O2887" t="b">
        <v>0</v>
      </c>
      <c r="P2887" t="s">
        <v>8269</v>
      </c>
    </row>
    <row r="2888" spans="1:16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94"/>
        <v>42261.632916666669</v>
      </c>
      <c r="L2888" s="13">
        <f t="shared" si="95"/>
        <v>2015</v>
      </c>
      <c r="M2888" t="b">
        <v>0</v>
      </c>
      <c r="N2888">
        <v>1</v>
      </c>
      <c r="O2888" t="b">
        <v>0</v>
      </c>
      <c r="P2888" t="s">
        <v>8269</v>
      </c>
    </row>
    <row r="2889" spans="1:16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ref="K2889:K2952" si="96">(((J2889/60)/60)/24)+DATE(1970,1,1)</f>
        <v>41985.427361111113</v>
      </c>
      <c r="L2889" s="13">
        <f t="shared" si="95"/>
        <v>2014</v>
      </c>
      <c r="M2889" t="b">
        <v>0</v>
      </c>
      <c r="N2889">
        <v>1</v>
      </c>
      <c r="O2889" t="b">
        <v>0</v>
      </c>
      <c r="P2889" t="s">
        <v>8269</v>
      </c>
    </row>
    <row r="2890" spans="1:16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96"/>
        <v>41922.535185185188</v>
      </c>
      <c r="L2890" s="13">
        <f t="shared" si="95"/>
        <v>2014</v>
      </c>
      <c r="M2890" t="b">
        <v>0</v>
      </c>
      <c r="N2890">
        <v>0</v>
      </c>
      <c r="O2890" t="b">
        <v>0</v>
      </c>
      <c r="P2890" t="s">
        <v>8269</v>
      </c>
    </row>
    <row r="2891" spans="1:16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96"/>
        <v>41850.863252314812</v>
      </c>
      <c r="L2891" s="13">
        <f t="shared" si="95"/>
        <v>2014</v>
      </c>
      <c r="M2891" t="b">
        <v>0</v>
      </c>
      <c r="N2891">
        <v>14</v>
      </c>
      <c r="O2891" t="b">
        <v>0</v>
      </c>
      <c r="P2891" t="s">
        <v>8269</v>
      </c>
    </row>
    <row r="2892" spans="1:16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96"/>
        <v>41831.742962962962</v>
      </c>
      <c r="L2892" s="13">
        <f t="shared" si="95"/>
        <v>2014</v>
      </c>
      <c r="M2892" t="b">
        <v>0</v>
      </c>
      <c r="N2892">
        <v>3</v>
      </c>
      <c r="O2892" t="b">
        <v>0</v>
      </c>
      <c r="P2892" t="s">
        <v>8269</v>
      </c>
    </row>
    <row r="2893" spans="1:16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96"/>
        <v>42415.883425925931</v>
      </c>
      <c r="L2893" s="13">
        <f t="shared" si="95"/>
        <v>2016</v>
      </c>
      <c r="M2893" t="b">
        <v>0</v>
      </c>
      <c r="N2893">
        <v>10</v>
      </c>
      <c r="O2893" t="b">
        <v>0</v>
      </c>
      <c r="P2893" t="s">
        <v>8269</v>
      </c>
    </row>
    <row r="2894" spans="1:16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96"/>
        <v>41869.714166666665</v>
      </c>
      <c r="L2894" s="13">
        <f t="shared" si="95"/>
        <v>2014</v>
      </c>
      <c r="M2894" t="b">
        <v>0</v>
      </c>
      <c r="N2894">
        <v>17</v>
      </c>
      <c r="O2894" t="b">
        <v>0</v>
      </c>
      <c r="P2894" t="s">
        <v>8269</v>
      </c>
    </row>
    <row r="2895" spans="1:16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96"/>
        <v>41953.773090277777</v>
      </c>
      <c r="L2895" s="13">
        <f t="shared" si="95"/>
        <v>2014</v>
      </c>
      <c r="M2895" t="b">
        <v>0</v>
      </c>
      <c r="N2895">
        <v>2</v>
      </c>
      <c r="O2895" t="b">
        <v>0</v>
      </c>
      <c r="P2895" t="s">
        <v>8269</v>
      </c>
    </row>
    <row r="2896" spans="1:16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96"/>
        <v>42037.986284722225</v>
      </c>
      <c r="L2896" s="13">
        <f t="shared" si="95"/>
        <v>2015</v>
      </c>
      <c r="M2896" t="b">
        <v>0</v>
      </c>
      <c r="N2896">
        <v>0</v>
      </c>
      <c r="O2896" t="b">
        <v>0</v>
      </c>
      <c r="P2896" t="s">
        <v>8269</v>
      </c>
    </row>
    <row r="2897" spans="1:16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96"/>
        <v>41811.555462962962</v>
      </c>
      <c r="L2897" s="13">
        <f t="shared" si="95"/>
        <v>2014</v>
      </c>
      <c r="M2897" t="b">
        <v>0</v>
      </c>
      <c r="N2897">
        <v>4</v>
      </c>
      <c r="O2897" t="b">
        <v>0</v>
      </c>
      <c r="P2897" t="s">
        <v>8269</v>
      </c>
    </row>
    <row r="2898" spans="1:16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96"/>
        <v>42701.908807870372</v>
      </c>
      <c r="L2898" s="13">
        <f t="shared" si="95"/>
        <v>2016</v>
      </c>
      <c r="M2898" t="b">
        <v>0</v>
      </c>
      <c r="N2898">
        <v>12</v>
      </c>
      <c r="O2898" t="b">
        <v>0</v>
      </c>
      <c r="P2898" t="s">
        <v>8269</v>
      </c>
    </row>
    <row r="2899" spans="1:16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96"/>
        <v>42258.646504629629</v>
      </c>
      <c r="L2899" s="13">
        <f t="shared" si="95"/>
        <v>2015</v>
      </c>
      <c r="M2899" t="b">
        <v>0</v>
      </c>
      <c r="N2899">
        <v>3</v>
      </c>
      <c r="O2899" t="b">
        <v>0</v>
      </c>
      <c r="P2899" t="s">
        <v>8269</v>
      </c>
    </row>
    <row r="2900" spans="1:16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96"/>
        <v>42278.664965277778</v>
      </c>
      <c r="L2900" s="13">
        <f t="shared" si="95"/>
        <v>2015</v>
      </c>
      <c r="M2900" t="b">
        <v>0</v>
      </c>
      <c r="N2900">
        <v>12</v>
      </c>
      <c r="O2900" t="b">
        <v>0</v>
      </c>
      <c r="P2900" t="s">
        <v>8269</v>
      </c>
    </row>
    <row r="2901" spans="1:16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96"/>
        <v>42515.078217592592</v>
      </c>
      <c r="L2901" s="13">
        <f t="shared" si="95"/>
        <v>2016</v>
      </c>
      <c r="M2901" t="b">
        <v>0</v>
      </c>
      <c r="N2901">
        <v>0</v>
      </c>
      <c r="O2901" t="b">
        <v>0</v>
      </c>
      <c r="P2901" t="s">
        <v>8269</v>
      </c>
    </row>
    <row r="2902" spans="1:16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96"/>
        <v>41830.234166666669</v>
      </c>
      <c r="L2902" s="13">
        <f t="shared" si="95"/>
        <v>2014</v>
      </c>
      <c r="M2902" t="b">
        <v>0</v>
      </c>
      <c r="N2902">
        <v>7</v>
      </c>
      <c r="O2902" t="b">
        <v>0</v>
      </c>
      <c r="P2902" t="s">
        <v>8269</v>
      </c>
    </row>
    <row r="2903" spans="1:16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96"/>
        <v>41982.904386574075</v>
      </c>
      <c r="L2903" s="13">
        <f t="shared" si="95"/>
        <v>2014</v>
      </c>
      <c r="M2903" t="b">
        <v>0</v>
      </c>
      <c r="N2903">
        <v>2</v>
      </c>
      <c r="O2903" t="b">
        <v>0</v>
      </c>
      <c r="P2903" t="s">
        <v>8269</v>
      </c>
    </row>
    <row r="2904" spans="1:16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96"/>
        <v>42210.439768518518</v>
      </c>
      <c r="L2904" s="13">
        <f t="shared" si="95"/>
        <v>2015</v>
      </c>
      <c r="M2904" t="b">
        <v>0</v>
      </c>
      <c r="N2904">
        <v>1</v>
      </c>
      <c r="O2904" t="b">
        <v>0</v>
      </c>
      <c r="P2904" t="s">
        <v>8269</v>
      </c>
    </row>
    <row r="2905" spans="1:16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96"/>
        <v>42196.166874999995</v>
      </c>
      <c r="L2905" s="13">
        <f t="shared" si="95"/>
        <v>2015</v>
      </c>
      <c r="M2905" t="b">
        <v>0</v>
      </c>
      <c r="N2905">
        <v>4</v>
      </c>
      <c r="O2905" t="b">
        <v>0</v>
      </c>
      <c r="P2905" t="s">
        <v>8269</v>
      </c>
    </row>
    <row r="2906" spans="1:16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96"/>
        <v>41940.967951388891</v>
      </c>
      <c r="L2906" s="13">
        <f t="shared" si="95"/>
        <v>2014</v>
      </c>
      <c r="M2906" t="b">
        <v>0</v>
      </c>
      <c r="N2906">
        <v>4</v>
      </c>
      <c r="O2906" t="b">
        <v>0</v>
      </c>
      <c r="P2906" t="s">
        <v>8269</v>
      </c>
    </row>
    <row r="2907" spans="1:16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96"/>
        <v>42606.056863425925</v>
      </c>
      <c r="L2907" s="13">
        <f t="shared" si="95"/>
        <v>2016</v>
      </c>
      <c r="M2907" t="b">
        <v>0</v>
      </c>
      <c r="N2907">
        <v>17</v>
      </c>
      <c r="O2907" t="b">
        <v>0</v>
      </c>
      <c r="P2907" t="s">
        <v>8269</v>
      </c>
    </row>
    <row r="2908" spans="1:16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96"/>
        <v>42199.648912037039</v>
      </c>
      <c r="L2908" s="13">
        <f t="shared" si="95"/>
        <v>2015</v>
      </c>
      <c r="M2908" t="b">
        <v>0</v>
      </c>
      <c r="N2908">
        <v>7</v>
      </c>
      <c r="O2908" t="b">
        <v>0</v>
      </c>
      <c r="P2908" t="s">
        <v>8269</v>
      </c>
    </row>
    <row r="2909" spans="1:16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96"/>
        <v>42444.877743055549</v>
      </c>
      <c r="L2909" s="13">
        <f t="shared" si="95"/>
        <v>2016</v>
      </c>
      <c r="M2909" t="b">
        <v>0</v>
      </c>
      <c r="N2909">
        <v>2</v>
      </c>
      <c r="O2909" t="b">
        <v>0</v>
      </c>
      <c r="P2909" t="s">
        <v>8269</v>
      </c>
    </row>
    <row r="2910" spans="1:16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96"/>
        <v>42499.731701388882</v>
      </c>
      <c r="L2910" s="13">
        <f t="shared" si="95"/>
        <v>2016</v>
      </c>
      <c r="M2910" t="b">
        <v>0</v>
      </c>
      <c r="N2910">
        <v>5</v>
      </c>
      <c r="O2910" t="b">
        <v>0</v>
      </c>
      <c r="P2910" t="s">
        <v>8269</v>
      </c>
    </row>
    <row r="2911" spans="1:16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96"/>
        <v>41929.266215277778</v>
      </c>
      <c r="L2911" s="13">
        <f t="shared" si="95"/>
        <v>2014</v>
      </c>
      <c r="M2911" t="b">
        <v>0</v>
      </c>
      <c r="N2911">
        <v>1</v>
      </c>
      <c r="O2911" t="b">
        <v>0</v>
      </c>
      <c r="P2911" t="s">
        <v>8269</v>
      </c>
    </row>
    <row r="2912" spans="1:16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96"/>
        <v>42107.841284722221</v>
      </c>
      <c r="L2912" s="13">
        <f t="shared" si="95"/>
        <v>2015</v>
      </c>
      <c r="M2912" t="b">
        <v>0</v>
      </c>
      <c r="N2912">
        <v>1</v>
      </c>
      <c r="O2912" t="b">
        <v>0</v>
      </c>
      <c r="P2912" t="s">
        <v>8269</v>
      </c>
    </row>
    <row r="2913" spans="1:16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96"/>
        <v>42142.768819444449</v>
      </c>
      <c r="L2913" s="13">
        <f t="shared" si="95"/>
        <v>2015</v>
      </c>
      <c r="M2913" t="b">
        <v>0</v>
      </c>
      <c r="N2913">
        <v>14</v>
      </c>
      <c r="O2913" t="b">
        <v>0</v>
      </c>
      <c r="P2913" t="s">
        <v>8269</v>
      </c>
    </row>
    <row r="2914" spans="1:16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96"/>
        <v>42354.131643518514</v>
      </c>
      <c r="L2914" s="13">
        <f t="shared" si="95"/>
        <v>2015</v>
      </c>
      <c r="M2914" t="b">
        <v>0</v>
      </c>
      <c r="N2914">
        <v>26</v>
      </c>
      <c r="O2914" t="b">
        <v>0</v>
      </c>
      <c r="P2914" t="s">
        <v>8269</v>
      </c>
    </row>
    <row r="2915" spans="1:16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96"/>
        <v>41828.922905092593</v>
      </c>
      <c r="L2915" s="13">
        <f t="shared" si="95"/>
        <v>2014</v>
      </c>
      <c r="M2915" t="b">
        <v>0</v>
      </c>
      <c r="N2915">
        <v>2</v>
      </c>
      <c r="O2915" t="b">
        <v>0</v>
      </c>
      <c r="P2915" t="s">
        <v>8269</v>
      </c>
    </row>
    <row r="2916" spans="1:16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96"/>
        <v>42017.907337962963</v>
      </c>
      <c r="L2916" s="13">
        <f t="shared" si="95"/>
        <v>2015</v>
      </c>
      <c r="M2916" t="b">
        <v>0</v>
      </c>
      <c r="N2916">
        <v>1</v>
      </c>
      <c r="O2916" t="b">
        <v>0</v>
      </c>
      <c r="P2916" t="s">
        <v>8269</v>
      </c>
    </row>
    <row r="2917" spans="1:16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96"/>
        <v>42415.398032407407</v>
      </c>
      <c r="L2917" s="13">
        <f t="shared" si="95"/>
        <v>2016</v>
      </c>
      <c r="M2917" t="b">
        <v>0</v>
      </c>
      <c r="N2917">
        <v>3</v>
      </c>
      <c r="O2917" t="b">
        <v>0</v>
      </c>
      <c r="P2917" t="s">
        <v>8269</v>
      </c>
    </row>
    <row r="2918" spans="1:16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96"/>
        <v>41755.476724537039</v>
      </c>
      <c r="L2918" s="13">
        <f t="shared" si="95"/>
        <v>2014</v>
      </c>
      <c r="M2918" t="b">
        <v>0</v>
      </c>
      <c r="N2918">
        <v>7</v>
      </c>
      <c r="O2918" t="b">
        <v>0</v>
      </c>
      <c r="P2918" t="s">
        <v>8269</v>
      </c>
    </row>
    <row r="2919" spans="1:16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96"/>
        <v>42245.234340277777</v>
      </c>
      <c r="L2919" s="13">
        <f t="shared" si="95"/>
        <v>2015</v>
      </c>
      <c r="M2919" t="b">
        <v>0</v>
      </c>
      <c r="N2919">
        <v>9</v>
      </c>
      <c r="O2919" t="b">
        <v>0</v>
      </c>
      <c r="P2919" t="s">
        <v>8269</v>
      </c>
    </row>
    <row r="2920" spans="1:16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96"/>
        <v>42278.629710648151</v>
      </c>
      <c r="L2920" s="13">
        <f t="shared" si="95"/>
        <v>2015</v>
      </c>
      <c r="M2920" t="b">
        <v>0</v>
      </c>
      <c r="N2920">
        <v>20</v>
      </c>
      <c r="O2920" t="b">
        <v>0</v>
      </c>
      <c r="P2920" t="s">
        <v>8269</v>
      </c>
    </row>
    <row r="2921" spans="1:16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96"/>
        <v>41826.61954861111</v>
      </c>
      <c r="L2921" s="13">
        <f t="shared" si="95"/>
        <v>2014</v>
      </c>
      <c r="M2921" t="b">
        <v>0</v>
      </c>
      <c r="N2921">
        <v>6</v>
      </c>
      <c r="O2921" t="b">
        <v>0</v>
      </c>
      <c r="P2921" t="s">
        <v>8269</v>
      </c>
    </row>
    <row r="2922" spans="1:16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96"/>
        <v>42058.792476851857</v>
      </c>
      <c r="L2922" s="13">
        <f t="shared" si="95"/>
        <v>2015</v>
      </c>
      <c r="M2922" t="b">
        <v>0</v>
      </c>
      <c r="N2922">
        <v>13</v>
      </c>
      <c r="O2922" t="b">
        <v>0</v>
      </c>
      <c r="P2922" t="s">
        <v>8269</v>
      </c>
    </row>
    <row r="2923" spans="1:16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96"/>
        <v>41877.886620370373</v>
      </c>
      <c r="L2923" s="13">
        <f t="shared" si="95"/>
        <v>2014</v>
      </c>
      <c r="M2923" t="b">
        <v>0</v>
      </c>
      <c r="N2923">
        <v>3</v>
      </c>
      <c r="O2923" t="b">
        <v>1</v>
      </c>
      <c r="P2923" t="s">
        <v>8303</v>
      </c>
    </row>
    <row r="2924" spans="1:16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96"/>
        <v>42097.874155092592</v>
      </c>
      <c r="L2924" s="13">
        <f t="shared" si="95"/>
        <v>2015</v>
      </c>
      <c r="M2924" t="b">
        <v>0</v>
      </c>
      <c r="N2924">
        <v>6</v>
      </c>
      <c r="O2924" t="b">
        <v>1</v>
      </c>
      <c r="P2924" t="s">
        <v>8303</v>
      </c>
    </row>
    <row r="2925" spans="1:16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96"/>
        <v>42013.15253472222</v>
      </c>
      <c r="L2925" s="13">
        <f t="shared" si="95"/>
        <v>2015</v>
      </c>
      <c r="M2925" t="b">
        <v>0</v>
      </c>
      <c r="N2925">
        <v>10</v>
      </c>
      <c r="O2925" t="b">
        <v>1</v>
      </c>
      <c r="P2925" t="s">
        <v>8303</v>
      </c>
    </row>
    <row r="2926" spans="1:16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96"/>
        <v>42103.556828703702</v>
      </c>
      <c r="L2926" s="13">
        <f t="shared" si="95"/>
        <v>2015</v>
      </c>
      <c r="M2926" t="b">
        <v>0</v>
      </c>
      <c r="N2926">
        <v>147</v>
      </c>
      <c r="O2926" t="b">
        <v>1</v>
      </c>
      <c r="P2926" t="s">
        <v>8303</v>
      </c>
    </row>
    <row r="2927" spans="1:16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96"/>
        <v>41863.584120370368</v>
      </c>
      <c r="L2927" s="13">
        <f t="shared" si="95"/>
        <v>2014</v>
      </c>
      <c r="M2927" t="b">
        <v>0</v>
      </c>
      <c r="N2927">
        <v>199</v>
      </c>
      <c r="O2927" t="b">
        <v>1</v>
      </c>
      <c r="P2927" t="s">
        <v>8303</v>
      </c>
    </row>
    <row r="2928" spans="1:16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96"/>
        <v>42044.765960648147</v>
      </c>
      <c r="L2928" s="13">
        <f t="shared" si="95"/>
        <v>2015</v>
      </c>
      <c r="M2928" t="b">
        <v>0</v>
      </c>
      <c r="N2928">
        <v>50</v>
      </c>
      <c r="O2928" t="b">
        <v>1</v>
      </c>
      <c r="P2928" t="s">
        <v>8303</v>
      </c>
    </row>
    <row r="2929" spans="1:16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96"/>
        <v>41806.669317129628</v>
      </c>
      <c r="L2929" s="13">
        <f t="shared" si="95"/>
        <v>2014</v>
      </c>
      <c r="M2929" t="b">
        <v>0</v>
      </c>
      <c r="N2929">
        <v>21</v>
      </c>
      <c r="O2929" t="b">
        <v>1</v>
      </c>
      <c r="P2929" t="s">
        <v>8303</v>
      </c>
    </row>
    <row r="2930" spans="1:16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96"/>
        <v>42403.998217592598</v>
      </c>
      <c r="L2930" s="13">
        <f t="shared" si="95"/>
        <v>2016</v>
      </c>
      <c r="M2930" t="b">
        <v>0</v>
      </c>
      <c r="N2930">
        <v>24</v>
      </c>
      <c r="O2930" t="b">
        <v>1</v>
      </c>
      <c r="P2930" t="s">
        <v>8303</v>
      </c>
    </row>
    <row r="2931" spans="1:16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96"/>
        <v>41754.564328703702</v>
      </c>
      <c r="L2931" s="13">
        <f t="shared" si="95"/>
        <v>2014</v>
      </c>
      <c r="M2931" t="b">
        <v>0</v>
      </c>
      <c r="N2931">
        <v>32</v>
      </c>
      <c r="O2931" t="b">
        <v>1</v>
      </c>
      <c r="P2931" t="s">
        <v>8303</v>
      </c>
    </row>
    <row r="2932" spans="1:16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96"/>
        <v>42101.584074074075</v>
      </c>
      <c r="L2932" s="13">
        <f t="shared" si="95"/>
        <v>2015</v>
      </c>
      <c r="M2932" t="b">
        <v>0</v>
      </c>
      <c r="N2932">
        <v>62</v>
      </c>
      <c r="O2932" t="b">
        <v>1</v>
      </c>
      <c r="P2932" t="s">
        <v>8303</v>
      </c>
    </row>
    <row r="2933" spans="1:16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96"/>
        <v>41872.291238425925</v>
      </c>
      <c r="L2933" s="13">
        <f t="shared" si="95"/>
        <v>2014</v>
      </c>
      <c r="M2933" t="b">
        <v>0</v>
      </c>
      <c r="N2933">
        <v>9</v>
      </c>
      <c r="O2933" t="b">
        <v>1</v>
      </c>
      <c r="P2933" t="s">
        <v>8303</v>
      </c>
    </row>
    <row r="2934" spans="1:16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96"/>
        <v>42025.164780092593</v>
      </c>
      <c r="L2934" s="13">
        <f t="shared" si="95"/>
        <v>2015</v>
      </c>
      <c r="M2934" t="b">
        <v>0</v>
      </c>
      <c r="N2934">
        <v>38</v>
      </c>
      <c r="O2934" t="b">
        <v>1</v>
      </c>
      <c r="P2934" t="s">
        <v>8303</v>
      </c>
    </row>
    <row r="2935" spans="1:16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96"/>
        <v>42495.956631944442</v>
      </c>
      <c r="L2935" s="13">
        <f t="shared" si="95"/>
        <v>2016</v>
      </c>
      <c r="M2935" t="b">
        <v>0</v>
      </c>
      <c r="N2935">
        <v>54</v>
      </c>
      <c r="O2935" t="b">
        <v>1</v>
      </c>
      <c r="P2935" t="s">
        <v>8303</v>
      </c>
    </row>
    <row r="2936" spans="1:16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96"/>
        <v>41775.636157407411</v>
      </c>
      <c r="L2936" s="13">
        <f t="shared" si="95"/>
        <v>2014</v>
      </c>
      <c r="M2936" t="b">
        <v>0</v>
      </c>
      <c r="N2936">
        <v>37</v>
      </c>
      <c r="O2936" t="b">
        <v>1</v>
      </c>
      <c r="P2936" t="s">
        <v>8303</v>
      </c>
    </row>
    <row r="2937" spans="1:16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96"/>
        <v>42553.583425925928</v>
      </c>
      <c r="L2937" s="13">
        <f t="shared" si="95"/>
        <v>2016</v>
      </c>
      <c r="M2937" t="b">
        <v>0</v>
      </c>
      <c r="N2937">
        <v>39</v>
      </c>
      <c r="O2937" t="b">
        <v>1</v>
      </c>
      <c r="P2937" t="s">
        <v>8303</v>
      </c>
    </row>
    <row r="2938" spans="1:16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96"/>
        <v>41912.650729166664</v>
      </c>
      <c r="L2938" s="13">
        <f t="shared" si="95"/>
        <v>2014</v>
      </c>
      <c r="M2938" t="b">
        <v>0</v>
      </c>
      <c r="N2938">
        <v>34</v>
      </c>
      <c r="O2938" t="b">
        <v>1</v>
      </c>
      <c r="P2938" t="s">
        <v>8303</v>
      </c>
    </row>
    <row r="2939" spans="1:16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96"/>
        <v>41803.457326388889</v>
      </c>
      <c r="L2939" s="13">
        <f t="shared" si="95"/>
        <v>2014</v>
      </c>
      <c r="M2939" t="b">
        <v>0</v>
      </c>
      <c r="N2939">
        <v>55</v>
      </c>
      <c r="O2939" t="b">
        <v>1</v>
      </c>
      <c r="P2939" t="s">
        <v>8303</v>
      </c>
    </row>
    <row r="2940" spans="1:16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96"/>
        <v>42004.703865740739</v>
      </c>
      <c r="L2940" s="13">
        <f t="shared" si="95"/>
        <v>2014</v>
      </c>
      <c r="M2940" t="b">
        <v>0</v>
      </c>
      <c r="N2940">
        <v>32</v>
      </c>
      <c r="O2940" t="b">
        <v>1</v>
      </c>
      <c r="P2940" t="s">
        <v>8303</v>
      </c>
    </row>
    <row r="2941" spans="1:16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96"/>
        <v>41845.809166666666</v>
      </c>
      <c r="L2941" s="13">
        <f t="shared" si="95"/>
        <v>2014</v>
      </c>
      <c r="M2941" t="b">
        <v>0</v>
      </c>
      <c r="N2941">
        <v>25</v>
      </c>
      <c r="O2941" t="b">
        <v>1</v>
      </c>
      <c r="P2941" t="s">
        <v>8303</v>
      </c>
    </row>
    <row r="2942" spans="1:16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96"/>
        <v>41982.773356481484</v>
      </c>
      <c r="L2942" s="13">
        <f t="shared" si="95"/>
        <v>2014</v>
      </c>
      <c r="M2942" t="b">
        <v>0</v>
      </c>
      <c r="N2942">
        <v>33</v>
      </c>
      <c r="O2942" t="b">
        <v>1</v>
      </c>
      <c r="P2942" t="s">
        <v>8303</v>
      </c>
    </row>
    <row r="2943" spans="1:16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96"/>
        <v>42034.960127314815</v>
      </c>
      <c r="L2943" s="13">
        <f t="shared" si="95"/>
        <v>2015</v>
      </c>
      <c r="M2943" t="b">
        <v>0</v>
      </c>
      <c r="N2943">
        <v>1</v>
      </c>
      <c r="O2943" t="b">
        <v>0</v>
      </c>
      <c r="P2943" t="s">
        <v>8301</v>
      </c>
    </row>
    <row r="2944" spans="1:16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96"/>
        <v>42334.803923611107</v>
      </c>
      <c r="L2944" s="13">
        <f t="shared" si="95"/>
        <v>2015</v>
      </c>
      <c r="M2944" t="b">
        <v>0</v>
      </c>
      <c r="N2944">
        <v>202</v>
      </c>
      <c r="O2944" t="b">
        <v>0</v>
      </c>
      <c r="P2944" t="s">
        <v>8301</v>
      </c>
    </row>
    <row r="2945" spans="1:16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96"/>
        <v>42077.129398148143</v>
      </c>
      <c r="L2945" s="13">
        <f t="shared" si="95"/>
        <v>2015</v>
      </c>
      <c r="M2945" t="b">
        <v>0</v>
      </c>
      <c r="N2945">
        <v>0</v>
      </c>
      <c r="O2945" t="b">
        <v>0</v>
      </c>
      <c r="P2945" t="s">
        <v>8301</v>
      </c>
    </row>
    <row r="2946" spans="1:16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96"/>
        <v>42132.9143287037</v>
      </c>
      <c r="L2946" s="13">
        <f t="shared" si="95"/>
        <v>2015</v>
      </c>
      <c r="M2946" t="b">
        <v>0</v>
      </c>
      <c r="N2946">
        <v>1</v>
      </c>
      <c r="O2946" t="b">
        <v>0</v>
      </c>
      <c r="P2946" t="s">
        <v>8301</v>
      </c>
    </row>
    <row r="2947" spans="1:16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si="96"/>
        <v>42118.139583333337</v>
      </c>
      <c r="L2947" s="13">
        <f t="shared" ref="L2947:L3010" si="97">YEAR(K2947)</f>
        <v>2015</v>
      </c>
      <c r="M2947" t="b">
        <v>0</v>
      </c>
      <c r="N2947">
        <v>0</v>
      </c>
      <c r="O2947" t="b">
        <v>0</v>
      </c>
      <c r="P2947" t="s">
        <v>8301</v>
      </c>
    </row>
    <row r="2948" spans="1:16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96"/>
        <v>42567.531157407408</v>
      </c>
      <c r="L2948" s="13">
        <f t="shared" si="97"/>
        <v>2016</v>
      </c>
      <c r="M2948" t="b">
        <v>0</v>
      </c>
      <c r="N2948">
        <v>2</v>
      </c>
      <c r="O2948" t="b">
        <v>0</v>
      </c>
      <c r="P2948" t="s">
        <v>8301</v>
      </c>
    </row>
    <row r="2949" spans="1:16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96"/>
        <v>42649.562118055561</v>
      </c>
      <c r="L2949" s="13">
        <f t="shared" si="97"/>
        <v>2016</v>
      </c>
      <c r="M2949" t="b">
        <v>0</v>
      </c>
      <c r="N2949">
        <v>13</v>
      </c>
      <c r="O2949" t="b">
        <v>0</v>
      </c>
      <c r="P2949" t="s">
        <v>8301</v>
      </c>
    </row>
    <row r="2950" spans="1:16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96"/>
        <v>42097.649224537032</v>
      </c>
      <c r="L2950" s="13">
        <f t="shared" si="97"/>
        <v>2015</v>
      </c>
      <c r="M2950" t="b">
        <v>0</v>
      </c>
      <c r="N2950">
        <v>9</v>
      </c>
      <c r="O2950" t="b">
        <v>0</v>
      </c>
      <c r="P2950" t="s">
        <v>8301</v>
      </c>
    </row>
    <row r="2951" spans="1:16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96"/>
        <v>42297.823113425926</v>
      </c>
      <c r="L2951" s="13">
        <f t="shared" si="97"/>
        <v>2015</v>
      </c>
      <c r="M2951" t="b">
        <v>0</v>
      </c>
      <c r="N2951">
        <v>2</v>
      </c>
      <c r="O2951" t="b">
        <v>0</v>
      </c>
      <c r="P2951" t="s">
        <v>8301</v>
      </c>
    </row>
    <row r="2952" spans="1:16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96"/>
        <v>42362.36518518519</v>
      </c>
      <c r="L2952" s="13">
        <f t="shared" si="97"/>
        <v>2015</v>
      </c>
      <c r="M2952" t="b">
        <v>0</v>
      </c>
      <c r="N2952">
        <v>0</v>
      </c>
      <c r="O2952" t="b">
        <v>0</v>
      </c>
      <c r="P2952" t="s">
        <v>8301</v>
      </c>
    </row>
    <row r="2953" spans="1:16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ref="K2953:K3016" si="98">(((J2953/60)/60)/24)+DATE(1970,1,1)</f>
        <v>41872.802928240737</v>
      </c>
      <c r="L2953" s="13">
        <f t="shared" si="97"/>
        <v>2014</v>
      </c>
      <c r="M2953" t="b">
        <v>0</v>
      </c>
      <c r="N2953">
        <v>58</v>
      </c>
      <c r="O2953" t="b">
        <v>0</v>
      </c>
      <c r="P2953" t="s">
        <v>8301</v>
      </c>
    </row>
    <row r="2954" spans="1:16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98"/>
        <v>42628.690266203703</v>
      </c>
      <c r="L2954" s="13">
        <f t="shared" si="97"/>
        <v>2016</v>
      </c>
      <c r="M2954" t="b">
        <v>0</v>
      </c>
      <c r="N2954">
        <v>8</v>
      </c>
      <c r="O2954" t="b">
        <v>0</v>
      </c>
      <c r="P2954" t="s">
        <v>8301</v>
      </c>
    </row>
    <row r="2955" spans="1:16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98"/>
        <v>42255.791909722218</v>
      </c>
      <c r="L2955" s="13">
        <f t="shared" si="97"/>
        <v>2015</v>
      </c>
      <c r="M2955" t="b">
        <v>0</v>
      </c>
      <c r="N2955">
        <v>3</v>
      </c>
      <c r="O2955" t="b">
        <v>0</v>
      </c>
      <c r="P2955" t="s">
        <v>8301</v>
      </c>
    </row>
    <row r="2956" spans="1:16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98"/>
        <v>42790.583368055552</v>
      </c>
      <c r="L2956" s="13">
        <f t="shared" si="97"/>
        <v>2017</v>
      </c>
      <c r="M2956" t="b">
        <v>0</v>
      </c>
      <c r="N2956">
        <v>0</v>
      </c>
      <c r="O2956" t="b">
        <v>0</v>
      </c>
      <c r="P2956" t="s">
        <v>8301</v>
      </c>
    </row>
    <row r="2957" spans="1:16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98"/>
        <v>42141.741307870368</v>
      </c>
      <c r="L2957" s="13">
        <f t="shared" si="97"/>
        <v>2015</v>
      </c>
      <c r="M2957" t="b">
        <v>0</v>
      </c>
      <c r="N2957">
        <v>11</v>
      </c>
      <c r="O2957" t="b">
        <v>0</v>
      </c>
      <c r="P2957" t="s">
        <v>8301</v>
      </c>
    </row>
    <row r="2958" spans="1:16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98"/>
        <v>42464.958912037036</v>
      </c>
      <c r="L2958" s="13">
        <f t="shared" si="97"/>
        <v>2016</v>
      </c>
      <c r="M2958" t="b">
        <v>0</v>
      </c>
      <c r="N2958">
        <v>20</v>
      </c>
      <c r="O2958" t="b">
        <v>0</v>
      </c>
      <c r="P2958" t="s">
        <v>8301</v>
      </c>
    </row>
    <row r="2959" spans="1:16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98"/>
        <v>42031.011249999996</v>
      </c>
      <c r="L2959" s="13">
        <f t="shared" si="97"/>
        <v>2015</v>
      </c>
      <c r="M2959" t="b">
        <v>0</v>
      </c>
      <c r="N2959">
        <v>3</v>
      </c>
      <c r="O2959" t="b">
        <v>0</v>
      </c>
      <c r="P2959" t="s">
        <v>8301</v>
      </c>
    </row>
    <row r="2960" spans="1:16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98"/>
        <v>42438.779131944444</v>
      </c>
      <c r="L2960" s="13">
        <f t="shared" si="97"/>
        <v>2016</v>
      </c>
      <c r="M2960" t="b">
        <v>0</v>
      </c>
      <c r="N2960">
        <v>0</v>
      </c>
      <c r="O2960" t="b">
        <v>0</v>
      </c>
      <c r="P2960" t="s">
        <v>8301</v>
      </c>
    </row>
    <row r="2961" spans="1:16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98"/>
        <v>42498.008391203708</v>
      </c>
      <c r="L2961" s="13">
        <f t="shared" si="97"/>
        <v>2016</v>
      </c>
      <c r="M2961" t="b">
        <v>0</v>
      </c>
      <c r="N2961">
        <v>0</v>
      </c>
      <c r="O2961" t="b">
        <v>0</v>
      </c>
      <c r="P2961" t="s">
        <v>8301</v>
      </c>
    </row>
    <row r="2962" spans="1:16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98"/>
        <v>41863.757210648146</v>
      </c>
      <c r="L2962" s="13">
        <f t="shared" si="97"/>
        <v>2014</v>
      </c>
      <c r="M2962" t="b">
        <v>0</v>
      </c>
      <c r="N2962">
        <v>0</v>
      </c>
      <c r="O2962" t="b">
        <v>0</v>
      </c>
      <c r="P2962" t="s">
        <v>8301</v>
      </c>
    </row>
    <row r="2963" spans="1:16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98"/>
        <v>42061.212488425925</v>
      </c>
      <c r="L2963" s="13">
        <f t="shared" si="97"/>
        <v>2015</v>
      </c>
      <c r="M2963" t="b">
        <v>0</v>
      </c>
      <c r="N2963">
        <v>108</v>
      </c>
      <c r="O2963" t="b">
        <v>1</v>
      </c>
      <c r="P2963" t="s">
        <v>8269</v>
      </c>
    </row>
    <row r="2964" spans="1:16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98"/>
        <v>42036.24428240741</v>
      </c>
      <c r="L2964" s="13">
        <f t="shared" si="97"/>
        <v>2015</v>
      </c>
      <c r="M2964" t="b">
        <v>0</v>
      </c>
      <c r="N2964">
        <v>20</v>
      </c>
      <c r="O2964" t="b">
        <v>1</v>
      </c>
      <c r="P2964" t="s">
        <v>8269</v>
      </c>
    </row>
    <row r="2965" spans="1:16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98"/>
        <v>42157.470185185186</v>
      </c>
      <c r="L2965" s="13">
        <f t="shared" si="97"/>
        <v>2015</v>
      </c>
      <c r="M2965" t="b">
        <v>0</v>
      </c>
      <c r="N2965">
        <v>98</v>
      </c>
      <c r="O2965" t="b">
        <v>1</v>
      </c>
      <c r="P2965" t="s">
        <v>8269</v>
      </c>
    </row>
    <row r="2966" spans="1:16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98"/>
        <v>41827.909942129627</v>
      </c>
      <c r="L2966" s="13">
        <f t="shared" si="97"/>
        <v>2014</v>
      </c>
      <c r="M2966" t="b">
        <v>0</v>
      </c>
      <c r="N2966">
        <v>196</v>
      </c>
      <c r="O2966" t="b">
        <v>1</v>
      </c>
      <c r="P2966" t="s">
        <v>8269</v>
      </c>
    </row>
    <row r="2967" spans="1:16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98"/>
        <v>42162.729548611111</v>
      </c>
      <c r="L2967" s="13">
        <f t="shared" si="97"/>
        <v>2015</v>
      </c>
      <c r="M2967" t="b">
        <v>0</v>
      </c>
      <c r="N2967">
        <v>39</v>
      </c>
      <c r="O2967" t="b">
        <v>1</v>
      </c>
      <c r="P2967" t="s">
        <v>8269</v>
      </c>
    </row>
    <row r="2968" spans="1:16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98"/>
        <v>42233.738564814819</v>
      </c>
      <c r="L2968" s="13">
        <f t="shared" si="97"/>
        <v>2015</v>
      </c>
      <c r="M2968" t="b">
        <v>0</v>
      </c>
      <c r="N2968">
        <v>128</v>
      </c>
      <c r="O2968" t="b">
        <v>1</v>
      </c>
      <c r="P2968" t="s">
        <v>8269</v>
      </c>
    </row>
    <row r="2969" spans="1:16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98"/>
        <v>42042.197824074072</v>
      </c>
      <c r="L2969" s="13">
        <f t="shared" si="97"/>
        <v>2015</v>
      </c>
      <c r="M2969" t="b">
        <v>0</v>
      </c>
      <c r="N2969">
        <v>71</v>
      </c>
      <c r="O2969" t="b">
        <v>1</v>
      </c>
      <c r="P2969" t="s">
        <v>8269</v>
      </c>
    </row>
    <row r="2970" spans="1:16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98"/>
        <v>42585.523842592593</v>
      </c>
      <c r="L2970" s="13">
        <f t="shared" si="97"/>
        <v>2016</v>
      </c>
      <c r="M2970" t="b">
        <v>0</v>
      </c>
      <c r="N2970">
        <v>47</v>
      </c>
      <c r="O2970" t="b">
        <v>1</v>
      </c>
      <c r="P2970" t="s">
        <v>8269</v>
      </c>
    </row>
    <row r="2971" spans="1:16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98"/>
        <v>42097.786493055552</v>
      </c>
      <c r="L2971" s="13">
        <f t="shared" si="97"/>
        <v>2015</v>
      </c>
      <c r="M2971" t="b">
        <v>0</v>
      </c>
      <c r="N2971">
        <v>17</v>
      </c>
      <c r="O2971" t="b">
        <v>1</v>
      </c>
      <c r="P2971" t="s">
        <v>8269</v>
      </c>
    </row>
    <row r="2972" spans="1:16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98"/>
        <v>41808.669571759259</v>
      </c>
      <c r="L2972" s="13">
        <f t="shared" si="97"/>
        <v>2014</v>
      </c>
      <c r="M2972" t="b">
        <v>0</v>
      </c>
      <c r="N2972">
        <v>91</v>
      </c>
      <c r="O2972" t="b">
        <v>1</v>
      </c>
      <c r="P2972" t="s">
        <v>8269</v>
      </c>
    </row>
    <row r="2973" spans="1:16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98"/>
        <v>41852.658310185187</v>
      </c>
      <c r="L2973" s="13">
        <f t="shared" si="97"/>
        <v>2014</v>
      </c>
      <c r="M2973" t="b">
        <v>0</v>
      </c>
      <c r="N2973">
        <v>43</v>
      </c>
      <c r="O2973" t="b">
        <v>1</v>
      </c>
      <c r="P2973" t="s">
        <v>8269</v>
      </c>
    </row>
    <row r="2974" spans="1:16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98"/>
        <v>42694.110185185185</v>
      </c>
      <c r="L2974" s="13">
        <f t="shared" si="97"/>
        <v>2016</v>
      </c>
      <c r="M2974" t="b">
        <v>0</v>
      </c>
      <c r="N2974">
        <v>17</v>
      </c>
      <c r="O2974" t="b">
        <v>1</v>
      </c>
      <c r="P2974" t="s">
        <v>8269</v>
      </c>
    </row>
    <row r="2975" spans="1:16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98"/>
        <v>42341.818379629629</v>
      </c>
      <c r="L2975" s="13">
        <f t="shared" si="97"/>
        <v>2015</v>
      </c>
      <c r="M2975" t="b">
        <v>0</v>
      </c>
      <c r="N2975">
        <v>33</v>
      </c>
      <c r="O2975" t="b">
        <v>1</v>
      </c>
      <c r="P2975" t="s">
        <v>8269</v>
      </c>
    </row>
    <row r="2976" spans="1:16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98"/>
        <v>41880.061006944445</v>
      </c>
      <c r="L2976" s="13">
        <f t="shared" si="97"/>
        <v>2014</v>
      </c>
      <c r="M2976" t="b">
        <v>0</v>
      </c>
      <c r="N2976">
        <v>87</v>
      </c>
      <c r="O2976" t="b">
        <v>1</v>
      </c>
      <c r="P2976" t="s">
        <v>8269</v>
      </c>
    </row>
    <row r="2977" spans="1:16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98"/>
        <v>41941.683865740742</v>
      </c>
      <c r="L2977" s="13">
        <f t="shared" si="97"/>
        <v>2014</v>
      </c>
      <c r="M2977" t="b">
        <v>0</v>
      </c>
      <c r="N2977">
        <v>113</v>
      </c>
      <c r="O2977" t="b">
        <v>1</v>
      </c>
      <c r="P2977" t="s">
        <v>8269</v>
      </c>
    </row>
    <row r="2978" spans="1:16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98"/>
        <v>42425.730671296296</v>
      </c>
      <c r="L2978" s="13">
        <f t="shared" si="97"/>
        <v>2016</v>
      </c>
      <c r="M2978" t="b">
        <v>0</v>
      </c>
      <c r="N2978">
        <v>14</v>
      </c>
      <c r="O2978" t="b">
        <v>1</v>
      </c>
      <c r="P2978" t="s">
        <v>8269</v>
      </c>
    </row>
    <row r="2979" spans="1:16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98"/>
        <v>42026.88118055556</v>
      </c>
      <c r="L2979" s="13">
        <f t="shared" si="97"/>
        <v>2015</v>
      </c>
      <c r="M2979" t="b">
        <v>0</v>
      </c>
      <c r="N2979">
        <v>30</v>
      </c>
      <c r="O2979" t="b">
        <v>1</v>
      </c>
      <c r="P2979" t="s">
        <v>8269</v>
      </c>
    </row>
    <row r="2980" spans="1:16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98"/>
        <v>41922.640590277777</v>
      </c>
      <c r="L2980" s="13">
        <f t="shared" si="97"/>
        <v>2014</v>
      </c>
      <c r="M2980" t="b">
        <v>0</v>
      </c>
      <c r="N2980">
        <v>16</v>
      </c>
      <c r="O2980" t="b">
        <v>1</v>
      </c>
      <c r="P2980" t="s">
        <v>8269</v>
      </c>
    </row>
    <row r="2981" spans="1:16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98"/>
        <v>41993.824340277773</v>
      </c>
      <c r="L2981" s="13">
        <f t="shared" si="97"/>
        <v>2014</v>
      </c>
      <c r="M2981" t="b">
        <v>0</v>
      </c>
      <c r="N2981">
        <v>46</v>
      </c>
      <c r="O2981" t="b">
        <v>1</v>
      </c>
      <c r="P2981" t="s">
        <v>8269</v>
      </c>
    </row>
    <row r="2982" spans="1:16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98"/>
        <v>42219.915856481486</v>
      </c>
      <c r="L2982" s="13">
        <f t="shared" si="97"/>
        <v>2015</v>
      </c>
      <c r="M2982" t="b">
        <v>0</v>
      </c>
      <c r="N2982">
        <v>24</v>
      </c>
      <c r="O2982" t="b">
        <v>1</v>
      </c>
      <c r="P2982" t="s">
        <v>8269</v>
      </c>
    </row>
    <row r="2983" spans="1:16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98"/>
        <v>42225.559675925921</v>
      </c>
      <c r="L2983" s="13">
        <f t="shared" si="97"/>
        <v>2015</v>
      </c>
      <c r="M2983" t="b">
        <v>1</v>
      </c>
      <c r="N2983">
        <v>97</v>
      </c>
      <c r="O2983" t="b">
        <v>1</v>
      </c>
      <c r="P2983" t="s">
        <v>8301</v>
      </c>
    </row>
    <row r="2984" spans="1:16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98"/>
        <v>42381.686840277776</v>
      </c>
      <c r="L2984" s="13">
        <f t="shared" si="97"/>
        <v>2016</v>
      </c>
      <c r="M2984" t="b">
        <v>1</v>
      </c>
      <c r="N2984">
        <v>59</v>
      </c>
      <c r="O2984" t="b">
        <v>1</v>
      </c>
      <c r="P2984" t="s">
        <v>8301</v>
      </c>
    </row>
    <row r="2985" spans="1:16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98"/>
        <v>41894.632361111115</v>
      </c>
      <c r="L2985" s="13">
        <f t="shared" si="97"/>
        <v>2014</v>
      </c>
      <c r="M2985" t="b">
        <v>1</v>
      </c>
      <c r="N2985">
        <v>1095</v>
      </c>
      <c r="O2985" t="b">
        <v>1</v>
      </c>
      <c r="P2985" t="s">
        <v>8301</v>
      </c>
    </row>
    <row r="2986" spans="1:16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98"/>
        <v>42576.278715277775</v>
      </c>
      <c r="L2986" s="13">
        <f t="shared" si="97"/>
        <v>2016</v>
      </c>
      <c r="M2986" t="b">
        <v>1</v>
      </c>
      <c r="N2986">
        <v>218</v>
      </c>
      <c r="O2986" t="b">
        <v>1</v>
      </c>
      <c r="P2986" t="s">
        <v>8301</v>
      </c>
    </row>
    <row r="2987" spans="1:16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98"/>
        <v>42654.973703703698</v>
      </c>
      <c r="L2987" s="13">
        <f t="shared" si="97"/>
        <v>2016</v>
      </c>
      <c r="M2987" t="b">
        <v>0</v>
      </c>
      <c r="N2987">
        <v>111</v>
      </c>
      <c r="O2987" t="b">
        <v>1</v>
      </c>
      <c r="P2987" t="s">
        <v>8301</v>
      </c>
    </row>
    <row r="2988" spans="1:16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98"/>
        <v>42431.500069444446</v>
      </c>
      <c r="L2988" s="13">
        <f t="shared" si="97"/>
        <v>2016</v>
      </c>
      <c r="M2988" t="b">
        <v>0</v>
      </c>
      <c r="N2988">
        <v>56</v>
      </c>
      <c r="O2988" t="b">
        <v>1</v>
      </c>
      <c r="P2988" t="s">
        <v>8301</v>
      </c>
    </row>
    <row r="2989" spans="1:16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98"/>
        <v>42627.307303240741</v>
      </c>
      <c r="L2989" s="13">
        <f t="shared" si="97"/>
        <v>2016</v>
      </c>
      <c r="M2989" t="b">
        <v>0</v>
      </c>
      <c r="N2989">
        <v>265</v>
      </c>
      <c r="O2989" t="b">
        <v>1</v>
      </c>
      <c r="P2989" t="s">
        <v>8301</v>
      </c>
    </row>
    <row r="2990" spans="1:16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98"/>
        <v>42511.362048611118</v>
      </c>
      <c r="L2990" s="13">
        <f t="shared" si="97"/>
        <v>2016</v>
      </c>
      <c r="M2990" t="b">
        <v>0</v>
      </c>
      <c r="N2990">
        <v>28</v>
      </c>
      <c r="O2990" t="b">
        <v>1</v>
      </c>
      <c r="P2990" t="s">
        <v>8301</v>
      </c>
    </row>
    <row r="2991" spans="1:16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98"/>
        <v>42337.02039351852</v>
      </c>
      <c r="L2991" s="13">
        <f t="shared" si="97"/>
        <v>2015</v>
      </c>
      <c r="M2991" t="b">
        <v>0</v>
      </c>
      <c r="N2991">
        <v>364</v>
      </c>
      <c r="O2991" t="b">
        <v>1</v>
      </c>
      <c r="P2991" t="s">
        <v>8301</v>
      </c>
    </row>
    <row r="2992" spans="1:16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98"/>
        <v>42341.57430555555</v>
      </c>
      <c r="L2992" s="13">
        <f t="shared" si="97"/>
        <v>2015</v>
      </c>
      <c r="M2992" t="b">
        <v>0</v>
      </c>
      <c r="N2992">
        <v>27</v>
      </c>
      <c r="O2992" t="b">
        <v>1</v>
      </c>
      <c r="P2992" t="s">
        <v>8301</v>
      </c>
    </row>
    <row r="2993" spans="1:16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98"/>
        <v>42740.837152777778</v>
      </c>
      <c r="L2993" s="13">
        <f t="shared" si="97"/>
        <v>2017</v>
      </c>
      <c r="M2993" t="b">
        <v>0</v>
      </c>
      <c r="N2993">
        <v>93</v>
      </c>
      <c r="O2993" t="b">
        <v>1</v>
      </c>
      <c r="P2993" t="s">
        <v>8301</v>
      </c>
    </row>
    <row r="2994" spans="1:16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98"/>
        <v>42622.767476851848</v>
      </c>
      <c r="L2994" s="13">
        <f t="shared" si="97"/>
        <v>2016</v>
      </c>
      <c r="M2994" t="b">
        <v>0</v>
      </c>
      <c r="N2994">
        <v>64</v>
      </c>
      <c r="O2994" t="b">
        <v>1</v>
      </c>
      <c r="P2994" t="s">
        <v>8301</v>
      </c>
    </row>
    <row r="2995" spans="1:16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98"/>
        <v>42390.838738425926</v>
      </c>
      <c r="L2995" s="13">
        <f t="shared" si="97"/>
        <v>2016</v>
      </c>
      <c r="M2995" t="b">
        <v>0</v>
      </c>
      <c r="N2995">
        <v>22</v>
      </c>
      <c r="O2995" t="b">
        <v>1</v>
      </c>
      <c r="P2995" t="s">
        <v>8301</v>
      </c>
    </row>
    <row r="2996" spans="1:16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98"/>
        <v>41885.478842592594</v>
      </c>
      <c r="L2996" s="13">
        <f t="shared" si="97"/>
        <v>2014</v>
      </c>
      <c r="M2996" t="b">
        <v>0</v>
      </c>
      <c r="N2996">
        <v>59</v>
      </c>
      <c r="O2996" t="b">
        <v>1</v>
      </c>
      <c r="P2996" t="s">
        <v>8301</v>
      </c>
    </row>
    <row r="2997" spans="1:16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98"/>
        <v>42724.665173611109</v>
      </c>
      <c r="L2997" s="13">
        <f t="shared" si="97"/>
        <v>2016</v>
      </c>
      <c r="M2997" t="b">
        <v>0</v>
      </c>
      <c r="N2997">
        <v>249</v>
      </c>
      <c r="O2997" t="b">
        <v>1</v>
      </c>
      <c r="P2997" t="s">
        <v>8301</v>
      </c>
    </row>
    <row r="2998" spans="1:16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98"/>
        <v>42090.912500000006</v>
      </c>
      <c r="L2998" s="13">
        <f t="shared" si="97"/>
        <v>2015</v>
      </c>
      <c r="M2998" t="b">
        <v>0</v>
      </c>
      <c r="N2998">
        <v>392</v>
      </c>
      <c r="O2998" t="b">
        <v>1</v>
      </c>
      <c r="P2998" t="s">
        <v>8301</v>
      </c>
    </row>
    <row r="2999" spans="1:16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98"/>
        <v>42775.733715277776</v>
      </c>
      <c r="L2999" s="13">
        <f t="shared" si="97"/>
        <v>2017</v>
      </c>
      <c r="M2999" t="b">
        <v>0</v>
      </c>
      <c r="N2999">
        <v>115</v>
      </c>
      <c r="O2999" t="b">
        <v>1</v>
      </c>
      <c r="P2999" t="s">
        <v>8301</v>
      </c>
    </row>
    <row r="3000" spans="1:16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98"/>
        <v>41778.193622685183</v>
      </c>
      <c r="L3000" s="13">
        <f t="shared" si="97"/>
        <v>2014</v>
      </c>
      <c r="M3000" t="b">
        <v>0</v>
      </c>
      <c r="N3000">
        <v>433</v>
      </c>
      <c r="O3000" t="b">
        <v>1</v>
      </c>
      <c r="P3000" t="s">
        <v>8301</v>
      </c>
    </row>
    <row r="3001" spans="1:16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98"/>
        <v>42780.740277777775</v>
      </c>
      <c r="L3001" s="13">
        <f t="shared" si="97"/>
        <v>2017</v>
      </c>
      <c r="M3001" t="b">
        <v>0</v>
      </c>
      <c r="N3001">
        <v>20</v>
      </c>
      <c r="O3001" t="b">
        <v>1</v>
      </c>
      <c r="P3001" t="s">
        <v>8301</v>
      </c>
    </row>
    <row r="3002" spans="1:16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98"/>
        <v>42752.827199074076</v>
      </c>
      <c r="L3002" s="13">
        <f t="shared" si="97"/>
        <v>2017</v>
      </c>
      <c r="M3002" t="b">
        <v>0</v>
      </c>
      <c r="N3002">
        <v>8</v>
      </c>
      <c r="O3002" t="b">
        <v>1</v>
      </c>
      <c r="P3002" t="s">
        <v>8301</v>
      </c>
    </row>
    <row r="3003" spans="1:16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98"/>
        <v>42534.895625000005</v>
      </c>
      <c r="L3003" s="13">
        <f t="shared" si="97"/>
        <v>2016</v>
      </c>
      <c r="M3003" t="b">
        <v>0</v>
      </c>
      <c r="N3003">
        <v>175</v>
      </c>
      <c r="O3003" t="b">
        <v>1</v>
      </c>
      <c r="P3003" t="s">
        <v>8301</v>
      </c>
    </row>
    <row r="3004" spans="1:16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98"/>
        <v>41239.83625</v>
      </c>
      <c r="L3004" s="13">
        <f t="shared" si="97"/>
        <v>2012</v>
      </c>
      <c r="M3004" t="b">
        <v>0</v>
      </c>
      <c r="N3004">
        <v>104</v>
      </c>
      <c r="O3004" t="b">
        <v>1</v>
      </c>
      <c r="P3004" t="s">
        <v>8301</v>
      </c>
    </row>
    <row r="3005" spans="1:16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98"/>
        <v>42398.849259259259</v>
      </c>
      <c r="L3005" s="13">
        <f t="shared" si="97"/>
        <v>2016</v>
      </c>
      <c r="M3005" t="b">
        <v>0</v>
      </c>
      <c r="N3005">
        <v>17</v>
      </c>
      <c r="O3005" t="b">
        <v>1</v>
      </c>
      <c r="P3005" t="s">
        <v>8301</v>
      </c>
    </row>
    <row r="3006" spans="1:16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98"/>
        <v>41928.881064814814</v>
      </c>
      <c r="L3006" s="13">
        <f t="shared" si="97"/>
        <v>2014</v>
      </c>
      <c r="M3006" t="b">
        <v>0</v>
      </c>
      <c r="N3006">
        <v>277</v>
      </c>
      <c r="O3006" t="b">
        <v>1</v>
      </c>
      <c r="P3006" t="s">
        <v>8301</v>
      </c>
    </row>
    <row r="3007" spans="1:16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98"/>
        <v>41888.674826388888</v>
      </c>
      <c r="L3007" s="13">
        <f t="shared" si="97"/>
        <v>2014</v>
      </c>
      <c r="M3007" t="b">
        <v>0</v>
      </c>
      <c r="N3007">
        <v>118</v>
      </c>
      <c r="O3007" t="b">
        <v>1</v>
      </c>
      <c r="P3007" t="s">
        <v>8301</v>
      </c>
    </row>
    <row r="3008" spans="1:16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98"/>
        <v>41957.756840277783</v>
      </c>
      <c r="L3008" s="13">
        <f t="shared" si="97"/>
        <v>2014</v>
      </c>
      <c r="M3008" t="b">
        <v>0</v>
      </c>
      <c r="N3008">
        <v>97</v>
      </c>
      <c r="O3008" t="b">
        <v>1</v>
      </c>
      <c r="P3008" t="s">
        <v>8301</v>
      </c>
    </row>
    <row r="3009" spans="1:16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98"/>
        <v>42098.216238425928</v>
      </c>
      <c r="L3009" s="13">
        <f t="shared" si="97"/>
        <v>2015</v>
      </c>
      <c r="M3009" t="b">
        <v>0</v>
      </c>
      <c r="N3009">
        <v>20</v>
      </c>
      <c r="O3009" t="b">
        <v>1</v>
      </c>
      <c r="P3009" t="s">
        <v>8301</v>
      </c>
    </row>
    <row r="3010" spans="1:16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98"/>
        <v>42360.212025462963</v>
      </c>
      <c r="L3010" s="13">
        <f t="shared" si="97"/>
        <v>2015</v>
      </c>
      <c r="M3010" t="b">
        <v>0</v>
      </c>
      <c r="N3010">
        <v>26</v>
      </c>
      <c r="O3010" t="b">
        <v>1</v>
      </c>
      <c r="P3010" t="s">
        <v>8301</v>
      </c>
    </row>
    <row r="3011" spans="1:16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si="98"/>
        <v>41939.569907407407</v>
      </c>
      <c r="L3011" s="13">
        <f t="shared" ref="L3011:L3074" si="99">YEAR(K3011)</f>
        <v>2014</v>
      </c>
      <c r="M3011" t="b">
        <v>0</v>
      </c>
      <c r="N3011">
        <v>128</v>
      </c>
      <c r="O3011" t="b">
        <v>1</v>
      </c>
      <c r="P3011" t="s">
        <v>8301</v>
      </c>
    </row>
    <row r="3012" spans="1:16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98"/>
        <v>41996.832395833335</v>
      </c>
      <c r="L3012" s="13">
        <f t="shared" si="99"/>
        <v>2014</v>
      </c>
      <c r="M3012" t="b">
        <v>0</v>
      </c>
      <c r="N3012">
        <v>15</v>
      </c>
      <c r="O3012" t="b">
        <v>1</v>
      </c>
      <c r="P3012" t="s">
        <v>8301</v>
      </c>
    </row>
    <row r="3013" spans="1:16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98"/>
        <v>42334.468935185185</v>
      </c>
      <c r="L3013" s="13">
        <f t="shared" si="99"/>
        <v>2015</v>
      </c>
      <c r="M3013" t="b">
        <v>0</v>
      </c>
      <c r="N3013">
        <v>25</v>
      </c>
      <c r="O3013" t="b">
        <v>1</v>
      </c>
      <c r="P3013" t="s">
        <v>8301</v>
      </c>
    </row>
    <row r="3014" spans="1:16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98"/>
        <v>42024.702893518523</v>
      </c>
      <c r="L3014" s="13">
        <f t="shared" si="99"/>
        <v>2015</v>
      </c>
      <c r="M3014" t="b">
        <v>0</v>
      </c>
      <c r="N3014">
        <v>55</v>
      </c>
      <c r="O3014" t="b">
        <v>1</v>
      </c>
      <c r="P3014" t="s">
        <v>8301</v>
      </c>
    </row>
    <row r="3015" spans="1:16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98"/>
        <v>42146.836215277777</v>
      </c>
      <c r="L3015" s="13">
        <f t="shared" si="99"/>
        <v>2015</v>
      </c>
      <c r="M3015" t="b">
        <v>0</v>
      </c>
      <c r="N3015">
        <v>107</v>
      </c>
      <c r="O3015" t="b">
        <v>1</v>
      </c>
      <c r="P3015" t="s">
        <v>8301</v>
      </c>
    </row>
    <row r="3016" spans="1:16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98"/>
        <v>41920.123611111114</v>
      </c>
      <c r="L3016" s="13">
        <f t="shared" si="99"/>
        <v>2014</v>
      </c>
      <c r="M3016" t="b">
        <v>0</v>
      </c>
      <c r="N3016">
        <v>557</v>
      </c>
      <c r="O3016" t="b">
        <v>1</v>
      </c>
      <c r="P3016" t="s">
        <v>8301</v>
      </c>
    </row>
    <row r="3017" spans="1:16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ref="K3017:K3080" si="100">(((J3017/60)/60)/24)+DATE(1970,1,1)</f>
        <v>41785.72729166667</v>
      </c>
      <c r="L3017" s="13">
        <f t="shared" si="99"/>
        <v>2014</v>
      </c>
      <c r="M3017" t="b">
        <v>0</v>
      </c>
      <c r="N3017">
        <v>40</v>
      </c>
      <c r="O3017" t="b">
        <v>1</v>
      </c>
      <c r="P3017" t="s">
        <v>8301</v>
      </c>
    </row>
    <row r="3018" spans="1:16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100"/>
        <v>41778.548055555555</v>
      </c>
      <c r="L3018" s="13">
        <f t="shared" si="99"/>
        <v>2014</v>
      </c>
      <c r="M3018" t="b">
        <v>0</v>
      </c>
      <c r="N3018">
        <v>36</v>
      </c>
      <c r="O3018" t="b">
        <v>1</v>
      </c>
      <c r="P3018" t="s">
        <v>8301</v>
      </c>
    </row>
    <row r="3019" spans="1:16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100"/>
        <v>41841.850034722222</v>
      </c>
      <c r="L3019" s="13">
        <f t="shared" si="99"/>
        <v>2014</v>
      </c>
      <c r="M3019" t="b">
        <v>0</v>
      </c>
      <c r="N3019">
        <v>159</v>
      </c>
      <c r="O3019" t="b">
        <v>1</v>
      </c>
      <c r="P3019" t="s">
        <v>8301</v>
      </c>
    </row>
    <row r="3020" spans="1:16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100"/>
        <v>42163.29833333334</v>
      </c>
      <c r="L3020" s="13">
        <f t="shared" si="99"/>
        <v>2015</v>
      </c>
      <c r="M3020" t="b">
        <v>0</v>
      </c>
      <c r="N3020">
        <v>41</v>
      </c>
      <c r="O3020" t="b">
        <v>1</v>
      </c>
      <c r="P3020" t="s">
        <v>8301</v>
      </c>
    </row>
    <row r="3021" spans="1:16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100"/>
        <v>41758.833564814813</v>
      </c>
      <c r="L3021" s="13">
        <f t="shared" si="99"/>
        <v>2014</v>
      </c>
      <c r="M3021" t="b">
        <v>0</v>
      </c>
      <c r="N3021">
        <v>226</v>
      </c>
      <c r="O3021" t="b">
        <v>1</v>
      </c>
      <c r="P3021" t="s">
        <v>8301</v>
      </c>
    </row>
    <row r="3022" spans="1:16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100"/>
        <v>42170.846446759257</v>
      </c>
      <c r="L3022" s="13">
        <f t="shared" si="99"/>
        <v>2015</v>
      </c>
      <c r="M3022" t="b">
        <v>0</v>
      </c>
      <c r="N3022">
        <v>30</v>
      </c>
      <c r="O3022" t="b">
        <v>1</v>
      </c>
      <c r="P3022" t="s">
        <v>8301</v>
      </c>
    </row>
    <row r="3023" spans="1:16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100"/>
        <v>42660.618854166663</v>
      </c>
      <c r="L3023" s="13">
        <f t="shared" si="99"/>
        <v>2016</v>
      </c>
      <c r="M3023" t="b">
        <v>0</v>
      </c>
      <c r="N3023">
        <v>103</v>
      </c>
      <c r="O3023" t="b">
        <v>1</v>
      </c>
      <c r="P3023" t="s">
        <v>8301</v>
      </c>
    </row>
    <row r="3024" spans="1:16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100"/>
        <v>42564.95380787037</v>
      </c>
      <c r="L3024" s="13">
        <f t="shared" si="99"/>
        <v>2016</v>
      </c>
      <c r="M3024" t="b">
        <v>0</v>
      </c>
      <c r="N3024">
        <v>62</v>
      </c>
      <c r="O3024" t="b">
        <v>1</v>
      </c>
      <c r="P3024" t="s">
        <v>8301</v>
      </c>
    </row>
    <row r="3025" spans="1:16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100"/>
        <v>42121.675763888896</v>
      </c>
      <c r="L3025" s="13">
        <f t="shared" si="99"/>
        <v>2015</v>
      </c>
      <c r="M3025" t="b">
        <v>0</v>
      </c>
      <c r="N3025">
        <v>6</v>
      </c>
      <c r="O3025" t="b">
        <v>1</v>
      </c>
      <c r="P3025" t="s">
        <v>8301</v>
      </c>
    </row>
    <row r="3026" spans="1:16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100"/>
        <v>41158.993923611109</v>
      </c>
      <c r="L3026" s="13">
        <f t="shared" si="99"/>
        <v>2012</v>
      </c>
      <c r="M3026" t="b">
        <v>0</v>
      </c>
      <c r="N3026">
        <v>182</v>
      </c>
      <c r="O3026" t="b">
        <v>1</v>
      </c>
      <c r="P3026" t="s">
        <v>8301</v>
      </c>
    </row>
    <row r="3027" spans="1:16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100"/>
        <v>41761.509409722225</v>
      </c>
      <c r="L3027" s="13">
        <f t="shared" si="99"/>
        <v>2014</v>
      </c>
      <c r="M3027" t="b">
        <v>0</v>
      </c>
      <c r="N3027">
        <v>145</v>
      </c>
      <c r="O3027" t="b">
        <v>1</v>
      </c>
      <c r="P3027" t="s">
        <v>8301</v>
      </c>
    </row>
    <row r="3028" spans="1:16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100"/>
        <v>42783.459398148145</v>
      </c>
      <c r="L3028" s="13">
        <f t="shared" si="99"/>
        <v>2017</v>
      </c>
      <c r="M3028" t="b">
        <v>0</v>
      </c>
      <c r="N3028">
        <v>25</v>
      </c>
      <c r="O3028" t="b">
        <v>1</v>
      </c>
      <c r="P3028" t="s">
        <v>8301</v>
      </c>
    </row>
    <row r="3029" spans="1:16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100"/>
        <v>42053.704293981486</v>
      </c>
      <c r="L3029" s="13">
        <f t="shared" si="99"/>
        <v>2015</v>
      </c>
      <c r="M3029" t="b">
        <v>0</v>
      </c>
      <c r="N3029">
        <v>320</v>
      </c>
      <c r="O3029" t="b">
        <v>1</v>
      </c>
      <c r="P3029" t="s">
        <v>8301</v>
      </c>
    </row>
    <row r="3030" spans="1:16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100"/>
        <v>42567.264178240745</v>
      </c>
      <c r="L3030" s="13">
        <f t="shared" si="99"/>
        <v>2016</v>
      </c>
      <c r="M3030" t="b">
        <v>0</v>
      </c>
      <c r="N3030">
        <v>99</v>
      </c>
      <c r="O3030" t="b">
        <v>1</v>
      </c>
      <c r="P3030" t="s">
        <v>8301</v>
      </c>
    </row>
    <row r="3031" spans="1:16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100"/>
        <v>41932.708877314813</v>
      </c>
      <c r="L3031" s="13">
        <f t="shared" si="99"/>
        <v>2014</v>
      </c>
      <c r="M3031" t="b">
        <v>0</v>
      </c>
      <c r="N3031">
        <v>348</v>
      </c>
      <c r="O3031" t="b">
        <v>1</v>
      </c>
      <c r="P3031" t="s">
        <v>8301</v>
      </c>
    </row>
    <row r="3032" spans="1:16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100"/>
        <v>42233.747349537036</v>
      </c>
      <c r="L3032" s="13">
        <f t="shared" si="99"/>
        <v>2015</v>
      </c>
      <c r="M3032" t="b">
        <v>0</v>
      </c>
      <c r="N3032">
        <v>41</v>
      </c>
      <c r="O3032" t="b">
        <v>1</v>
      </c>
      <c r="P3032" t="s">
        <v>8301</v>
      </c>
    </row>
    <row r="3033" spans="1:16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100"/>
        <v>42597.882488425923</v>
      </c>
      <c r="L3033" s="13">
        <f t="shared" si="99"/>
        <v>2016</v>
      </c>
      <c r="M3033" t="b">
        <v>0</v>
      </c>
      <c r="N3033">
        <v>29</v>
      </c>
      <c r="O3033" t="b">
        <v>1</v>
      </c>
      <c r="P3033" t="s">
        <v>8301</v>
      </c>
    </row>
    <row r="3034" spans="1:16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100"/>
        <v>42228.044664351852</v>
      </c>
      <c r="L3034" s="13">
        <f t="shared" si="99"/>
        <v>2015</v>
      </c>
      <c r="M3034" t="b">
        <v>0</v>
      </c>
      <c r="N3034">
        <v>25</v>
      </c>
      <c r="O3034" t="b">
        <v>1</v>
      </c>
      <c r="P3034" t="s">
        <v>8301</v>
      </c>
    </row>
    <row r="3035" spans="1:16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100"/>
        <v>42570.110243055555</v>
      </c>
      <c r="L3035" s="13">
        <f t="shared" si="99"/>
        <v>2016</v>
      </c>
      <c r="M3035" t="b">
        <v>0</v>
      </c>
      <c r="N3035">
        <v>23</v>
      </c>
      <c r="O3035" t="b">
        <v>1</v>
      </c>
      <c r="P3035" t="s">
        <v>8301</v>
      </c>
    </row>
    <row r="3036" spans="1:16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100"/>
        <v>42644.535358796296</v>
      </c>
      <c r="L3036" s="13">
        <f t="shared" si="99"/>
        <v>2016</v>
      </c>
      <c r="M3036" t="b">
        <v>0</v>
      </c>
      <c r="N3036">
        <v>1260</v>
      </c>
      <c r="O3036" t="b">
        <v>1</v>
      </c>
      <c r="P3036" t="s">
        <v>8301</v>
      </c>
    </row>
    <row r="3037" spans="1:16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100"/>
        <v>41368.560289351852</v>
      </c>
      <c r="L3037" s="13">
        <f t="shared" si="99"/>
        <v>2013</v>
      </c>
      <c r="M3037" t="b">
        <v>0</v>
      </c>
      <c r="N3037">
        <v>307</v>
      </c>
      <c r="O3037" t="b">
        <v>1</v>
      </c>
      <c r="P3037" t="s">
        <v>8301</v>
      </c>
    </row>
    <row r="3038" spans="1:16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100"/>
        <v>41466.785231481481</v>
      </c>
      <c r="L3038" s="13">
        <f t="shared" si="99"/>
        <v>2013</v>
      </c>
      <c r="M3038" t="b">
        <v>0</v>
      </c>
      <c r="N3038">
        <v>329</v>
      </c>
      <c r="O3038" t="b">
        <v>1</v>
      </c>
      <c r="P3038" t="s">
        <v>8301</v>
      </c>
    </row>
    <row r="3039" spans="1:16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100"/>
        <v>40378.893206018518</v>
      </c>
      <c r="L3039" s="13">
        <f t="shared" si="99"/>
        <v>2010</v>
      </c>
      <c r="M3039" t="b">
        <v>0</v>
      </c>
      <c r="N3039">
        <v>32</v>
      </c>
      <c r="O3039" t="b">
        <v>1</v>
      </c>
      <c r="P3039" t="s">
        <v>8301</v>
      </c>
    </row>
    <row r="3040" spans="1:16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100"/>
        <v>42373.252280092594</v>
      </c>
      <c r="L3040" s="13">
        <f t="shared" si="99"/>
        <v>2016</v>
      </c>
      <c r="M3040" t="b">
        <v>0</v>
      </c>
      <c r="N3040">
        <v>27</v>
      </c>
      <c r="O3040" t="b">
        <v>1</v>
      </c>
      <c r="P3040" t="s">
        <v>8301</v>
      </c>
    </row>
    <row r="3041" spans="1:16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100"/>
        <v>41610.794421296298</v>
      </c>
      <c r="L3041" s="13">
        <f t="shared" si="99"/>
        <v>2013</v>
      </c>
      <c r="M3041" t="b">
        <v>0</v>
      </c>
      <c r="N3041">
        <v>236</v>
      </c>
      <c r="O3041" t="b">
        <v>1</v>
      </c>
      <c r="P3041" t="s">
        <v>8301</v>
      </c>
    </row>
    <row r="3042" spans="1:16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100"/>
        <v>42177.791909722218</v>
      </c>
      <c r="L3042" s="13">
        <f t="shared" si="99"/>
        <v>2015</v>
      </c>
      <c r="M3042" t="b">
        <v>0</v>
      </c>
      <c r="N3042">
        <v>42</v>
      </c>
      <c r="O3042" t="b">
        <v>1</v>
      </c>
      <c r="P3042" t="s">
        <v>8301</v>
      </c>
    </row>
    <row r="3043" spans="1:16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100"/>
        <v>42359.868611111116</v>
      </c>
      <c r="L3043" s="13">
        <f t="shared" si="99"/>
        <v>2015</v>
      </c>
      <c r="M3043" t="b">
        <v>0</v>
      </c>
      <c r="N3043">
        <v>95</v>
      </c>
      <c r="O3043" t="b">
        <v>1</v>
      </c>
      <c r="P3043" t="s">
        <v>8301</v>
      </c>
    </row>
    <row r="3044" spans="1:16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100"/>
        <v>42253.688043981485</v>
      </c>
      <c r="L3044" s="13">
        <f t="shared" si="99"/>
        <v>2015</v>
      </c>
      <c r="M3044" t="b">
        <v>0</v>
      </c>
      <c r="N3044">
        <v>37</v>
      </c>
      <c r="O3044" t="b">
        <v>1</v>
      </c>
      <c r="P3044" t="s">
        <v>8301</v>
      </c>
    </row>
    <row r="3045" spans="1:16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100"/>
        <v>42083.070590277777</v>
      </c>
      <c r="L3045" s="13">
        <f t="shared" si="99"/>
        <v>2015</v>
      </c>
      <c r="M3045" t="b">
        <v>0</v>
      </c>
      <c r="N3045">
        <v>128</v>
      </c>
      <c r="O3045" t="b">
        <v>1</v>
      </c>
      <c r="P3045" t="s">
        <v>8301</v>
      </c>
    </row>
    <row r="3046" spans="1:16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100"/>
        <v>42387.7268287037</v>
      </c>
      <c r="L3046" s="13">
        <f t="shared" si="99"/>
        <v>2016</v>
      </c>
      <c r="M3046" t="b">
        <v>0</v>
      </c>
      <c r="N3046">
        <v>156</v>
      </c>
      <c r="O3046" t="b">
        <v>1</v>
      </c>
      <c r="P3046" t="s">
        <v>8301</v>
      </c>
    </row>
    <row r="3047" spans="1:16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100"/>
        <v>41843.155729166669</v>
      </c>
      <c r="L3047" s="13">
        <f t="shared" si="99"/>
        <v>2014</v>
      </c>
      <c r="M3047" t="b">
        <v>0</v>
      </c>
      <c r="N3047">
        <v>64</v>
      </c>
      <c r="O3047" t="b">
        <v>1</v>
      </c>
      <c r="P3047" t="s">
        <v>8301</v>
      </c>
    </row>
    <row r="3048" spans="1:16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100"/>
        <v>41862.803078703706</v>
      </c>
      <c r="L3048" s="13">
        <f t="shared" si="99"/>
        <v>2014</v>
      </c>
      <c r="M3048" t="b">
        <v>0</v>
      </c>
      <c r="N3048">
        <v>58</v>
      </c>
      <c r="O3048" t="b">
        <v>1</v>
      </c>
      <c r="P3048" t="s">
        <v>8301</v>
      </c>
    </row>
    <row r="3049" spans="1:16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100"/>
        <v>42443.989050925928</v>
      </c>
      <c r="L3049" s="13">
        <f t="shared" si="99"/>
        <v>2016</v>
      </c>
      <c r="M3049" t="b">
        <v>0</v>
      </c>
      <c r="N3049">
        <v>20</v>
      </c>
      <c r="O3049" t="b">
        <v>1</v>
      </c>
      <c r="P3049" t="s">
        <v>8301</v>
      </c>
    </row>
    <row r="3050" spans="1:16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100"/>
        <v>41975.901180555549</v>
      </c>
      <c r="L3050" s="13">
        <f t="shared" si="99"/>
        <v>2014</v>
      </c>
      <c r="M3050" t="b">
        <v>0</v>
      </c>
      <c r="N3050">
        <v>47</v>
      </c>
      <c r="O3050" t="b">
        <v>1</v>
      </c>
      <c r="P3050" t="s">
        <v>8301</v>
      </c>
    </row>
    <row r="3051" spans="1:16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100"/>
        <v>42139.014525462961</v>
      </c>
      <c r="L3051" s="13">
        <f t="shared" si="99"/>
        <v>2015</v>
      </c>
      <c r="M3051" t="b">
        <v>0</v>
      </c>
      <c r="N3051">
        <v>54</v>
      </c>
      <c r="O3051" t="b">
        <v>1</v>
      </c>
      <c r="P3051" t="s">
        <v>8301</v>
      </c>
    </row>
    <row r="3052" spans="1:16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100"/>
        <v>42465.16851851852</v>
      </c>
      <c r="L3052" s="13">
        <f t="shared" si="99"/>
        <v>2016</v>
      </c>
      <c r="M3052" t="b">
        <v>0</v>
      </c>
      <c r="N3052">
        <v>9</v>
      </c>
      <c r="O3052" t="b">
        <v>1</v>
      </c>
      <c r="P3052" t="s">
        <v>8301</v>
      </c>
    </row>
    <row r="3053" spans="1:16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100"/>
        <v>42744.416030092587</v>
      </c>
      <c r="L3053" s="13">
        <f t="shared" si="99"/>
        <v>2017</v>
      </c>
      <c r="M3053" t="b">
        <v>1</v>
      </c>
      <c r="N3053">
        <v>35</v>
      </c>
      <c r="O3053" t="b">
        <v>0</v>
      </c>
      <c r="P3053" t="s">
        <v>8301</v>
      </c>
    </row>
    <row r="3054" spans="1:16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100"/>
        <v>42122.670069444444</v>
      </c>
      <c r="L3054" s="13">
        <f t="shared" si="99"/>
        <v>2015</v>
      </c>
      <c r="M3054" t="b">
        <v>0</v>
      </c>
      <c r="N3054">
        <v>2</v>
      </c>
      <c r="O3054" t="b">
        <v>0</v>
      </c>
      <c r="P3054" t="s">
        <v>8301</v>
      </c>
    </row>
    <row r="3055" spans="1:16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100"/>
        <v>41862.761724537035</v>
      </c>
      <c r="L3055" s="13">
        <f t="shared" si="99"/>
        <v>2014</v>
      </c>
      <c r="M3055" t="b">
        <v>0</v>
      </c>
      <c r="N3055">
        <v>3</v>
      </c>
      <c r="O3055" t="b">
        <v>0</v>
      </c>
      <c r="P3055" t="s">
        <v>8301</v>
      </c>
    </row>
    <row r="3056" spans="1:16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100"/>
        <v>42027.832800925928</v>
      </c>
      <c r="L3056" s="13">
        <f t="shared" si="99"/>
        <v>2015</v>
      </c>
      <c r="M3056" t="b">
        <v>0</v>
      </c>
      <c r="N3056">
        <v>0</v>
      </c>
      <c r="O3056" t="b">
        <v>0</v>
      </c>
      <c r="P3056" t="s">
        <v>8301</v>
      </c>
    </row>
    <row r="3057" spans="1:16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100"/>
        <v>41953.95821759259</v>
      </c>
      <c r="L3057" s="13">
        <f t="shared" si="99"/>
        <v>2014</v>
      </c>
      <c r="M3057" t="b">
        <v>0</v>
      </c>
      <c r="N3057">
        <v>1</v>
      </c>
      <c r="O3057" t="b">
        <v>0</v>
      </c>
      <c r="P3057" t="s">
        <v>8301</v>
      </c>
    </row>
    <row r="3058" spans="1:16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100"/>
        <v>41851.636388888888</v>
      </c>
      <c r="L3058" s="13">
        <f t="shared" si="99"/>
        <v>2014</v>
      </c>
      <c r="M3058" t="b">
        <v>0</v>
      </c>
      <c r="N3058">
        <v>0</v>
      </c>
      <c r="O3058" t="b">
        <v>0</v>
      </c>
      <c r="P3058" t="s">
        <v>8301</v>
      </c>
    </row>
    <row r="3059" spans="1:16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100"/>
        <v>42433.650590277779</v>
      </c>
      <c r="L3059" s="13">
        <f t="shared" si="99"/>
        <v>2016</v>
      </c>
      <c r="M3059" t="b">
        <v>0</v>
      </c>
      <c r="N3059">
        <v>0</v>
      </c>
      <c r="O3059" t="b">
        <v>0</v>
      </c>
      <c r="P3059" t="s">
        <v>8301</v>
      </c>
    </row>
    <row r="3060" spans="1:16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100"/>
        <v>42460.374305555553</v>
      </c>
      <c r="L3060" s="13">
        <f t="shared" si="99"/>
        <v>2016</v>
      </c>
      <c r="M3060" t="b">
        <v>0</v>
      </c>
      <c r="N3060">
        <v>3</v>
      </c>
      <c r="O3060" t="b">
        <v>0</v>
      </c>
      <c r="P3060" t="s">
        <v>8301</v>
      </c>
    </row>
    <row r="3061" spans="1:16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100"/>
        <v>41829.935717592591</v>
      </c>
      <c r="L3061" s="13">
        <f t="shared" si="99"/>
        <v>2014</v>
      </c>
      <c r="M3061" t="b">
        <v>0</v>
      </c>
      <c r="N3061">
        <v>11</v>
      </c>
      <c r="O3061" t="b">
        <v>0</v>
      </c>
      <c r="P3061" t="s">
        <v>8301</v>
      </c>
    </row>
    <row r="3062" spans="1:16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100"/>
        <v>42245.274699074071</v>
      </c>
      <c r="L3062" s="13">
        <f t="shared" si="99"/>
        <v>2015</v>
      </c>
      <c r="M3062" t="b">
        <v>0</v>
      </c>
      <c r="N3062">
        <v>6</v>
      </c>
      <c r="O3062" t="b">
        <v>0</v>
      </c>
      <c r="P3062" t="s">
        <v>8301</v>
      </c>
    </row>
    <row r="3063" spans="1:16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100"/>
        <v>41834.784120370372</v>
      </c>
      <c r="L3063" s="13">
        <f t="shared" si="99"/>
        <v>2014</v>
      </c>
      <c r="M3063" t="b">
        <v>0</v>
      </c>
      <c r="N3063">
        <v>0</v>
      </c>
      <c r="O3063" t="b">
        <v>0</v>
      </c>
      <c r="P3063" t="s">
        <v>8301</v>
      </c>
    </row>
    <row r="3064" spans="1:16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100"/>
        <v>42248.535787037035</v>
      </c>
      <c r="L3064" s="13">
        <f t="shared" si="99"/>
        <v>2015</v>
      </c>
      <c r="M3064" t="b">
        <v>0</v>
      </c>
      <c r="N3064">
        <v>67</v>
      </c>
      <c r="O3064" t="b">
        <v>0</v>
      </c>
      <c r="P3064" t="s">
        <v>8301</v>
      </c>
    </row>
    <row r="3065" spans="1:16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100"/>
        <v>42630.922893518517</v>
      </c>
      <c r="L3065" s="13">
        <f t="shared" si="99"/>
        <v>2016</v>
      </c>
      <c r="M3065" t="b">
        <v>0</v>
      </c>
      <c r="N3065">
        <v>23</v>
      </c>
      <c r="O3065" t="b">
        <v>0</v>
      </c>
      <c r="P3065" t="s">
        <v>8301</v>
      </c>
    </row>
    <row r="3066" spans="1:16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100"/>
        <v>42299.130162037036</v>
      </c>
      <c r="L3066" s="13">
        <f t="shared" si="99"/>
        <v>2015</v>
      </c>
      <c r="M3066" t="b">
        <v>0</v>
      </c>
      <c r="N3066">
        <v>72</v>
      </c>
      <c r="O3066" t="b">
        <v>0</v>
      </c>
      <c r="P3066" t="s">
        <v>8301</v>
      </c>
    </row>
    <row r="3067" spans="1:16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100"/>
        <v>41825.055231481485</v>
      </c>
      <c r="L3067" s="13">
        <f t="shared" si="99"/>
        <v>2014</v>
      </c>
      <c r="M3067" t="b">
        <v>0</v>
      </c>
      <c r="N3067">
        <v>2</v>
      </c>
      <c r="O3067" t="b">
        <v>0</v>
      </c>
      <c r="P3067" t="s">
        <v>8301</v>
      </c>
    </row>
    <row r="3068" spans="1:16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100"/>
        <v>42531.228437500002</v>
      </c>
      <c r="L3068" s="13">
        <f t="shared" si="99"/>
        <v>2016</v>
      </c>
      <c r="M3068" t="b">
        <v>0</v>
      </c>
      <c r="N3068">
        <v>15</v>
      </c>
      <c r="O3068" t="b">
        <v>0</v>
      </c>
      <c r="P3068" t="s">
        <v>8301</v>
      </c>
    </row>
    <row r="3069" spans="1:16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100"/>
        <v>42226.938414351855</v>
      </c>
      <c r="L3069" s="13">
        <f t="shared" si="99"/>
        <v>2015</v>
      </c>
      <c r="M3069" t="b">
        <v>0</v>
      </c>
      <c r="N3069">
        <v>1</v>
      </c>
      <c r="O3069" t="b">
        <v>0</v>
      </c>
      <c r="P3069" t="s">
        <v>8301</v>
      </c>
    </row>
    <row r="3070" spans="1:16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100"/>
        <v>42263.691574074073</v>
      </c>
      <c r="L3070" s="13">
        <f t="shared" si="99"/>
        <v>2015</v>
      </c>
      <c r="M3070" t="b">
        <v>0</v>
      </c>
      <c r="N3070">
        <v>2</v>
      </c>
      <c r="O3070" t="b">
        <v>0</v>
      </c>
      <c r="P3070" t="s">
        <v>8301</v>
      </c>
    </row>
    <row r="3071" spans="1:16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100"/>
        <v>41957.833726851852</v>
      </c>
      <c r="L3071" s="13">
        <f t="shared" si="99"/>
        <v>2014</v>
      </c>
      <c r="M3071" t="b">
        <v>0</v>
      </c>
      <c r="N3071">
        <v>7</v>
      </c>
      <c r="O3071" t="b">
        <v>0</v>
      </c>
      <c r="P3071" t="s">
        <v>8301</v>
      </c>
    </row>
    <row r="3072" spans="1:16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100"/>
        <v>42690.733437499999</v>
      </c>
      <c r="L3072" s="13">
        <f t="shared" si="99"/>
        <v>2016</v>
      </c>
      <c r="M3072" t="b">
        <v>0</v>
      </c>
      <c r="N3072">
        <v>16</v>
      </c>
      <c r="O3072" t="b">
        <v>0</v>
      </c>
      <c r="P3072" t="s">
        <v>8301</v>
      </c>
    </row>
    <row r="3073" spans="1:16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100"/>
        <v>42097.732418981483</v>
      </c>
      <c r="L3073" s="13">
        <f t="shared" si="99"/>
        <v>2015</v>
      </c>
      <c r="M3073" t="b">
        <v>0</v>
      </c>
      <c r="N3073">
        <v>117</v>
      </c>
      <c r="O3073" t="b">
        <v>0</v>
      </c>
      <c r="P3073" t="s">
        <v>8301</v>
      </c>
    </row>
    <row r="3074" spans="1:16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100"/>
        <v>42658.690532407403</v>
      </c>
      <c r="L3074" s="13">
        <f t="shared" si="99"/>
        <v>2016</v>
      </c>
      <c r="M3074" t="b">
        <v>0</v>
      </c>
      <c r="N3074">
        <v>2</v>
      </c>
      <c r="O3074" t="b">
        <v>0</v>
      </c>
      <c r="P3074" t="s">
        <v>8301</v>
      </c>
    </row>
    <row r="3075" spans="1:16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si="100"/>
        <v>42111.684027777781</v>
      </c>
      <c r="L3075" s="13">
        <f t="shared" ref="L3075:L3138" si="101">YEAR(K3075)</f>
        <v>2015</v>
      </c>
      <c r="M3075" t="b">
        <v>0</v>
      </c>
      <c r="N3075">
        <v>7</v>
      </c>
      <c r="O3075" t="b">
        <v>0</v>
      </c>
      <c r="P3075" t="s">
        <v>8301</v>
      </c>
    </row>
    <row r="3076" spans="1:16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100"/>
        <v>42409.571284722217</v>
      </c>
      <c r="L3076" s="13">
        <f t="shared" si="101"/>
        <v>2016</v>
      </c>
      <c r="M3076" t="b">
        <v>0</v>
      </c>
      <c r="N3076">
        <v>3</v>
      </c>
      <c r="O3076" t="b">
        <v>0</v>
      </c>
      <c r="P3076" t="s">
        <v>8301</v>
      </c>
    </row>
    <row r="3077" spans="1:16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100"/>
        <v>42551.102314814809</v>
      </c>
      <c r="L3077" s="13">
        <f t="shared" si="101"/>
        <v>2016</v>
      </c>
      <c r="M3077" t="b">
        <v>0</v>
      </c>
      <c r="N3077">
        <v>20</v>
      </c>
      <c r="O3077" t="b">
        <v>0</v>
      </c>
      <c r="P3077" t="s">
        <v>8301</v>
      </c>
    </row>
    <row r="3078" spans="1:16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100"/>
        <v>42226.651886574073</v>
      </c>
      <c r="L3078" s="13">
        <f t="shared" si="101"/>
        <v>2015</v>
      </c>
      <c r="M3078" t="b">
        <v>0</v>
      </c>
      <c r="N3078">
        <v>50</v>
      </c>
      <c r="O3078" t="b">
        <v>0</v>
      </c>
      <c r="P3078" t="s">
        <v>8301</v>
      </c>
    </row>
    <row r="3079" spans="1:16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100"/>
        <v>42766.956921296296</v>
      </c>
      <c r="L3079" s="13">
        <f t="shared" si="101"/>
        <v>2017</v>
      </c>
      <c r="M3079" t="b">
        <v>0</v>
      </c>
      <c r="N3079">
        <v>2</v>
      </c>
      <c r="O3079" t="b">
        <v>0</v>
      </c>
      <c r="P3079" t="s">
        <v>8301</v>
      </c>
    </row>
    <row r="3080" spans="1:16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100"/>
        <v>42031.138831018514</v>
      </c>
      <c r="L3080" s="13">
        <f t="shared" si="101"/>
        <v>2015</v>
      </c>
      <c r="M3080" t="b">
        <v>0</v>
      </c>
      <c r="N3080">
        <v>3</v>
      </c>
      <c r="O3080" t="b">
        <v>0</v>
      </c>
      <c r="P3080" t="s">
        <v>8301</v>
      </c>
    </row>
    <row r="3081" spans="1:16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ref="K3081:K3144" si="102">(((J3081/60)/60)/24)+DATE(1970,1,1)</f>
        <v>42055.713368055556</v>
      </c>
      <c r="L3081" s="13">
        <f t="shared" si="101"/>
        <v>2015</v>
      </c>
      <c r="M3081" t="b">
        <v>0</v>
      </c>
      <c r="N3081">
        <v>27</v>
      </c>
      <c r="O3081" t="b">
        <v>0</v>
      </c>
      <c r="P3081" t="s">
        <v>8301</v>
      </c>
    </row>
    <row r="3082" spans="1:16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102"/>
        <v>41940.028287037036</v>
      </c>
      <c r="L3082" s="13">
        <f t="shared" si="101"/>
        <v>2014</v>
      </c>
      <c r="M3082" t="b">
        <v>0</v>
      </c>
      <c r="N3082">
        <v>7</v>
      </c>
      <c r="O3082" t="b">
        <v>0</v>
      </c>
      <c r="P3082" t="s">
        <v>8301</v>
      </c>
    </row>
    <row r="3083" spans="1:16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102"/>
        <v>42237.181608796294</v>
      </c>
      <c r="L3083" s="13">
        <f t="shared" si="101"/>
        <v>2015</v>
      </c>
      <c r="M3083" t="b">
        <v>0</v>
      </c>
      <c r="N3083">
        <v>5</v>
      </c>
      <c r="O3083" t="b">
        <v>0</v>
      </c>
      <c r="P3083" t="s">
        <v>8301</v>
      </c>
    </row>
    <row r="3084" spans="1:16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102"/>
        <v>42293.922986111109</v>
      </c>
      <c r="L3084" s="13">
        <f t="shared" si="101"/>
        <v>2015</v>
      </c>
      <c r="M3084" t="b">
        <v>0</v>
      </c>
      <c r="N3084">
        <v>0</v>
      </c>
      <c r="O3084" t="b">
        <v>0</v>
      </c>
      <c r="P3084" t="s">
        <v>8301</v>
      </c>
    </row>
    <row r="3085" spans="1:16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102"/>
        <v>41853.563402777778</v>
      </c>
      <c r="L3085" s="13">
        <f t="shared" si="101"/>
        <v>2014</v>
      </c>
      <c r="M3085" t="b">
        <v>0</v>
      </c>
      <c r="N3085">
        <v>3</v>
      </c>
      <c r="O3085" t="b">
        <v>0</v>
      </c>
      <c r="P3085" t="s">
        <v>8301</v>
      </c>
    </row>
    <row r="3086" spans="1:16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102"/>
        <v>42100.723738425921</v>
      </c>
      <c r="L3086" s="13">
        <f t="shared" si="101"/>
        <v>2015</v>
      </c>
      <c r="M3086" t="b">
        <v>0</v>
      </c>
      <c r="N3086">
        <v>6</v>
      </c>
      <c r="O3086" t="b">
        <v>0</v>
      </c>
      <c r="P3086" t="s">
        <v>8301</v>
      </c>
    </row>
    <row r="3087" spans="1:16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102"/>
        <v>42246.883784722217</v>
      </c>
      <c r="L3087" s="13">
        <f t="shared" si="101"/>
        <v>2015</v>
      </c>
      <c r="M3087" t="b">
        <v>0</v>
      </c>
      <c r="N3087">
        <v>9</v>
      </c>
      <c r="O3087" t="b">
        <v>0</v>
      </c>
      <c r="P3087" t="s">
        <v>8301</v>
      </c>
    </row>
    <row r="3088" spans="1:16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102"/>
        <v>42173.67082175926</v>
      </c>
      <c r="L3088" s="13">
        <f t="shared" si="101"/>
        <v>2015</v>
      </c>
      <c r="M3088" t="b">
        <v>0</v>
      </c>
      <c r="N3088">
        <v>3</v>
      </c>
      <c r="O3088" t="b">
        <v>0</v>
      </c>
      <c r="P3088" t="s">
        <v>8301</v>
      </c>
    </row>
    <row r="3089" spans="1:16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102"/>
        <v>42665.150347222225</v>
      </c>
      <c r="L3089" s="13">
        <f t="shared" si="101"/>
        <v>2016</v>
      </c>
      <c r="M3089" t="b">
        <v>0</v>
      </c>
      <c r="N3089">
        <v>2</v>
      </c>
      <c r="O3089" t="b">
        <v>0</v>
      </c>
      <c r="P3089" t="s">
        <v>8301</v>
      </c>
    </row>
    <row r="3090" spans="1:16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102"/>
        <v>41981.57230324074</v>
      </c>
      <c r="L3090" s="13">
        <f t="shared" si="101"/>
        <v>2014</v>
      </c>
      <c r="M3090" t="b">
        <v>0</v>
      </c>
      <c r="N3090">
        <v>3</v>
      </c>
      <c r="O3090" t="b">
        <v>0</v>
      </c>
      <c r="P3090" t="s">
        <v>8301</v>
      </c>
    </row>
    <row r="3091" spans="1:16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102"/>
        <v>42528.542627314819</v>
      </c>
      <c r="L3091" s="13">
        <f t="shared" si="101"/>
        <v>2016</v>
      </c>
      <c r="M3091" t="b">
        <v>0</v>
      </c>
      <c r="N3091">
        <v>45</v>
      </c>
      <c r="O3091" t="b">
        <v>0</v>
      </c>
      <c r="P3091" t="s">
        <v>8301</v>
      </c>
    </row>
    <row r="3092" spans="1:16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102"/>
        <v>42065.818807870368</v>
      </c>
      <c r="L3092" s="13">
        <f t="shared" si="101"/>
        <v>2015</v>
      </c>
      <c r="M3092" t="b">
        <v>0</v>
      </c>
      <c r="N3092">
        <v>9</v>
      </c>
      <c r="O3092" t="b">
        <v>0</v>
      </c>
      <c r="P3092" t="s">
        <v>8301</v>
      </c>
    </row>
    <row r="3093" spans="1:16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102"/>
        <v>42566.948414351849</v>
      </c>
      <c r="L3093" s="13">
        <f t="shared" si="101"/>
        <v>2016</v>
      </c>
      <c r="M3093" t="b">
        <v>0</v>
      </c>
      <c r="N3093">
        <v>9</v>
      </c>
      <c r="O3093" t="b">
        <v>0</v>
      </c>
      <c r="P3093" t="s">
        <v>8301</v>
      </c>
    </row>
    <row r="3094" spans="1:16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102"/>
        <v>42255.619351851856</v>
      </c>
      <c r="L3094" s="13">
        <f t="shared" si="101"/>
        <v>2015</v>
      </c>
      <c r="M3094" t="b">
        <v>0</v>
      </c>
      <c r="N3094">
        <v>21</v>
      </c>
      <c r="O3094" t="b">
        <v>0</v>
      </c>
      <c r="P3094" t="s">
        <v>8301</v>
      </c>
    </row>
    <row r="3095" spans="1:16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102"/>
        <v>41760.909039351849</v>
      </c>
      <c r="L3095" s="13">
        <f t="shared" si="101"/>
        <v>2014</v>
      </c>
      <c r="M3095" t="b">
        <v>0</v>
      </c>
      <c r="N3095">
        <v>17</v>
      </c>
      <c r="O3095" t="b">
        <v>0</v>
      </c>
      <c r="P3095" t="s">
        <v>8301</v>
      </c>
    </row>
    <row r="3096" spans="1:16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102"/>
        <v>42207.795787037037</v>
      </c>
      <c r="L3096" s="13">
        <f t="shared" si="101"/>
        <v>2015</v>
      </c>
      <c r="M3096" t="b">
        <v>0</v>
      </c>
      <c r="N3096">
        <v>1</v>
      </c>
      <c r="O3096" t="b">
        <v>0</v>
      </c>
      <c r="P3096" t="s">
        <v>8301</v>
      </c>
    </row>
    <row r="3097" spans="1:16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102"/>
        <v>42523.025231481486</v>
      </c>
      <c r="L3097" s="13">
        <f t="shared" si="101"/>
        <v>2016</v>
      </c>
      <c r="M3097" t="b">
        <v>0</v>
      </c>
      <c r="N3097">
        <v>1</v>
      </c>
      <c r="O3097" t="b">
        <v>0</v>
      </c>
      <c r="P3097" t="s">
        <v>8301</v>
      </c>
    </row>
    <row r="3098" spans="1:16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102"/>
        <v>42114.825532407413</v>
      </c>
      <c r="L3098" s="13">
        <f t="shared" si="101"/>
        <v>2015</v>
      </c>
      <c r="M3098" t="b">
        <v>0</v>
      </c>
      <c r="N3098">
        <v>14</v>
      </c>
      <c r="O3098" t="b">
        <v>0</v>
      </c>
      <c r="P3098" t="s">
        <v>8301</v>
      </c>
    </row>
    <row r="3099" spans="1:16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102"/>
        <v>42629.503483796296</v>
      </c>
      <c r="L3099" s="13">
        <f t="shared" si="101"/>
        <v>2016</v>
      </c>
      <c r="M3099" t="b">
        <v>0</v>
      </c>
      <c r="N3099">
        <v>42</v>
      </c>
      <c r="O3099" t="b">
        <v>0</v>
      </c>
      <c r="P3099" t="s">
        <v>8301</v>
      </c>
    </row>
    <row r="3100" spans="1:16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102"/>
        <v>42359.792233796295</v>
      </c>
      <c r="L3100" s="13">
        <f t="shared" si="101"/>
        <v>2015</v>
      </c>
      <c r="M3100" t="b">
        <v>0</v>
      </c>
      <c r="N3100">
        <v>27</v>
      </c>
      <c r="O3100" t="b">
        <v>0</v>
      </c>
      <c r="P3100" t="s">
        <v>8301</v>
      </c>
    </row>
    <row r="3101" spans="1:16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102"/>
        <v>42382.189710648148</v>
      </c>
      <c r="L3101" s="13">
        <f t="shared" si="101"/>
        <v>2016</v>
      </c>
      <c r="M3101" t="b">
        <v>0</v>
      </c>
      <c r="N3101">
        <v>5</v>
      </c>
      <c r="O3101" t="b">
        <v>0</v>
      </c>
      <c r="P3101" t="s">
        <v>8301</v>
      </c>
    </row>
    <row r="3102" spans="1:16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102"/>
        <v>41902.622395833336</v>
      </c>
      <c r="L3102" s="13">
        <f t="shared" si="101"/>
        <v>2014</v>
      </c>
      <c r="M3102" t="b">
        <v>0</v>
      </c>
      <c r="N3102">
        <v>13</v>
      </c>
      <c r="O3102" t="b">
        <v>0</v>
      </c>
      <c r="P3102" t="s">
        <v>8301</v>
      </c>
    </row>
    <row r="3103" spans="1:16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102"/>
        <v>42171.383530092593</v>
      </c>
      <c r="L3103" s="13">
        <f t="shared" si="101"/>
        <v>2015</v>
      </c>
      <c r="M3103" t="b">
        <v>0</v>
      </c>
      <c r="N3103">
        <v>12</v>
      </c>
      <c r="O3103" t="b">
        <v>0</v>
      </c>
      <c r="P3103" t="s">
        <v>8301</v>
      </c>
    </row>
    <row r="3104" spans="1:16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102"/>
        <v>42555.340486111112</v>
      </c>
      <c r="L3104" s="13">
        <f t="shared" si="101"/>
        <v>2016</v>
      </c>
      <c r="M3104" t="b">
        <v>0</v>
      </c>
      <c r="N3104">
        <v>90</v>
      </c>
      <c r="O3104" t="b">
        <v>0</v>
      </c>
      <c r="P3104" t="s">
        <v>8301</v>
      </c>
    </row>
    <row r="3105" spans="1:16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102"/>
        <v>42107.156319444446</v>
      </c>
      <c r="L3105" s="13">
        <f t="shared" si="101"/>
        <v>2015</v>
      </c>
      <c r="M3105" t="b">
        <v>0</v>
      </c>
      <c r="N3105">
        <v>2</v>
      </c>
      <c r="O3105" t="b">
        <v>0</v>
      </c>
      <c r="P3105" t="s">
        <v>8301</v>
      </c>
    </row>
    <row r="3106" spans="1:16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102"/>
        <v>42006.908692129626</v>
      </c>
      <c r="L3106" s="13">
        <f t="shared" si="101"/>
        <v>2015</v>
      </c>
      <c r="M3106" t="b">
        <v>0</v>
      </c>
      <c r="N3106">
        <v>5</v>
      </c>
      <c r="O3106" t="b">
        <v>0</v>
      </c>
      <c r="P3106" t="s">
        <v>8301</v>
      </c>
    </row>
    <row r="3107" spans="1:16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102"/>
        <v>41876.718935185185</v>
      </c>
      <c r="L3107" s="13">
        <f t="shared" si="101"/>
        <v>2014</v>
      </c>
      <c r="M3107" t="b">
        <v>0</v>
      </c>
      <c r="N3107">
        <v>31</v>
      </c>
      <c r="O3107" t="b">
        <v>0</v>
      </c>
      <c r="P3107" t="s">
        <v>8301</v>
      </c>
    </row>
    <row r="3108" spans="1:16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102"/>
        <v>42241.429120370376</v>
      </c>
      <c r="L3108" s="13">
        <f t="shared" si="101"/>
        <v>2015</v>
      </c>
      <c r="M3108" t="b">
        <v>0</v>
      </c>
      <c r="N3108">
        <v>4</v>
      </c>
      <c r="O3108" t="b">
        <v>0</v>
      </c>
      <c r="P3108" t="s">
        <v>8301</v>
      </c>
    </row>
    <row r="3109" spans="1:16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102"/>
        <v>42128.814247685179</v>
      </c>
      <c r="L3109" s="13">
        <f t="shared" si="101"/>
        <v>2015</v>
      </c>
      <c r="M3109" t="b">
        <v>0</v>
      </c>
      <c r="N3109">
        <v>29</v>
      </c>
      <c r="O3109" t="b">
        <v>0</v>
      </c>
      <c r="P3109" t="s">
        <v>8301</v>
      </c>
    </row>
    <row r="3110" spans="1:16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102"/>
        <v>42062.680486111116</v>
      </c>
      <c r="L3110" s="13">
        <f t="shared" si="101"/>
        <v>2015</v>
      </c>
      <c r="M3110" t="b">
        <v>0</v>
      </c>
      <c r="N3110">
        <v>2</v>
      </c>
      <c r="O3110" t="b">
        <v>0</v>
      </c>
      <c r="P3110" t="s">
        <v>8301</v>
      </c>
    </row>
    <row r="3111" spans="1:16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102"/>
        <v>41844.125115740739</v>
      </c>
      <c r="L3111" s="13">
        <f t="shared" si="101"/>
        <v>2014</v>
      </c>
      <c r="M3111" t="b">
        <v>0</v>
      </c>
      <c r="N3111">
        <v>114</v>
      </c>
      <c r="O3111" t="b">
        <v>0</v>
      </c>
      <c r="P3111" t="s">
        <v>8301</v>
      </c>
    </row>
    <row r="3112" spans="1:16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102"/>
        <v>42745.031469907408</v>
      </c>
      <c r="L3112" s="13">
        <f t="shared" si="101"/>
        <v>2017</v>
      </c>
      <c r="M3112" t="b">
        <v>0</v>
      </c>
      <c r="N3112">
        <v>1</v>
      </c>
      <c r="O3112" t="b">
        <v>0</v>
      </c>
      <c r="P3112" t="s">
        <v>8301</v>
      </c>
    </row>
    <row r="3113" spans="1:16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102"/>
        <v>41885.595138888886</v>
      </c>
      <c r="L3113" s="13">
        <f t="shared" si="101"/>
        <v>2014</v>
      </c>
      <c r="M3113" t="b">
        <v>0</v>
      </c>
      <c r="N3113">
        <v>76</v>
      </c>
      <c r="O3113" t="b">
        <v>0</v>
      </c>
      <c r="P3113" t="s">
        <v>8301</v>
      </c>
    </row>
    <row r="3114" spans="1:16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102"/>
        <v>42615.121921296297</v>
      </c>
      <c r="L3114" s="13">
        <f t="shared" si="101"/>
        <v>2016</v>
      </c>
      <c r="M3114" t="b">
        <v>0</v>
      </c>
      <c r="N3114">
        <v>9</v>
      </c>
      <c r="O3114" t="b">
        <v>0</v>
      </c>
      <c r="P3114" t="s">
        <v>8301</v>
      </c>
    </row>
    <row r="3115" spans="1:16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102"/>
        <v>42081.731273148151</v>
      </c>
      <c r="L3115" s="13">
        <f t="shared" si="101"/>
        <v>2015</v>
      </c>
      <c r="M3115" t="b">
        <v>0</v>
      </c>
      <c r="N3115">
        <v>37</v>
      </c>
      <c r="O3115" t="b">
        <v>0</v>
      </c>
      <c r="P3115" t="s">
        <v>8301</v>
      </c>
    </row>
    <row r="3116" spans="1:16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102"/>
        <v>41843.632523148146</v>
      </c>
      <c r="L3116" s="13">
        <f t="shared" si="101"/>
        <v>2014</v>
      </c>
      <c r="M3116" t="b">
        <v>0</v>
      </c>
      <c r="N3116">
        <v>0</v>
      </c>
      <c r="O3116" t="b">
        <v>0</v>
      </c>
      <c r="P3116" t="s">
        <v>8301</v>
      </c>
    </row>
    <row r="3117" spans="1:16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102"/>
        <v>42496.447071759263</v>
      </c>
      <c r="L3117" s="13">
        <f t="shared" si="101"/>
        <v>2016</v>
      </c>
      <c r="M3117" t="b">
        <v>0</v>
      </c>
      <c r="N3117">
        <v>1</v>
      </c>
      <c r="O3117" t="b">
        <v>0</v>
      </c>
      <c r="P3117" t="s">
        <v>8301</v>
      </c>
    </row>
    <row r="3118" spans="1:16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102"/>
        <v>42081.515335648146</v>
      </c>
      <c r="L3118" s="13">
        <f t="shared" si="101"/>
        <v>2015</v>
      </c>
      <c r="M3118" t="b">
        <v>0</v>
      </c>
      <c r="N3118">
        <v>10</v>
      </c>
      <c r="O3118" t="b">
        <v>0</v>
      </c>
      <c r="P3118" t="s">
        <v>8301</v>
      </c>
    </row>
    <row r="3119" spans="1:16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102"/>
        <v>42509.374537037031</v>
      </c>
      <c r="L3119" s="13">
        <f t="shared" si="101"/>
        <v>2016</v>
      </c>
      <c r="M3119" t="b">
        <v>0</v>
      </c>
      <c r="N3119">
        <v>1</v>
      </c>
      <c r="O3119" t="b">
        <v>0</v>
      </c>
      <c r="P3119" t="s">
        <v>8301</v>
      </c>
    </row>
    <row r="3120" spans="1:16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102"/>
        <v>42534.649571759262</v>
      </c>
      <c r="L3120" s="13">
        <f t="shared" si="101"/>
        <v>2016</v>
      </c>
      <c r="M3120" t="b">
        <v>0</v>
      </c>
      <c r="N3120">
        <v>2</v>
      </c>
      <c r="O3120" t="b">
        <v>0</v>
      </c>
      <c r="P3120" t="s">
        <v>8301</v>
      </c>
    </row>
    <row r="3121" spans="1:16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102"/>
        <v>42060.04550925926</v>
      </c>
      <c r="L3121" s="13">
        <f t="shared" si="101"/>
        <v>2015</v>
      </c>
      <c r="M3121" t="b">
        <v>0</v>
      </c>
      <c r="N3121">
        <v>1</v>
      </c>
      <c r="O3121" t="b">
        <v>0</v>
      </c>
      <c r="P3121" t="s">
        <v>8301</v>
      </c>
    </row>
    <row r="3122" spans="1:16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102"/>
        <v>42435.942083333335</v>
      </c>
      <c r="L3122" s="13">
        <f t="shared" si="101"/>
        <v>2016</v>
      </c>
      <c r="M3122" t="b">
        <v>0</v>
      </c>
      <c r="N3122">
        <v>10</v>
      </c>
      <c r="O3122" t="b">
        <v>0</v>
      </c>
      <c r="P3122" t="s">
        <v>8301</v>
      </c>
    </row>
    <row r="3123" spans="1:16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102"/>
        <v>41848.679803240739</v>
      </c>
      <c r="L3123" s="13">
        <f t="shared" si="101"/>
        <v>2014</v>
      </c>
      <c r="M3123" t="b">
        <v>0</v>
      </c>
      <c r="N3123">
        <v>1</v>
      </c>
      <c r="O3123" t="b">
        <v>0</v>
      </c>
      <c r="P3123" t="s">
        <v>8301</v>
      </c>
    </row>
    <row r="3124" spans="1:16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102"/>
        <v>42678.932083333333</v>
      </c>
      <c r="L3124" s="13">
        <f t="shared" si="101"/>
        <v>2016</v>
      </c>
      <c r="M3124" t="b">
        <v>0</v>
      </c>
      <c r="N3124">
        <v>2</v>
      </c>
      <c r="O3124" t="b">
        <v>0</v>
      </c>
      <c r="P3124" t="s">
        <v>8301</v>
      </c>
    </row>
    <row r="3125" spans="1:16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102"/>
        <v>42530.993032407408</v>
      </c>
      <c r="L3125" s="13">
        <f t="shared" si="101"/>
        <v>2016</v>
      </c>
      <c r="M3125" t="b">
        <v>0</v>
      </c>
      <c r="N3125">
        <v>348</v>
      </c>
      <c r="O3125" t="b">
        <v>0</v>
      </c>
      <c r="P3125" t="s">
        <v>8301</v>
      </c>
    </row>
    <row r="3126" spans="1:16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102"/>
        <v>41977.780104166668</v>
      </c>
      <c r="L3126" s="13">
        <f t="shared" si="101"/>
        <v>2014</v>
      </c>
      <c r="M3126" t="b">
        <v>0</v>
      </c>
      <c r="N3126">
        <v>4</v>
      </c>
      <c r="O3126" t="b">
        <v>0</v>
      </c>
      <c r="P3126" t="s">
        <v>8301</v>
      </c>
    </row>
    <row r="3127" spans="1:16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102"/>
        <v>42346.20685185185</v>
      </c>
      <c r="L3127" s="13">
        <f t="shared" si="101"/>
        <v>2015</v>
      </c>
      <c r="M3127" t="b">
        <v>0</v>
      </c>
      <c r="N3127">
        <v>0</v>
      </c>
      <c r="O3127" t="b">
        <v>0</v>
      </c>
      <c r="P3127" t="s">
        <v>8301</v>
      </c>
    </row>
    <row r="3128" spans="1:16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102"/>
        <v>42427.01807870371</v>
      </c>
      <c r="L3128" s="13">
        <f t="shared" si="101"/>
        <v>2016</v>
      </c>
      <c r="M3128" t="b">
        <v>0</v>
      </c>
      <c r="N3128">
        <v>17</v>
      </c>
      <c r="O3128" t="b">
        <v>0</v>
      </c>
      <c r="P3128" t="s">
        <v>8301</v>
      </c>
    </row>
    <row r="3129" spans="1:16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102"/>
        <v>42034.856817129628</v>
      </c>
      <c r="L3129" s="13">
        <f t="shared" si="101"/>
        <v>2015</v>
      </c>
      <c r="M3129" t="b">
        <v>0</v>
      </c>
      <c r="N3129">
        <v>0</v>
      </c>
      <c r="O3129" t="b">
        <v>0</v>
      </c>
      <c r="P3129" t="s">
        <v>8301</v>
      </c>
    </row>
    <row r="3130" spans="1:16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102"/>
        <v>42780.825706018513</v>
      </c>
      <c r="L3130" s="13">
        <f t="shared" si="101"/>
        <v>2017</v>
      </c>
      <c r="M3130" t="b">
        <v>0</v>
      </c>
      <c r="N3130">
        <v>117</v>
      </c>
      <c r="O3130" t="b">
        <v>0</v>
      </c>
      <c r="P3130" t="s">
        <v>8269</v>
      </c>
    </row>
    <row r="3131" spans="1:16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102"/>
        <v>42803.842812499999</v>
      </c>
      <c r="L3131" s="13">
        <f t="shared" si="101"/>
        <v>2017</v>
      </c>
      <c r="M3131" t="b">
        <v>0</v>
      </c>
      <c r="N3131">
        <v>1</v>
      </c>
      <c r="O3131" t="b">
        <v>0</v>
      </c>
      <c r="P3131" t="s">
        <v>8269</v>
      </c>
    </row>
    <row r="3132" spans="1:16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102"/>
        <v>42808.640231481477</v>
      </c>
      <c r="L3132" s="13">
        <f t="shared" si="101"/>
        <v>2017</v>
      </c>
      <c r="M3132" t="b">
        <v>0</v>
      </c>
      <c r="N3132">
        <v>4</v>
      </c>
      <c r="O3132" t="b">
        <v>0</v>
      </c>
      <c r="P3132" t="s">
        <v>8269</v>
      </c>
    </row>
    <row r="3133" spans="1:16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102"/>
        <v>42803.579224537039</v>
      </c>
      <c r="L3133" s="13">
        <f t="shared" si="101"/>
        <v>2017</v>
      </c>
      <c r="M3133" t="b">
        <v>0</v>
      </c>
      <c r="N3133">
        <v>12</v>
      </c>
      <c r="O3133" t="b">
        <v>0</v>
      </c>
      <c r="P3133" t="s">
        <v>8269</v>
      </c>
    </row>
    <row r="3134" spans="1:16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102"/>
        <v>42786.350231481483</v>
      </c>
      <c r="L3134" s="13">
        <f t="shared" si="101"/>
        <v>2017</v>
      </c>
      <c r="M3134" t="b">
        <v>0</v>
      </c>
      <c r="N3134">
        <v>1</v>
      </c>
      <c r="O3134" t="b">
        <v>0</v>
      </c>
      <c r="P3134" t="s">
        <v>8269</v>
      </c>
    </row>
    <row r="3135" spans="1:16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102"/>
        <v>42788.565208333333</v>
      </c>
      <c r="L3135" s="13">
        <f t="shared" si="101"/>
        <v>2017</v>
      </c>
      <c r="M3135" t="b">
        <v>0</v>
      </c>
      <c r="N3135">
        <v>16</v>
      </c>
      <c r="O3135" t="b">
        <v>0</v>
      </c>
      <c r="P3135" t="s">
        <v>8269</v>
      </c>
    </row>
    <row r="3136" spans="1:16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102"/>
        <v>42800.720127314817</v>
      </c>
      <c r="L3136" s="13">
        <f t="shared" si="101"/>
        <v>2017</v>
      </c>
      <c r="M3136" t="b">
        <v>0</v>
      </c>
      <c r="N3136">
        <v>12</v>
      </c>
      <c r="O3136" t="b">
        <v>0</v>
      </c>
      <c r="P3136" t="s">
        <v>8269</v>
      </c>
    </row>
    <row r="3137" spans="1:16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102"/>
        <v>42807.151863425926</v>
      </c>
      <c r="L3137" s="13">
        <f t="shared" si="101"/>
        <v>2017</v>
      </c>
      <c r="M3137" t="b">
        <v>0</v>
      </c>
      <c r="N3137">
        <v>7</v>
      </c>
      <c r="O3137" t="b">
        <v>0</v>
      </c>
      <c r="P3137" t="s">
        <v>8269</v>
      </c>
    </row>
    <row r="3138" spans="1:16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102"/>
        <v>42789.462430555555</v>
      </c>
      <c r="L3138" s="13">
        <f t="shared" si="101"/>
        <v>2017</v>
      </c>
      <c r="M3138" t="b">
        <v>0</v>
      </c>
      <c r="N3138">
        <v>22</v>
      </c>
      <c r="O3138" t="b">
        <v>0</v>
      </c>
      <c r="P3138" t="s">
        <v>8269</v>
      </c>
    </row>
    <row r="3139" spans="1:16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si="102"/>
        <v>42807.885057870371</v>
      </c>
      <c r="L3139" s="13">
        <f t="shared" ref="L3139:L3202" si="103">YEAR(K3139)</f>
        <v>2017</v>
      </c>
      <c r="M3139" t="b">
        <v>0</v>
      </c>
      <c r="N3139">
        <v>1</v>
      </c>
      <c r="O3139" t="b">
        <v>0</v>
      </c>
      <c r="P3139" t="s">
        <v>8269</v>
      </c>
    </row>
    <row r="3140" spans="1:16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102"/>
        <v>42809.645914351851</v>
      </c>
      <c r="L3140" s="13">
        <f t="shared" si="103"/>
        <v>2017</v>
      </c>
      <c r="M3140" t="b">
        <v>0</v>
      </c>
      <c r="N3140">
        <v>0</v>
      </c>
      <c r="O3140" t="b">
        <v>0</v>
      </c>
      <c r="P3140" t="s">
        <v>8269</v>
      </c>
    </row>
    <row r="3141" spans="1:16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102"/>
        <v>42785.270370370374</v>
      </c>
      <c r="L3141" s="13">
        <f t="shared" si="103"/>
        <v>2017</v>
      </c>
      <c r="M3141" t="b">
        <v>0</v>
      </c>
      <c r="N3141">
        <v>6</v>
      </c>
      <c r="O3141" t="b">
        <v>0</v>
      </c>
      <c r="P3141" t="s">
        <v>8269</v>
      </c>
    </row>
    <row r="3142" spans="1:16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102"/>
        <v>42802.718784722223</v>
      </c>
      <c r="L3142" s="13">
        <f t="shared" si="103"/>
        <v>2017</v>
      </c>
      <c r="M3142" t="b">
        <v>0</v>
      </c>
      <c r="N3142">
        <v>4</v>
      </c>
      <c r="O3142" t="b">
        <v>0</v>
      </c>
      <c r="P3142" t="s">
        <v>8269</v>
      </c>
    </row>
    <row r="3143" spans="1:16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102"/>
        <v>42800.753333333334</v>
      </c>
      <c r="L3143" s="13">
        <f t="shared" si="103"/>
        <v>2017</v>
      </c>
      <c r="M3143" t="b">
        <v>0</v>
      </c>
      <c r="N3143">
        <v>8</v>
      </c>
      <c r="O3143" t="b">
        <v>0</v>
      </c>
      <c r="P3143" t="s">
        <v>8269</v>
      </c>
    </row>
    <row r="3144" spans="1:16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102"/>
        <v>42783.513182870374</v>
      </c>
      <c r="L3144" s="13">
        <f t="shared" si="103"/>
        <v>2017</v>
      </c>
      <c r="M3144" t="b">
        <v>0</v>
      </c>
      <c r="N3144">
        <v>3</v>
      </c>
      <c r="O3144" t="b">
        <v>0</v>
      </c>
      <c r="P3144" t="s">
        <v>8269</v>
      </c>
    </row>
    <row r="3145" spans="1:16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ref="K3145:K3208" si="104">(((J3145/60)/60)/24)+DATE(1970,1,1)</f>
        <v>42808.358287037037</v>
      </c>
      <c r="L3145" s="13">
        <f t="shared" si="103"/>
        <v>2017</v>
      </c>
      <c r="M3145" t="b">
        <v>0</v>
      </c>
      <c r="N3145">
        <v>0</v>
      </c>
      <c r="O3145" t="b">
        <v>0</v>
      </c>
      <c r="P3145" t="s">
        <v>8269</v>
      </c>
    </row>
    <row r="3146" spans="1:16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104"/>
        <v>42796.538275462968</v>
      </c>
      <c r="L3146" s="13">
        <f t="shared" si="103"/>
        <v>2017</v>
      </c>
      <c r="M3146" t="b">
        <v>0</v>
      </c>
      <c r="N3146">
        <v>30</v>
      </c>
      <c r="O3146" t="b">
        <v>0</v>
      </c>
      <c r="P3146" t="s">
        <v>8269</v>
      </c>
    </row>
    <row r="3147" spans="1:16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104"/>
        <v>42762.040902777779</v>
      </c>
      <c r="L3147" s="13">
        <f t="shared" si="103"/>
        <v>2017</v>
      </c>
      <c r="M3147" t="b">
        <v>0</v>
      </c>
      <c r="N3147">
        <v>0</v>
      </c>
      <c r="O3147" t="b">
        <v>0</v>
      </c>
      <c r="P3147" t="s">
        <v>8269</v>
      </c>
    </row>
    <row r="3148" spans="1:16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104"/>
        <v>42796.682476851856</v>
      </c>
      <c r="L3148" s="13">
        <f t="shared" si="103"/>
        <v>2017</v>
      </c>
      <c r="M3148" t="b">
        <v>0</v>
      </c>
      <c r="N3148">
        <v>12</v>
      </c>
      <c r="O3148" t="b">
        <v>0</v>
      </c>
      <c r="P3148" t="s">
        <v>8269</v>
      </c>
    </row>
    <row r="3149" spans="1:16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104"/>
        <v>41909.969386574077</v>
      </c>
      <c r="L3149" s="13">
        <f t="shared" si="103"/>
        <v>2014</v>
      </c>
      <c r="M3149" t="b">
        <v>1</v>
      </c>
      <c r="N3149">
        <v>213</v>
      </c>
      <c r="O3149" t="b">
        <v>1</v>
      </c>
      <c r="P3149" t="s">
        <v>8269</v>
      </c>
    </row>
    <row r="3150" spans="1:16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104"/>
        <v>41891.665324074071</v>
      </c>
      <c r="L3150" s="13">
        <f t="shared" si="103"/>
        <v>2014</v>
      </c>
      <c r="M3150" t="b">
        <v>1</v>
      </c>
      <c r="N3150">
        <v>57</v>
      </c>
      <c r="O3150" t="b">
        <v>1</v>
      </c>
      <c r="P3150" t="s">
        <v>8269</v>
      </c>
    </row>
    <row r="3151" spans="1:16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104"/>
        <v>41226.017361111109</v>
      </c>
      <c r="L3151" s="13">
        <f t="shared" si="103"/>
        <v>2012</v>
      </c>
      <c r="M3151" t="b">
        <v>1</v>
      </c>
      <c r="N3151">
        <v>25</v>
      </c>
      <c r="O3151" t="b">
        <v>1</v>
      </c>
      <c r="P3151" t="s">
        <v>8269</v>
      </c>
    </row>
    <row r="3152" spans="1:16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104"/>
        <v>40478.263923611114</v>
      </c>
      <c r="L3152" s="13">
        <f t="shared" si="103"/>
        <v>2010</v>
      </c>
      <c r="M3152" t="b">
        <v>1</v>
      </c>
      <c r="N3152">
        <v>104</v>
      </c>
      <c r="O3152" t="b">
        <v>1</v>
      </c>
      <c r="P3152" t="s">
        <v>8269</v>
      </c>
    </row>
    <row r="3153" spans="1:16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104"/>
        <v>41862.83997685185</v>
      </c>
      <c r="L3153" s="13">
        <f t="shared" si="103"/>
        <v>2014</v>
      </c>
      <c r="M3153" t="b">
        <v>1</v>
      </c>
      <c r="N3153">
        <v>34</v>
      </c>
      <c r="O3153" t="b">
        <v>1</v>
      </c>
      <c r="P3153" t="s">
        <v>8269</v>
      </c>
    </row>
    <row r="3154" spans="1:16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104"/>
        <v>41550.867673611108</v>
      </c>
      <c r="L3154" s="13">
        <f t="shared" si="103"/>
        <v>2013</v>
      </c>
      <c r="M3154" t="b">
        <v>1</v>
      </c>
      <c r="N3154">
        <v>67</v>
      </c>
      <c r="O3154" t="b">
        <v>1</v>
      </c>
      <c r="P3154" t="s">
        <v>8269</v>
      </c>
    </row>
    <row r="3155" spans="1:16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104"/>
        <v>40633.154363425929</v>
      </c>
      <c r="L3155" s="13">
        <f t="shared" si="103"/>
        <v>2011</v>
      </c>
      <c r="M3155" t="b">
        <v>1</v>
      </c>
      <c r="N3155">
        <v>241</v>
      </c>
      <c r="O3155" t="b">
        <v>1</v>
      </c>
      <c r="P3155" t="s">
        <v>8269</v>
      </c>
    </row>
    <row r="3156" spans="1:16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104"/>
        <v>40970.875671296293</v>
      </c>
      <c r="L3156" s="13">
        <f t="shared" si="103"/>
        <v>2012</v>
      </c>
      <c r="M3156" t="b">
        <v>1</v>
      </c>
      <c r="N3156">
        <v>123</v>
      </c>
      <c r="O3156" t="b">
        <v>1</v>
      </c>
      <c r="P3156" t="s">
        <v>8269</v>
      </c>
    </row>
    <row r="3157" spans="1:16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104"/>
        <v>41233.499131944445</v>
      </c>
      <c r="L3157" s="13">
        <f t="shared" si="103"/>
        <v>2012</v>
      </c>
      <c r="M3157" t="b">
        <v>1</v>
      </c>
      <c r="N3157">
        <v>302</v>
      </c>
      <c r="O3157" t="b">
        <v>1</v>
      </c>
      <c r="P3157" t="s">
        <v>8269</v>
      </c>
    </row>
    <row r="3158" spans="1:16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104"/>
        <v>41026.953055555554</v>
      </c>
      <c r="L3158" s="13">
        <f t="shared" si="103"/>
        <v>2012</v>
      </c>
      <c r="M3158" t="b">
        <v>1</v>
      </c>
      <c r="N3158">
        <v>89</v>
      </c>
      <c r="O3158" t="b">
        <v>1</v>
      </c>
      <c r="P3158" t="s">
        <v>8269</v>
      </c>
    </row>
    <row r="3159" spans="1:16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104"/>
        <v>41829.788252314815</v>
      </c>
      <c r="L3159" s="13">
        <f t="shared" si="103"/>
        <v>2014</v>
      </c>
      <c r="M3159" t="b">
        <v>1</v>
      </c>
      <c r="N3159">
        <v>41</v>
      </c>
      <c r="O3159" t="b">
        <v>1</v>
      </c>
      <c r="P3159" t="s">
        <v>8269</v>
      </c>
    </row>
    <row r="3160" spans="1:16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104"/>
        <v>41447.839722222219</v>
      </c>
      <c r="L3160" s="13">
        <f t="shared" si="103"/>
        <v>2013</v>
      </c>
      <c r="M3160" t="b">
        <v>1</v>
      </c>
      <c r="N3160">
        <v>69</v>
      </c>
      <c r="O3160" t="b">
        <v>1</v>
      </c>
      <c r="P3160" t="s">
        <v>8269</v>
      </c>
    </row>
    <row r="3161" spans="1:16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104"/>
        <v>40884.066678240742</v>
      </c>
      <c r="L3161" s="13">
        <f t="shared" si="103"/>
        <v>2011</v>
      </c>
      <c r="M3161" t="b">
        <v>1</v>
      </c>
      <c r="N3161">
        <v>52</v>
      </c>
      <c r="O3161" t="b">
        <v>1</v>
      </c>
      <c r="P3161" t="s">
        <v>8269</v>
      </c>
    </row>
    <row r="3162" spans="1:16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104"/>
        <v>41841.26489583333</v>
      </c>
      <c r="L3162" s="13">
        <f t="shared" si="103"/>
        <v>2014</v>
      </c>
      <c r="M3162" t="b">
        <v>1</v>
      </c>
      <c r="N3162">
        <v>57</v>
      </c>
      <c r="O3162" t="b">
        <v>1</v>
      </c>
      <c r="P3162" t="s">
        <v>8269</v>
      </c>
    </row>
    <row r="3163" spans="1:16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104"/>
        <v>41897.536134259259</v>
      </c>
      <c r="L3163" s="13">
        <f t="shared" si="103"/>
        <v>2014</v>
      </c>
      <c r="M3163" t="b">
        <v>1</v>
      </c>
      <c r="N3163">
        <v>74</v>
      </c>
      <c r="O3163" t="b">
        <v>1</v>
      </c>
      <c r="P3163" t="s">
        <v>8269</v>
      </c>
    </row>
    <row r="3164" spans="1:16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104"/>
        <v>41799.685902777775</v>
      </c>
      <c r="L3164" s="13">
        <f t="shared" si="103"/>
        <v>2014</v>
      </c>
      <c r="M3164" t="b">
        <v>1</v>
      </c>
      <c r="N3164">
        <v>63</v>
      </c>
      <c r="O3164" t="b">
        <v>1</v>
      </c>
      <c r="P3164" t="s">
        <v>8269</v>
      </c>
    </row>
    <row r="3165" spans="1:16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104"/>
        <v>41775.753761574073</v>
      </c>
      <c r="L3165" s="13">
        <f t="shared" si="103"/>
        <v>2014</v>
      </c>
      <c r="M3165" t="b">
        <v>1</v>
      </c>
      <c r="N3165">
        <v>72</v>
      </c>
      <c r="O3165" t="b">
        <v>1</v>
      </c>
      <c r="P3165" t="s">
        <v>8269</v>
      </c>
    </row>
    <row r="3166" spans="1:16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104"/>
        <v>41766.80572916667</v>
      </c>
      <c r="L3166" s="13">
        <f t="shared" si="103"/>
        <v>2014</v>
      </c>
      <c r="M3166" t="b">
        <v>1</v>
      </c>
      <c r="N3166">
        <v>71</v>
      </c>
      <c r="O3166" t="b">
        <v>1</v>
      </c>
      <c r="P3166" t="s">
        <v>8269</v>
      </c>
    </row>
    <row r="3167" spans="1:16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104"/>
        <v>40644.159259259257</v>
      </c>
      <c r="L3167" s="13">
        <f t="shared" si="103"/>
        <v>2011</v>
      </c>
      <c r="M3167" t="b">
        <v>1</v>
      </c>
      <c r="N3167">
        <v>21</v>
      </c>
      <c r="O3167" t="b">
        <v>1</v>
      </c>
      <c r="P3167" t="s">
        <v>8269</v>
      </c>
    </row>
    <row r="3168" spans="1:16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104"/>
        <v>41940.69158564815</v>
      </c>
      <c r="L3168" s="13">
        <f t="shared" si="103"/>
        <v>2014</v>
      </c>
      <c r="M3168" t="b">
        <v>1</v>
      </c>
      <c r="N3168">
        <v>930</v>
      </c>
      <c r="O3168" t="b">
        <v>1</v>
      </c>
      <c r="P3168" t="s">
        <v>8269</v>
      </c>
    </row>
    <row r="3169" spans="1:16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104"/>
        <v>41839.175706018519</v>
      </c>
      <c r="L3169" s="13">
        <f t="shared" si="103"/>
        <v>2014</v>
      </c>
      <c r="M3169" t="b">
        <v>1</v>
      </c>
      <c r="N3169">
        <v>55</v>
      </c>
      <c r="O3169" t="b">
        <v>1</v>
      </c>
      <c r="P3169" t="s">
        <v>8269</v>
      </c>
    </row>
    <row r="3170" spans="1:16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104"/>
        <v>41772.105937500004</v>
      </c>
      <c r="L3170" s="13">
        <f t="shared" si="103"/>
        <v>2014</v>
      </c>
      <c r="M3170" t="b">
        <v>1</v>
      </c>
      <c r="N3170">
        <v>61</v>
      </c>
      <c r="O3170" t="b">
        <v>1</v>
      </c>
      <c r="P3170" t="s">
        <v>8269</v>
      </c>
    </row>
    <row r="3171" spans="1:16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104"/>
        <v>41591.737974537034</v>
      </c>
      <c r="L3171" s="13">
        <f t="shared" si="103"/>
        <v>2013</v>
      </c>
      <c r="M3171" t="b">
        <v>1</v>
      </c>
      <c r="N3171">
        <v>82</v>
      </c>
      <c r="O3171" t="b">
        <v>1</v>
      </c>
      <c r="P3171" t="s">
        <v>8269</v>
      </c>
    </row>
    <row r="3172" spans="1:16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104"/>
        <v>41789.080370370371</v>
      </c>
      <c r="L3172" s="13">
        <f t="shared" si="103"/>
        <v>2014</v>
      </c>
      <c r="M3172" t="b">
        <v>1</v>
      </c>
      <c r="N3172">
        <v>71</v>
      </c>
      <c r="O3172" t="b">
        <v>1</v>
      </c>
      <c r="P3172" t="s">
        <v>8269</v>
      </c>
    </row>
    <row r="3173" spans="1:16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104"/>
        <v>42466.608310185184</v>
      </c>
      <c r="L3173" s="13">
        <f t="shared" si="103"/>
        <v>2016</v>
      </c>
      <c r="M3173" t="b">
        <v>1</v>
      </c>
      <c r="N3173">
        <v>117</v>
      </c>
      <c r="O3173" t="b">
        <v>1</v>
      </c>
      <c r="P3173" t="s">
        <v>8269</v>
      </c>
    </row>
    <row r="3174" spans="1:16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104"/>
        <v>40923.729953703703</v>
      </c>
      <c r="L3174" s="13">
        <f t="shared" si="103"/>
        <v>2012</v>
      </c>
      <c r="M3174" t="b">
        <v>1</v>
      </c>
      <c r="N3174">
        <v>29</v>
      </c>
      <c r="O3174" t="b">
        <v>1</v>
      </c>
      <c r="P3174" t="s">
        <v>8269</v>
      </c>
    </row>
    <row r="3175" spans="1:16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104"/>
        <v>41878.878379629627</v>
      </c>
      <c r="L3175" s="13">
        <f t="shared" si="103"/>
        <v>2014</v>
      </c>
      <c r="M3175" t="b">
        <v>1</v>
      </c>
      <c r="N3175">
        <v>74</v>
      </c>
      <c r="O3175" t="b">
        <v>1</v>
      </c>
      <c r="P3175" t="s">
        <v>8269</v>
      </c>
    </row>
    <row r="3176" spans="1:16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104"/>
        <v>41862.864675925928</v>
      </c>
      <c r="L3176" s="13">
        <f t="shared" si="103"/>
        <v>2014</v>
      </c>
      <c r="M3176" t="b">
        <v>1</v>
      </c>
      <c r="N3176">
        <v>23</v>
      </c>
      <c r="O3176" t="b">
        <v>1</v>
      </c>
      <c r="P3176" t="s">
        <v>8269</v>
      </c>
    </row>
    <row r="3177" spans="1:16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104"/>
        <v>40531.886886574073</v>
      </c>
      <c r="L3177" s="13">
        <f t="shared" si="103"/>
        <v>2010</v>
      </c>
      <c r="M3177" t="b">
        <v>1</v>
      </c>
      <c r="N3177">
        <v>60</v>
      </c>
      <c r="O3177" t="b">
        <v>1</v>
      </c>
      <c r="P3177" t="s">
        <v>8269</v>
      </c>
    </row>
    <row r="3178" spans="1:16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104"/>
        <v>41477.930914351848</v>
      </c>
      <c r="L3178" s="13">
        <f t="shared" si="103"/>
        <v>2013</v>
      </c>
      <c r="M3178" t="b">
        <v>1</v>
      </c>
      <c r="N3178">
        <v>55</v>
      </c>
      <c r="O3178" t="b">
        <v>1</v>
      </c>
      <c r="P3178" t="s">
        <v>8269</v>
      </c>
    </row>
    <row r="3179" spans="1:16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104"/>
        <v>41781.666770833333</v>
      </c>
      <c r="L3179" s="13">
        <f t="shared" si="103"/>
        <v>2014</v>
      </c>
      <c r="M3179" t="b">
        <v>1</v>
      </c>
      <c r="N3179">
        <v>51</v>
      </c>
      <c r="O3179" t="b">
        <v>1</v>
      </c>
      <c r="P3179" t="s">
        <v>8269</v>
      </c>
    </row>
    <row r="3180" spans="1:16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104"/>
        <v>41806.605034722219</v>
      </c>
      <c r="L3180" s="13">
        <f t="shared" si="103"/>
        <v>2014</v>
      </c>
      <c r="M3180" t="b">
        <v>1</v>
      </c>
      <c r="N3180">
        <v>78</v>
      </c>
      <c r="O3180" t="b">
        <v>1</v>
      </c>
      <c r="P3180" t="s">
        <v>8269</v>
      </c>
    </row>
    <row r="3181" spans="1:16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104"/>
        <v>41375.702210648145</v>
      </c>
      <c r="L3181" s="13">
        <f t="shared" si="103"/>
        <v>2013</v>
      </c>
      <c r="M3181" t="b">
        <v>1</v>
      </c>
      <c r="N3181">
        <v>62</v>
      </c>
      <c r="O3181" t="b">
        <v>1</v>
      </c>
      <c r="P3181" t="s">
        <v>8269</v>
      </c>
    </row>
    <row r="3182" spans="1:16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104"/>
        <v>41780.412604166668</v>
      </c>
      <c r="L3182" s="13">
        <f t="shared" si="103"/>
        <v>2014</v>
      </c>
      <c r="M3182" t="b">
        <v>1</v>
      </c>
      <c r="N3182">
        <v>45</v>
      </c>
      <c r="O3182" t="b">
        <v>1</v>
      </c>
      <c r="P3182" t="s">
        <v>8269</v>
      </c>
    </row>
    <row r="3183" spans="1:16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104"/>
        <v>41779.310034722221</v>
      </c>
      <c r="L3183" s="13">
        <f t="shared" si="103"/>
        <v>2014</v>
      </c>
      <c r="M3183" t="b">
        <v>1</v>
      </c>
      <c r="N3183">
        <v>15</v>
      </c>
      <c r="O3183" t="b">
        <v>1</v>
      </c>
      <c r="P3183" t="s">
        <v>8269</v>
      </c>
    </row>
    <row r="3184" spans="1:16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104"/>
        <v>40883.949317129627</v>
      </c>
      <c r="L3184" s="13">
        <f t="shared" si="103"/>
        <v>2011</v>
      </c>
      <c r="M3184" t="b">
        <v>1</v>
      </c>
      <c r="N3184">
        <v>151</v>
      </c>
      <c r="O3184" t="b">
        <v>1</v>
      </c>
      <c r="P3184" t="s">
        <v>8269</v>
      </c>
    </row>
    <row r="3185" spans="1:16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104"/>
        <v>41491.79478009259</v>
      </c>
      <c r="L3185" s="13">
        <f t="shared" si="103"/>
        <v>2013</v>
      </c>
      <c r="M3185" t="b">
        <v>1</v>
      </c>
      <c r="N3185">
        <v>68</v>
      </c>
      <c r="O3185" t="b">
        <v>1</v>
      </c>
      <c r="P3185" t="s">
        <v>8269</v>
      </c>
    </row>
    <row r="3186" spans="1:16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104"/>
        <v>41791.993414351848</v>
      </c>
      <c r="L3186" s="13">
        <f t="shared" si="103"/>
        <v>2014</v>
      </c>
      <c r="M3186" t="b">
        <v>1</v>
      </c>
      <c r="N3186">
        <v>46</v>
      </c>
      <c r="O3186" t="b">
        <v>1</v>
      </c>
      <c r="P3186" t="s">
        <v>8269</v>
      </c>
    </row>
    <row r="3187" spans="1:16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104"/>
        <v>41829.977326388893</v>
      </c>
      <c r="L3187" s="13">
        <f t="shared" si="103"/>
        <v>2014</v>
      </c>
      <c r="M3187" t="b">
        <v>1</v>
      </c>
      <c r="N3187">
        <v>24</v>
      </c>
      <c r="O3187" t="b">
        <v>1</v>
      </c>
      <c r="P3187" t="s">
        <v>8269</v>
      </c>
    </row>
    <row r="3188" spans="1:16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104"/>
        <v>41868.924050925925</v>
      </c>
      <c r="L3188" s="13">
        <f t="shared" si="103"/>
        <v>2014</v>
      </c>
      <c r="M3188" t="b">
        <v>1</v>
      </c>
      <c r="N3188">
        <v>70</v>
      </c>
      <c r="O3188" t="b">
        <v>1</v>
      </c>
      <c r="P3188" t="s">
        <v>8269</v>
      </c>
    </row>
    <row r="3189" spans="1:16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104"/>
        <v>41835.666354166664</v>
      </c>
      <c r="L3189" s="13">
        <f t="shared" si="103"/>
        <v>2014</v>
      </c>
      <c r="M3189" t="b">
        <v>1</v>
      </c>
      <c r="N3189">
        <v>244</v>
      </c>
      <c r="O3189" t="b">
        <v>1</v>
      </c>
      <c r="P3189" t="s">
        <v>8269</v>
      </c>
    </row>
    <row r="3190" spans="1:16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104"/>
        <v>42144.415532407409</v>
      </c>
      <c r="L3190" s="13">
        <f t="shared" si="103"/>
        <v>2015</v>
      </c>
      <c r="M3190" t="b">
        <v>0</v>
      </c>
      <c r="N3190">
        <v>9</v>
      </c>
      <c r="O3190" t="b">
        <v>0</v>
      </c>
      <c r="P3190" t="s">
        <v>8303</v>
      </c>
    </row>
    <row r="3191" spans="1:16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104"/>
        <v>42118.346435185187</v>
      </c>
      <c r="L3191" s="13">
        <f t="shared" si="103"/>
        <v>2015</v>
      </c>
      <c r="M3191" t="b">
        <v>0</v>
      </c>
      <c r="N3191">
        <v>19</v>
      </c>
      <c r="O3191" t="b">
        <v>0</v>
      </c>
      <c r="P3191" t="s">
        <v>8303</v>
      </c>
    </row>
    <row r="3192" spans="1:16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104"/>
        <v>42683.151331018518</v>
      </c>
      <c r="L3192" s="13">
        <f t="shared" si="103"/>
        <v>2016</v>
      </c>
      <c r="M3192" t="b">
        <v>0</v>
      </c>
      <c r="N3192">
        <v>0</v>
      </c>
      <c r="O3192" t="b">
        <v>0</v>
      </c>
      <c r="P3192" t="s">
        <v>8303</v>
      </c>
    </row>
    <row r="3193" spans="1:16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104"/>
        <v>42538.755428240736</v>
      </c>
      <c r="L3193" s="13">
        <f t="shared" si="103"/>
        <v>2016</v>
      </c>
      <c r="M3193" t="b">
        <v>0</v>
      </c>
      <c r="N3193">
        <v>4</v>
      </c>
      <c r="O3193" t="b">
        <v>0</v>
      </c>
      <c r="P3193" t="s">
        <v>8303</v>
      </c>
    </row>
    <row r="3194" spans="1:16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104"/>
        <v>42018.94049768518</v>
      </c>
      <c r="L3194" s="13">
        <f t="shared" si="103"/>
        <v>2015</v>
      </c>
      <c r="M3194" t="b">
        <v>0</v>
      </c>
      <c r="N3194">
        <v>8</v>
      </c>
      <c r="O3194" t="b">
        <v>0</v>
      </c>
      <c r="P3194" t="s">
        <v>8303</v>
      </c>
    </row>
    <row r="3195" spans="1:16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104"/>
        <v>42010.968240740738</v>
      </c>
      <c r="L3195" s="13">
        <f t="shared" si="103"/>
        <v>2015</v>
      </c>
      <c r="M3195" t="b">
        <v>0</v>
      </c>
      <c r="N3195">
        <v>24</v>
      </c>
      <c r="O3195" t="b">
        <v>0</v>
      </c>
      <c r="P3195" t="s">
        <v>8303</v>
      </c>
    </row>
    <row r="3196" spans="1:16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104"/>
        <v>42182.062476851846</v>
      </c>
      <c r="L3196" s="13">
        <f t="shared" si="103"/>
        <v>2015</v>
      </c>
      <c r="M3196" t="b">
        <v>0</v>
      </c>
      <c r="N3196">
        <v>0</v>
      </c>
      <c r="O3196" t="b">
        <v>0</v>
      </c>
      <c r="P3196" t="s">
        <v>8303</v>
      </c>
    </row>
    <row r="3197" spans="1:16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104"/>
        <v>42017.594236111108</v>
      </c>
      <c r="L3197" s="13">
        <f t="shared" si="103"/>
        <v>2015</v>
      </c>
      <c r="M3197" t="b">
        <v>0</v>
      </c>
      <c r="N3197">
        <v>39</v>
      </c>
      <c r="O3197" t="b">
        <v>0</v>
      </c>
      <c r="P3197" t="s">
        <v>8303</v>
      </c>
    </row>
    <row r="3198" spans="1:16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104"/>
        <v>42157.598090277781</v>
      </c>
      <c r="L3198" s="13">
        <f t="shared" si="103"/>
        <v>2015</v>
      </c>
      <c r="M3198" t="b">
        <v>0</v>
      </c>
      <c r="N3198">
        <v>6</v>
      </c>
      <c r="O3198" t="b">
        <v>0</v>
      </c>
      <c r="P3198" t="s">
        <v>8303</v>
      </c>
    </row>
    <row r="3199" spans="1:16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104"/>
        <v>42009.493263888886</v>
      </c>
      <c r="L3199" s="13">
        <f t="shared" si="103"/>
        <v>2015</v>
      </c>
      <c r="M3199" t="b">
        <v>0</v>
      </c>
      <c r="N3199">
        <v>4</v>
      </c>
      <c r="O3199" t="b">
        <v>0</v>
      </c>
      <c r="P3199" t="s">
        <v>8303</v>
      </c>
    </row>
    <row r="3200" spans="1:16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104"/>
        <v>42013.424502314811</v>
      </c>
      <c r="L3200" s="13">
        <f t="shared" si="103"/>
        <v>2015</v>
      </c>
      <c r="M3200" t="b">
        <v>0</v>
      </c>
      <c r="N3200">
        <v>3</v>
      </c>
      <c r="O3200" t="b">
        <v>0</v>
      </c>
      <c r="P3200" t="s">
        <v>8303</v>
      </c>
    </row>
    <row r="3201" spans="1:16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104"/>
        <v>41858.761782407404</v>
      </c>
      <c r="L3201" s="13">
        <f t="shared" si="103"/>
        <v>2014</v>
      </c>
      <c r="M3201" t="b">
        <v>0</v>
      </c>
      <c r="N3201">
        <v>53</v>
      </c>
      <c r="O3201" t="b">
        <v>0</v>
      </c>
      <c r="P3201" t="s">
        <v>8303</v>
      </c>
    </row>
    <row r="3202" spans="1:16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104"/>
        <v>42460.320613425924</v>
      </c>
      <c r="L3202" s="13">
        <f t="shared" si="103"/>
        <v>2016</v>
      </c>
      <c r="M3202" t="b">
        <v>0</v>
      </c>
      <c r="N3202">
        <v>1</v>
      </c>
      <c r="O3202" t="b">
        <v>0</v>
      </c>
      <c r="P3202" t="s">
        <v>8303</v>
      </c>
    </row>
    <row r="3203" spans="1:16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si="104"/>
        <v>41861.767094907409</v>
      </c>
      <c r="L3203" s="13">
        <f t="shared" ref="L3203:L3266" si="105">YEAR(K3203)</f>
        <v>2014</v>
      </c>
      <c r="M3203" t="b">
        <v>0</v>
      </c>
      <c r="N3203">
        <v>2</v>
      </c>
      <c r="O3203" t="b">
        <v>0</v>
      </c>
      <c r="P3203" t="s">
        <v>8303</v>
      </c>
    </row>
    <row r="3204" spans="1:16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104"/>
        <v>42293.853541666671</v>
      </c>
      <c r="L3204" s="13">
        <f t="shared" si="105"/>
        <v>2015</v>
      </c>
      <c r="M3204" t="b">
        <v>0</v>
      </c>
      <c r="N3204">
        <v>25</v>
      </c>
      <c r="O3204" t="b">
        <v>0</v>
      </c>
      <c r="P3204" t="s">
        <v>8303</v>
      </c>
    </row>
    <row r="3205" spans="1:16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104"/>
        <v>42242.988680555558</v>
      </c>
      <c r="L3205" s="13">
        <f t="shared" si="105"/>
        <v>2015</v>
      </c>
      <c r="M3205" t="b">
        <v>0</v>
      </c>
      <c r="N3205">
        <v>6</v>
      </c>
      <c r="O3205" t="b">
        <v>0</v>
      </c>
      <c r="P3205" t="s">
        <v>8303</v>
      </c>
    </row>
    <row r="3206" spans="1:16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104"/>
        <v>42172.686099537037</v>
      </c>
      <c r="L3206" s="13">
        <f t="shared" si="105"/>
        <v>2015</v>
      </c>
      <c r="M3206" t="b">
        <v>0</v>
      </c>
      <c r="N3206">
        <v>0</v>
      </c>
      <c r="O3206" t="b">
        <v>0</v>
      </c>
      <c r="P3206" t="s">
        <v>8303</v>
      </c>
    </row>
    <row r="3207" spans="1:16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104"/>
        <v>42095.374675925923</v>
      </c>
      <c r="L3207" s="13">
        <f t="shared" si="105"/>
        <v>2015</v>
      </c>
      <c r="M3207" t="b">
        <v>0</v>
      </c>
      <c r="N3207">
        <v>12</v>
      </c>
      <c r="O3207" t="b">
        <v>0</v>
      </c>
      <c r="P3207" t="s">
        <v>8303</v>
      </c>
    </row>
    <row r="3208" spans="1:16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104"/>
        <v>42236.276053240741</v>
      </c>
      <c r="L3208" s="13">
        <f t="shared" si="105"/>
        <v>2015</v>
      </c>
      <c r="M3208" t="b">
        <v>0</v>
      </c>
      <c r="N3208">
        <v>0</v>
      </c>
      <c r="O3208" t="b">
        <v>0</v>
      </c>
      <c r="P3208" t="s">
        <v>8303</v>
      </c>
    </row>
    <row r="3209" spans="1:16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ref="K3209:K3272" si="106">(((J3209/60)/60)/24)+DATE(1970,1,1)</f>
        <v>42057.277858796297</v>
      </c>
      <c r="L3209" s="13">
        <f t="shared" si="105"/>
        <v>2015</v>
      </c>
      <c r="M3209" t="b">
        <v>0</v>
      </c>
      <c r="N3209">
        <v>36</v>
      </c>
      <c r="O3209" t="b">
        <v>0</v>
      </c>
      <c r="P3209" t="s">
        <v>8303</v>
      </c>
    </row>
    <row r="3210" spans="1:16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106"/>
        <v>41827.605057870373</v>
      </c>
      <c r="L3210" s="13">
        <f t="shared" si="105"/>
        <v>2014</v>
      </c>
      <c r="M3210" t="b">
        <v>1</v>
      </c>
      <c r="N3210">
        <v>82</v>
      </c>
      <c r="O3210" t="b">
        <v>1</v>
      </c>
      <c r="P3210" t="s">
        <v>8269</v>
      </c>
    </row>
    <row r="3211" spans="1:16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106"/>
        <v>41778.637245370373</v>
      </c>
      <c r="L3211" s="13">
        <f t="shared" si="105"/>
        <v>2014</v>
      </c>
      <c r="M3211" t="b">
        <v>1</v>
      </c>
      <c r="N3211">
        <v>226</v>
      </c>
      <c r="O3211" t="b">
        <v>1</v>
      </c>
      <c r="P3211" t="s">
        <v>8269</v>
      </c>
    </row>
    <row r="3212" spans="1:16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106"/>
        <v>41013.936562499999</v>
      </c>
      <c r="L3212" s="13">
        <f t="shared" si="105"/>
        <v>2012</v>
      </c>
      <c r="M3212" t="b">
        <v>1</v>
      </c>
      <c r="N3212">
        <v>60</v>
      </c>
      <c r="O3212" t="b">
        <v>1</v>
      </c>
      <c r="P3212" t="s">
        <v>8269</v>
      </c>
    </row>
    <row r="3213" spans="1:16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106"/>
        <v>41834.586574074077</v>
      </c>
      <c r="L3213" s="13">
        <f t="shared" si="105"/>
        <v>2014</v>
      </c>
      <c r="M3213" t="b">
        <v>1</v>
      </c>
      <c r="N3213">
        <v>322</v>
      </c>
      <c r="O3213" t="b">
        <v>1</v>
      </c>
      <c r="P3213" t="s">
        <v>8269</v>
      </c>
    </row>
    <row r="3214" spans="1:16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106"/>
        <v>41829.795729166668</v>
      </c>
      <c r="L3214" s="13">
        <f t="shared" si="105"/>
        <v>2014</v>
      </c>
      <c r="M3214" t="b">
        <v>1</v>
      </c>
      <c r="N3214">
        <v>94</v>
      </c>
      <c r="O3214" t="b">
        <v>1</v>
      </c>
      <c r="P3214" t="s">
        <v>8269</v>
      </c>
    </row>
    <row r="3215" spans="1:16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106"/>
        <v>42171.763414351852</v>
      </c>
      <c r="L3215" s="13">
        <f t="shared" si="105"/>
        <v>2015</v>
      </c>
      <c r="M3215" t="b">
        <v>1</v>
      </c>
      <c r="N3215">
        <v>47</v>
      </c>
      <c r="O3215" t="b">
        <v>1</v>
      </c>
      <c r="P3215" t="s">
        <v>8269</v>
      </c>
    </row>
    <row r="3216" spans="1:16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106"/>
        <v>42337.792511574073</v>
      </c>
      <c r="L3216" s="13">
        <f t="shared" si="105"/>
        <v>2015</v>
      </c>
      <c r="M3216" t="b">
        <v>1</v>
      </c>
      <c r="N3216">
        <v>115</v>
      </c>
      <c r="O3216" t="b">
        <v>1</v>
      </c>
      <c r="P3216" t="s">
        <v>8269</v>
      </c>
    </row>
    <row r="3217" spans="1:16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106"/>
        <v>42219.665173611109</v>
      </c>
      <c r="L3217" s="13">
        <f t="shared" si="105"/>
        <v>2015</v>
      </c>
      <c r="M3217" t="b">
        <v>1</v>
      </c>
      <c r="N3217">
        <v>134</v>
      </c>
      <c r="O3217" t="b">
        <v>1</v>
      </c>
      <c r="P3217" t="s">
        <v>8269</v>
      </c>
    </row>
    <row r="3218" spans="1:16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106"/>
        <v>42165.462627314817</v>
      </c>
      <c r="L3218" s="13">
        <f t="shared" si="105"/>
        <v>2015</v>
      </c>
      <c r="M3218" t="b">
        <v>1</v>
      </c>
      <c r="N3218">
        <v>35</v>
      </c>
      <c r="O3218" t="b">
        <v>1</v>
      </c>
      <c r="P3218" t="s">
        <v>8269</v>
      </c>
    </row>
    <row r="3219" spans="1:16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106"/>
        <v>42648.546111111107</v>
      </c>
      <c r="L3219" s="13">
        <f t="shared" si="105"/>
        <v>2016</v>
      </c>
      <c r="M3219" t="b">
        <v>1</v>
      </c>
      <c r="N3219">
        <v>104</v>
      </c>
      <c r="O3219" t="b">
        <v>1</v>
      </c>
      <c r="P3219" t="s">
        <v>8269</v>
      </c>
    </row>
    <row r="3220" spans="1:16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106"/>
        <v>41971.002152777779</v>
      </c>
      <c r="L3220" s="13">
        <f t="shared" si="105"/>
        <v>2014</v>
      </c>
      <c r="M3220" t="b">
        <v>1</v>
      </c>
      <c r="N3220">
        <v>184</v>
      </c>
      <c r="O3220" t="b">
        <v>1</v>
      </c>
      <c r="P3220" t="s">
        <v>8269</v>
      </c>
    </row>
    <row r="3221" spans="1:16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106"/>
        <v>42050.983182870375</v>
      </c>
      <c r="L3221" s="13">
        <f t="shared" si="105"/>
        <v>2015</v>
      </c>
      <c r="M3221" t="b">
        <v>1</v>
      </c>
      <c r="N3221">
        <v>119</v>
      </c>
      <c r="O3221" t="b">
        <v>1</v>
      </c>
      <c r="P3221" t="s">
        <v>8269</v>
      </c>
    </row>
    <row r="3222" spans="1:16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106"/>
        <v>42772.833379629628</v>
      </c>
      <c r="L3222" s="13">
        <f t="shared" si="105"/>
        <v>2017</v>
      </c>
      <c r="M3222" t="b">
        <v>1</v>
      </c>
      <c r="N3222">
        <v>59</v>
      </c>
      <c r="O3222" t="b">
        <v>1</v>
      </c>
      <c r="P3222" t="s">
        <v>8269</v>
      </c>
    </row>
    <row r="3223" spans="1:16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106"/>
        <v>42155.696793981479</v>
      </c>
      <c r="L3223" s="13">
        <f t="shared" si="105"/>
        <v>2015</v>
      </c>
      <c r="M3223" t="b">
        <v>1</v>
      </c>
      <c r="N3223">
        <v>113</v>
      </c>
      <c r="O3223" t="b">
        <v>1</v>
      </c>
      <c r="P3223" t="s">
        <v>8269</v>
      </c>
    </row>
    <row r="3224" spans="1:16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106"/>
        <v>42270.582141203704</v>
      </c>
      <c r="L3224" s="13">
        <f t="shared" si="105"/>
        <v>2015</v>
      </c>
      <c r="M3224" t="b">
        <v>1</v>
      </c>
      <c r="N3224">
        <v>84</v>
      </c>
      <c r="O3224" t="b">
        <v>1</v>
      </c>
      <c r="P3224" t="s">
        <v>8269</v>
      </c>
    </row>
    <row r="3225" spans="1:16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106"/>
        <v>42206.835370370376</v>
      </c>
      <c r="L3225" s="13">
        <f t="shared" si="105"/>
        <v>2015</v>
      </c>
      <c r="M3225" t="b">
        <v>1</v>
      </c>
      <c r="N3225">
        <v>74</v>
      </c>
      <c r="O3225" t="b">
        <v>1</v>
      </c>
      <c r="P3225" t="s">
        <v>8269</v>
      </c>
    </row>
    <row r="3226" spans="1:16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106"/>
        <v>42697.850844907407</v>
      </c>
      <c r="L3226" s="13">
        <f t="shared" si="105"/>
        <v>2016</v>
      </c>
      <c r="M3226" t="b">
        <v>1</v>
      </c>
      <c r="N3226">
        <v>216</v>
      </c>
      <c r="O3226" t="b">
        <v>1</v>
      </c>
      <c r="P3226" t="s">
        <v>8269</v>
      </c>
    </row>
    <row r="3227" spans="1:16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106"/>
        <v>42503.559467592597</v>
      </c>
      <c r="L3227" s="13">
        <f t="shared" si="105"/>
        <v>2016</v>
      </c>
      <c r="M3227" t="b">
        <v>1</v>
      </c>
      <c r="N3227">
        <v>39</v>
      </c>
      <c r="O3227" t="b">
        <v>1</v>
      </c>
      <c r="P3227" t="s">
        <v>8269</v>
      </c>
    </row>
    <row r="3228" spans="1:16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106"/>
        <v>42277.583472222221</v>
      </c>
      <c r="L3228" s="13">
        <f t="shared" si="105"/>
        <v>2015</v>
      </c>
      <c r="M3228" t="b">
        <v>1</v>
      </c>
      <c r="N3228">
        <v>21</v>
      </c>
      <c r="O3228" t="b">
        <v>1</v>
      </c>
      <c r="P3228" t="s">
        <v>8269</v>
      </c>
    </row>
    <row r="3229" spans="1:16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106"/>
        <v>42722.882361111115</v>
      </c>
      <c r="L3229" s="13">
        <f t="shared" si="105"/>
        <v>2016</v>
      </c>
      <c r="M3229" t="b">
        <v>0</v>
      </c>
      <c r="N3229">
        <v>30</v>
      </c>
      <c r="O3229" t="b">
        <v>1</v>
      </c>
      <c r="P3229" t="s">
        <v>8269</v>
      </c>
    </row>
    <row r="3230" spans="1:16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106"/>
        <v>42323.70930555556</v>
      </c>
      <c r="L3230" s="13">
        <f t="shared" si="105"/>
        <v>2015</v>
      </c>
      <c r="M3230" t="b">
        <v>1</v>
      </c>
      <c r="N3230">
        <v>37</v>
      </c>
      <c r="O3230" t="b">
        <v>1</v>
      </c>
      <c r="P3230" t="s">
        <v>8269</v>
      </c>
    </row>
    <row r="3231" spans="1:16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106"/>
        <v>41933.291643518518</v>
      </c>
      <c r="L3231" s="13">
        <f t="shared" si="105"/>
        <v>2014</v>
      </c>
      <c r="M3231" t="b">
        <v>1</v>
      </c>
      <c r="N3231">
        <v>202</v>
      </c>
      <c r="O3231" t="b">
        <v>1</v>
      </c>
      <c r="P3231" t="s">
        <v>8269</v>
      </c>
    </row>
    <row r="3232" spans="1:16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106"/>
        <v>41898.168125000004</v>
      </c>
      <c r="L3232" s="13">
        <f t="shared" si="105"/>
        <v>2014</v>
      </c>
      <c r="M3232" t="b">
        <v>1</v>
      </c>
      <c r="N3232">
        <v>37</v>
      </c>
      <c r="O3232" t="b">
        <v>1</v>
      </c>
      <c r="P3232" t="s">
        <v>8269</v>
      </c>
    </row>
    <row r="3233" spans="1:16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106"/>
        <v>42446.943831018521</v>
      </c>
      <c r="L3233" s="13">
        <f t="shared" si="105"/>
        <v>2016</v>
      </c>
      <c r="M3233" t="b">
        <v>0</v>
      </c>
      <c r="N3233">
        <v>28</v>
      </c>
      <c r="O3233" t="b">
        <v>1</v>
      </c>
      <c r="P3233" t="s">
        <v>8269</v>
      </c>
    </row>
    <row r="3234" spans="1:16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106"/>
        <v>42463.81385416667</v>
      </c>
      <c r="L3234" s="13">
        <f t="shared" si="105"/>
        <v>2016</v>
      </c>
      <c r="M3234" t="b">
        <v>1</v>
      </c>
      <c r="N3234">
        <v>26</v>
      </c>
      <c r="O3234" t="b">
        <v>1</v>
      </c>
      <c r="P3234" t="s">
        <v>8269</v>
      </c>
    </row>
    <row r="3235" spans="1:16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106"/>
        <v>42766.805034722223</v>
      </c>
      <c r="L3235" s="13">
        <f t="shared" si="105"/>
        <v>2017</v>
      </c>
      <c r="M3235" t="b">
        <v>0</v>
      </c>
      <c r="N3235">
        <v>61</v>
      </c>
      <c r="O3235" t="b">
        <v>1</v>
      </c>
      <c r="P3235" t="s">
        <v>8269</v>
      </c>
    </row>
    <row r="3236" spans="1:16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106"/>
        <v>42734.789444444439</v>
      </c>
      <c r="L3236" s="13">
        <f t="shared" si="105"/>
        <v>2016</v>
      </c>
      <c r="M3236" t="b">
        <v>0</v>
      </c>
      <c r="N3236">
        <v>115</v>
      </c>
      <c r="O3236" t="b">
        <v>1</v>
      </c>
      <c r="P3236" t="s">
        <v>8269</v>
      </c>
    </row>
    <row r="3237" spans="1:16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106"/>
        <v>42522.347812499997</v>
      </c>
      <c r="L3237" s="13">
        <f t="shared" si="105"/>
        <v>2016</v>
      </c>
      <c r="M3237" t="b">
        <v>1</v>
      </c>
      <c r="N3237">
        <v>181</v>
      </c>
      <c r="O3237" t="b">
        <v>1</v>
      </c>
      <c r="P3237" t="s">
        <v>8269</v>
      </c>
    </row>
    <row r="3238" spans="1:16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106"/>
        <v>42702.917048611111</v>
      </c>
      <c r="L3238" s="13">
        <f t="shared" si="105"/>
        <v>2016</v>
      </c>
      <c r="M3238" t="b">
        <v>0</v>
      </c>
      <c r="N3238">
        <v>110</v>
      </c>
      <c r="O3238" t="b">
        <v>1</v>
      </c>
      <c r="P3238" t="s">
        <v>8269</v>
      </c>
    </row>
    <row r="3239" spans="1:16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106"/>
        <v>42252.474351851852</v>
      </c>
      <c r="L3239" s="13">
        <f t="shared" si="105"/>
        <v>2015</v>
      </c>
      <c r="M3239" t="b">
        <v>1</v>
      </c>
      <c r="N3239">
        <v>269</v>
      </c>
      <c r="O3239" t="b">
        <v>1</v>
      </c>
      <c r="P3239" t="s">
        <v>8269</v>
      </c>
    </row>
    <row r="3240" spans="1:16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106"/>
        <v>42156.510393518518</v>
      </c>
      <c r="L3240" s="13">
        <f t="shared" si="105"/>
        <v>2015</v>
      </c>
      <c r="M3240" t="b">
        <v>1</v>
      </c>
      <c r="N3240">
        <v>79</v>
      </c>
      <c r="O3240" t="b">
        <v>1</v>
      </c>
      <c r="P3240" t="s">
        <v>8269</v>
      </c>
    </row>
    <row r="3241" spans="1:16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106"/>
        <v>42278.089039351849</v>
      </c>
      <c r="L3241" s="13">
        <f t="shared" si="105"/>
        <v>2015</v>
      </c>
      <c r="M3241" t="b">
        <v>1</v>
      </c>
      <c r="N3241">
        <v>104</v>
      </c>
      <c r="O3241" t="b">
        <v>1</v>
      </c>
      <c r="P3241" t="s">
        <v>8269</v>
      </c>
    </row>
    <row r="3242" spans="1:16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106"/>
        <v>42754.693842592591</v>
      </c>
      <c r="L3242" s="13">
        <f t="shared" si="105"/>
        <v>2017</v>
      </c>
      <c r="M3242" t="b">
        <v>0</v>
      </c>
      <c r="N3242">
        <v>34</v>
      </c>
      <c r="O3242" t="b">
        <v>1</v>
      </c>
      <c r="P3242" t="s">
        <v>8269</v>
      </c>
    </row>
    <row r="3243" spans="1:16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106"/>
        <v>41893.324884259258</v>
      </c>
      <c r="L3243" s="13">
        <f t="shared" si="105"/>
        <v>2014</v>
      </c>
      <c r="M3243" t="b">
        <v>1</v>
      </c>
      <c r="N3243">
        <v>167</v>
      </c>
      <c r="O3243" t="b">
        <v>1</v>
      </c>
      <c r="P3243" t="s">
        <v>8269</v>
      </c>
    </row>
    <row r="3244" spans="1:16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106"/>
        <v>41871.755694444444</v>
      </c>
      <c r="L3244" s="13">
        <f t="shared" si="105"/>
        <v>2014</v>
      </c>
      <c r="M3244" t="b">
        <v>1</v>
      </c>
      <c r="N3244">
        <v>183</v>
      </c>
      <c r="O3244" t="b">
        <v>1</v>
      </c>
      <c r="P3244" t="s">
        <v>8269</v>
      </c>
    </row>
    <row r="3245" spans="1:16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106"/>
        <v>42262.096782407403</v>
      </c>
      <c r="L3245" s="13">
        <f t="shared" si="105"/>
        <v>2015</v>
      </c>
      <c r="M3245" t="b">
        <v>1</v>
      </c>
      <c r="N3245">
        <v>71</v>
      </c>
      <c r="O3245" t="b">
        <v>1</v>
      </c>
      <c r="P3245" t="s">
        <v>8269</v>
      </c>
    </row>
    <row r="3246" spans="1:16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106"/>
        <v>42675.694236111114</v>
      </c>
      <c r="L3246" s="13">
        <f t="shared" si="105"/>
        <v>2016</v>
      </c>
      <c r="M3246" t="b">
        <v>0</v>
      </c>
      <c r="N3246">
        <v>69</v>
      </c>
      <c r="O3246" t="b">
        <v>1</v>
      </c>
      <c r="P3246" t="s">
        <v>8269</v>
      </c>
    </row>
    <row r="3247" spans="1:16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106"/>
        <v>42135.60020833333</v>
      </c>
      <c r="L3247" s="13">
        <f t="shared" si="105"/>
        <v>2015</v>
      </c>
      <c r="M3247" t="b">
        <v>0</v>
      </c>
      <c r="N3247">
        <v>270</v>
      </c>
      <c r="O3247" t="b">
        <v>1</v>
      </c>
      <c r="P3247" t="s">
        <v>8269</v>
      </c>
    </row>
    <row r="3248" spans="1:16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106"/>
        <v>42230.472222222219</v>
      </c>
      <c r="L3248" s="13">
        <f t="shared" si="105"/>
        <v>2015</v>
      </c>
      <c r="M3248" t="b">
        <v>1</v>
      </c>
      <c r="N3248">
        <v>193</v>
      </c>
      <c r="O3248" t="b">
        <v>1</v>
      </c>
      <c r="P3248" t="s">
        <v>8269</v>
      </c>
    </row>
    <row r="3249" spans="1:16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106"/>
        <v>42167.434166666666</v>
      </c>
      <c r="L3249" s="13">
        <f t="shared" si="105"/>
        <v>2015</v>
      </c>
      <c r="M3249" t="b">
        <v>1</v>
      </c>
      <c r="N3249">
        <v>57</v>
      </c>
      <c r="O3249" t="b">
        <v>1</v>
      </c>
      <c r="P3249" t="s">
        <v>8269</v>
      </c>
    </row>
    <row r="3250" spans="1:16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106"/>
        <v>42068.888391203705</v>
      </c>
      <c r="L3250" s="13">
        <f t="shared" si="105"/>
        <v>2015</v>
      </c>
      <c r="M3250" t="b">
        <v>1</v>
      </c>
      <c r="N3250">
        <v>200</v>
      </c>
      <c r="O3250" t="b">
        <v>1</v>
      </c>
      <c r="P3250" t="s">
        <v>8269</v>
      </c>
    </row>
    <row r="3251" spans="1:16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106"/>
        <v>42145.746689814812</v>
      </c>
      <c r="L3251" s="13">
        <f t="shared" si="105"/>
        <v>2015</v>
      </c>
      <c r="M3251" t="b">
        <v>1</v>
      </c>
      <c r="N3251">
        <v>88</v>
      </c>
      <c r="O3251" t="b">
        <v>1</v>
      </c>
      <c r="P3251" t="s">
        <v>8269</v>
      </c>
    </row>
    <row r="3252" spans="1:16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106"/>
        <v>41918.742175925923</v>
      </c>
      <c r="L3252" s="13">
        <f t="shared" si="105"/>
        <v>2014</v>
      </c>
      <c r="M3252" t="b">
        <v>1</v>
      </c>
      <c r="N3252">
        <v>213</v>
      </c>
      <c r="O3252" t="b">
        <v>1</v>
      </c>
      <c r="P3252" t="s">
        <v>8269</v>
      </c>
    </row>
    <row r="3253" spans="1:16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106"/>
        <v>42146.731087962966</v>
      </c>
      <c r="L3253" s="13">
        <f t="shared" si="105"/>
        <v>2015</v>
      </c>
      <c r="M3253" t="b">
        <v>1</v>
      </c>
      <c r="N3253">
        <v>20</v>
      </c>
      <c r="O3253" t="b">
        <v>1</v>
      </c>
      <c r="P3253" t="s">
        <v>8269</v>
      </c>
    </row>
    <row r="3254" spans="1:16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106"/>
        <v>42590.472685185188</v>
      </c>
      <c r="L3254" s="13">
        <f t="shared" si="105"/>
        <v>2016</v>
      </c>
      <c r="M3254" t="b">
        <v>1</v>
      </c>
      <c r="N3254">
        <v>50</v>
      </c>
      <c r="O3254" t="b">
        <v>1</v>
      </c>
      <c r="P3254" t="s">
        <v>8269</v>
      </c>
    </row>
    <row r="3255" spans="1:16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106"/>
        <v>42602.576712962968</v>
      </c>
      <c r="L3255" s="13">
        <f t="shared" si="105"/>
        <v>2016</v>
      </c>
      <c r="M3255" t="b">
        <v>1</v>
      </c>
      <c r="N3255">
        <v>115</v>
      </c>
      <c r="O3255" t="b">
        <v>1</v>
      </c>
      <c r="P3255" t="s">
        <v>8269</v>
      </c>
    </row>
    <row r="3256" spans="1:16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106"/>
        <v>42059.085752314815</v>
      </c>
      <c r="L3256" s="13">
        <f t="shared" si="105"/>
        <v>2015</v>
      </c>
      <c r="M3256" t="b">
        <v>1</v>
      </c>
      <c r="N3256">
        <v>186</v>
      </c>
      <c r="O3256" t="b">
        <v>1</v>
      </c>
      <c r="P3256" t="s">
        <v>8269</v>
      </c>
    </row>
    <row r="3257" spans="1:16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106"/>
        <v>41889.768229166664</v>
      </c>
      <c r="L3257" s="13">
        <f t="shared" si="105"/>
        <v>2014</v>
      </c>
      <c r="M3257" t="b">
        <v>1</v>
      </c>
      <c r="N3257">
        <v>18</v>
      </c>
      <c r="O3257" t="b">
        <v>1</v>
      </c>
      <c r="P3257" t="s">
        <v>8269</v>
      </c>
    </row>
    <row r="3258" spans="1:16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106"/>
        <v>42144.573807870373</v>
      </c>
      <c r="L3258" s="13">
        <f t="shared" si="105"/>
        <v>2015</v>
      </c>
      <c r="M3258" t="b">
        <v>1</v>
      </c>
      <c r="N3258">
        <v>176</v>
      </c>
      <c r="O3258" t="b">
        <v>1</v>
      </c>
      <c r="P3258" t="s">
        <v>8269</v>
      </c>
    </row>
    <row r="3259" spans="1:16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106"/>
        <v>42758.559629629628</v>
      </c>
      <c r="L3259" s="13">
        <f t="shared" si="105"/>
        <v>2017</v>
      </c>
      <c r="M3259" t="b">
        <v>0</v>
      </c>
      <c r="N3259">
        <v>41</v>
      </c>
      <c r="O3259" t="b">
        <v>1</v>
      </c>
      <c r="P3259" t="s">
        <v>8269</v>
      </c>
    </row>
    <row r="3260" spans="1:16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106"/>
        <v>41982.887280092589</v>
      </c>
      <c r="L3260" s="13">
        <f t="shared" si="105"/>
        <v>2014</v>
      </c>
      <c r="M3260" t="b">
        <v>1</v>
      </c>
      <c r="N3260">
        <v>75</v>
      </c>
      <c r="O3260" t="b">
        <v>1</v>
      </c>
      <c r="P3260" t="s">
        <v>8269</v>
      </c>
    </row>
    <row r="3261" spans="1:16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106"/>
        <v>42614.760937500003</v>
      </c>
      <c r="L3261" s="13">
        <f t="shared" si="105"/>
        <v>2016</v>
      </c>
      <c r="M3261" t="b">
        <v>1</v>
      </c>
      <c r="N3261">
        <v>97</v>
      </c>
      <c r="O3261" t="b">
        <v>1</v>
      </c>
      <c r="P3261" t="s">
        <v>8269</v>
      </c>
    </row>
    <row r="3262" spans="1:16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106"/>
        <v>42303.672662037032</v>
      </c>
      <c r="L3262" s="13">
        <f t="shared" si="105"/>
        <v>2015</v>
      </c>
      <c r="M3262" t="b">
        <v>1</v>
      </c>
      <c r="N3262">
        <v>73</v>
      </c>
      <c r="O3262" t="b">
        <v>1</v>
      </c>
      <c r="P3262" t="s">
        <v>8269</v>
      </c>
    </row>
    <row r="3263" spans="1:16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106"/>
        <v>42171.725416666668</v>
      </c>
      <c r="L3263" s="13">
        <f t="shared" si="105"/>
        <v>2015</v>
      </c>
      <c r="M3263" t="b">
        <v>1</v>
      </c>
      <c r="N3263">
        <v>49</v>
      </c>
      <c r="O3263" t="b">
        <v>1</v>
      </c>
      <c r="P3263" t="s">
        <v>8269</v>
      </c>
    </row>
    <row r="3264" spans="1:16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106"/>
        <v>41964.315532407403</v>
      </c>
      <c r="L3264" s="13">
        <f t="shared" si="105"/>
        <v>2014</v>
      </c>
      <c r="M3264" t="b">
        <v>1</v>
      </c>
      <c r="N3264">
        <v>134</v>
      </c>
      <c r="O3264" t="b">
        <v>1</v>
      </c>
      <c r="P3264" t="s">
        <v>8269</v>
      </c>
    </row>
    <row r="3265" spans="1:16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106"/>
        <v>42284.516064814816</v>
      </c>
      <c r="L3265" s="13">
        <f t="shared" si="105"/>
        <v>2015</v>
      </c>
      <c r="M3265" t="b">
        <v>1</v>
      </c>
      <c r="N3265">
        <v>68</v>
      </c>
      <c r="O3265" t="b">
        <v>1</v>
      </c>
      <c r="P3265" t="s">
        <v>8269</v>
      </c>
    </row>
    <row r="3266" spans="1:16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106"/>
        <v>42016.800208333334</v>
      </c>
      <c r="L3266" s="13">
        <f t="shared" si="105"/>
        <v>2015</v>
      </c>
      <c r="M3266" t="b">
        <v>1</v>
      </c>
      <c r="N3266">
        <v>49</v>
      </c>
      <c r="O3266" t="b">
        <v>1</v>
      </c>
      <c r="P3266" t="s">
        <v>8269</v>
      </c>
    </row>
    <row r="3267" spans="1:16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si="106"/>
        <v>42311.711979166663</v>
      </c>
      <c r="L3267" s="13">
        <f t="shared" ref="L3267:L3330" si="107">YEAR(K3267)</f>
        <v>2015</v>
      </c>
      <c r="M3267" t="b">
        <v>1</v>
      </c>
      <c r="N3267">
        <v>63</v>
      </c>
      <c r="O3267" t="b">
        <v>1</v>
      </c>
      <c r="P3267" t="s">
        <v>8269</v>
      </c>
    </row>
    <row r="3268" spans="1:16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106"/>
        <v>42136.536134259266</v>
      </c>
      <c r="L3268" s="13">
        <f t="shared" si="107"/>
        <v>2015</v>
      </c>
      <c r="M3268" t="b">
        <v>1</v>
      </c>
      <c r="N3268">
        <v>163</v>
      </c>
      <c r="O3268" t="b">
        <v>1</v>
      </c>
      <c r="P3268" t="s">
        <v>8269</v>
      </c>
    </row>
    <row r="3269" spans="1:16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106"/>
        <v>42172.757638888885</v>
      </c>
      <c r="L3269" s="13">
        <f t="shared" si="107"/>
        <v>2015</v>
      </c>
      <c r="M3269" t="b">
        <v>1</v>
      </c>
      <c r="N3269">
        <v>288</v>
      </c>
      <c r="O3269" t="b">
        <v>1</v>
      </c>
      <c r="P3269" t="s">
        <v>8269</v>
      </c>
    </row>
    <row r="3270" spans="1:16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106"/>
        <v>42590.90425925926</v>
      </c>
      <c r="L3270" s="13">
        <f t="shared" si="107"/>
        <v>2016</v>
      </c>
      <c r="M3270" t="b">
        <v>1</v>
      </c>
      <c r="N3270">
        <v>42</v>
      </c>
      <c r="O3270" t="b">
        <v>1</v>
      </c>
      <c r="P3270" t="s">
        <v>8269</v>
      </c>
    </row>
    <row r="3271" spans="1:16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106"/>
        <v>42137.395798611105</v>
      </c>
      <c r="L3271" s="13">
        <f t="shared" si="107"/>
        <v>2015</v>
      </c>
      <c r="M3271" t="b">
        <v>1</v>
      </c>
      <c r="N3271">
        <v>70</v>
      </c>
      <c r="O3271" t="b">
        <v>1</v>
      </c>
      <c r="P3271" t="s">
        <v>8269</v>
      </c>
    </row>
    <row r="3272" spans="1:16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106"/>
        <v>42167.533159722225</v>
      </c>
      <c r="L3272" s="13">
        <f t="shared" si="107"/>
        <v>2015</v>
      </c>
      <c r="M3272" t="b">
        <v>1</v>
      </c>
      <c r="N3272">
        <v>30</v>
      </c>
      <c r="O3272" t="b">
        <v>1</v>
      </c>
      <c r="P3272" t="s">
        <v>8269</v>
      </c>
    </row>
    <row r="3273" spans="1:16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ref="K3273:K3336" si="108">(((J3273/60)/60)/24)+DATE(1970,1,1)</f>
        <v>41915.437210648146</v>
      </c>
      <c r="L3273" s="13">
        <f t="shared" si="107"/>
        <v>2014</v>
      </c>
      <c r="M3273" t="b">
        <v>1</v>
      </c>
      <c r="N3273">
        <v>51</v>
      </c>
      <c r="O3273" t="b">
        <v>1</v>
      </c>
      <c r="P3273" t="s">
        <v>8269</v>
      </c>
    </row>
    <row r="3274" spans="1:16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108"/>
        <v>42284.500104166669</v>
      </c>
      <c r="L3274" s="13">
        <f t="shared" si="107"/>
        <v>2015</v>
      </c>
      <c r="M3274" t="b">
        <v>1</v>
      </c>
      <c r="N3274">
        <v>145</v>
      </c>
      <c r="O3274" t="b">
        <v>1</v>
      </c>
      <c r="P3274" t="s">
        <v>8269</v>
      </c>
    </row>
    <row r="3275" spans="1:16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108"/>
        <v>42611.801412037035</v>
      </c>
      <c r="L3275" s="13">
        <f t="shared" si="107"/>
        <v>2016</v>
      </c>
      <c r="M3275" t="b">
        <v>1</v>
      </c>
      <c r="N3275">
        <v>21</v>
      </c>
      <c r="O3275" t="b">
        <v>1</v>
      </c>
      <c r="P3275" t="s">
        <v>8269</v>
      </c>
    </row>
    <row r="3276" spans="1:16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108"/>
        <v>42400.704537037032</v>
      </c>
      <c r="L3276" s="13">
        <f t="shared" si="107"/>
        <v>2016</v>
      </c>
      <c r="M3276" t="b">
        <v>1</v>
      </c>
      <c r="N3276">
        <v>286</v>
      </c>
      <c r="O3276" t="b">
        <v>1</v>
      </c>
      <c r="P3276" t="s">
        <v>8269</v>
      </c>
    </row>
    <row r="3277" spans="1:16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108"/>
        <v>42017.88045138889</v>
      </c>
      <c r="L3277" s="13">
        <f t="shared" si="107"/>
        <v>2015</v>
      </c>
      <c r="M3277" t="b">
        <v>1</v>
      </c>
      <c r="N3277">
        <v>12</v>
      </c>
      <c r="O3277" t="b">
        <v>1</v>
      </c>
      <c r="P3277" t="s">
        <v>8269</v>
      </c>
    </row>
    <row r="3278" spans="1:16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108"/>
        <v>42426.949988425928</v>
      </c>
      <c r="L3278" s="13">
        <f t="shared" si="107"/>
        <v>2016</v>
      </c>
      <c r="M3278" t="b">
        <v>1</v>
      </c>
      <c r="N3278">
        <v>100</v>
      </c>
      <c r="O3278" t="b">
        <v>1</v>
      </c>
      <c r="P3278" t="s">
        <v>8269</v>
      </c>
    </row>
    <row r="3279" spans="1:16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108"/>
        <v>41931.682939814818</v>
      </c>
      <c r="L3279" s="13">
        <f t="shared" si="107"/>
        <v>2014</v>
      </c>
      <c r="M3279" t="b">
        <v>1</v>
      </c>
      <c r="N3279">
        <v>100</v>
      </c>
      <c r="O3279" t="b">
        <v>1</v>
      </c>
      <c r="P3279" t="s">
        <v>8269</v>
      </c>
    </row>
    <row r="3280" spans="1:16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108"/>
        <v>42124.848414351851</v>
      </c>
      <c r="L3280" s="13">
        <f t="shared" si="107"/>
        <v>2015</v>
      </c>
      <c r="M3280" t="b">
        <v>1</v>
      </c>
      <c r="N3280">
        <v>34</v>
      </c>
      <c r="O3280" t="b">
        <v>1</v>
      </c>
      <c r="P3280" t="s">
        <v>8269</v>
      </c>
    </row>
    <row r="3281" spans="1:16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108"/>
        <v>42431.102534722217</v>
      </c>
      <c r="L3281" s="13">
        <f t="shared" si="107"/>
        <v>2016</v>
      </c>
      <c r="M3281" t="b">
        <v>0</v>
      </c>
      <c r="N3281">
        <v>63</v>
      </c>
      <c r="O3281" t="b">
        <v>1</v>
      </c>
      <c r="P3281" t="s">
        <v>8269</v>
      </c>
    </row>
    <row r="3282" spans="1:16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108"/>
        <v>42121.756921296299</v>
      </c>
      <c r="L3282" s="13">
        <f t="shared" si="107"/>
        <v>2015</v>
      </c>
      <c r="M3282" t="b">
        <v>0</v>
      </c>
      <c r="N3282">
        <v>30</v>
      </c>
      <c r="O3282" t="b">
        <v>1</v>
      </c>
      <c r="P3282" t="s">
        <v>8269</v>
      </c>
    </row>
    <row r="3283" spans="1:16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108"/>
        <v>42219.019733796296</v>
      </c>
      <c r="L3283" s="13">
        <f t="shared" si="107"/>
        <v>2015</v>
      </c>
      <c r="M3283" t="b">
        <v>0</v>
      </c>
      <c r="N3283">
        <v>47</v>
      </c>
      <c r="O3283" t="b">
        <v>1</v>
      </c>
      <c r="P3283" t="s">
        <v>8269</v>
      </c>
    </row>
    <row r="3284" spans="1:16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108"/>
        <v>42445.19430555556</v>
      </c>
      <c r="L3284" s="13">
        <f t="shared" si="107"/>
        <v>2016</v>
      </c>
      <c r="M3284" t="b">
        <v>0</v>
      </c>
      <c r="N3284">
        <v>237</v>
      </c>
      <c r="O3284" t="b">
        <v>1</v>
      </c>
      <c r="P3284" t="s">
        <v>8269</v>
      </c>
    </row>
    <row r="3285" spans="1:16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108"/>
        <v>42379.74418981481</v>
      </c>
      <c r="L3285" s="13">
        <f t="shared" si="107"/>
        <v>2016</v>
      </c>
      <c r="M3285" t="b">
        <v>0</v>
      </c>
      <c r="N3285">
        <v>47</v>
      </c>
      <c r="O3285" t="b">
        <v>1</v>
      </c>
      <c r="P3285" t="s">
        <v>8269</v>
      </c>
    </row>
    <row r="3286" spans="1:16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108"/>
        <v>42380.884872685187</v>
      </c>
      <c r="L3286" s="13">
        <f t="shared" si="107"/>
        <v>2016</v>
      </c>
      <c r="M3286" t="b">
        <v>0</v>
      </c>
      <c r="N3286">
        <v>15</v>
      </c>
      <c r="O3286" t="b">
        <v>1</v>
      </c>
      <c r="P3286" t="s">
        <v>8269</v>
      </c>
    </row>
    <row r="3287" spans="1:16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108"/>
        <v>42762.942430555559</v>
      </c>
      <c r="L3287" s="13">
        <f t="shared" si="107"/>
        <v>2017</v>
      </c>
      <c r="M3287" t="b">
        <v>0</v>
      </c>
      <c r="N3287">
        <v>81</v>
      </c>
      <c r="O3287" t="b">
        <v>1</v>
      </c>
      <c r="P3287" t="s">
        <v>8269</v>
      </c>
    </row>
    <row r="3288" spans="1:16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108"/>
        <v>42567.840069444443</v>
      </c>
      <c r="L3288" s="13">
        <f t="shared" si="107"/>
        <v>2016</v>
      </c>
      <c r="M3288" t="b">
        <v>0</v>
      </c>
      <c r="N3288">
        <v>122</v>
      </c>
      <c r="O3288" t="b">
        <v>1</v>
      </c>
      <c r="P3288" t="s">
        <v>8269</v>
      </c>
    </row>
    <row r="3289" spans="1:16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108"/>
        <v>42311.750324074077</v>
      </c>
      <c r="L3289" s="13">
        <f t="shared" si="107"/>
        <v>2015</v>
      </c>
      <c r="M3289" t="b">
        <v>0</v>
      </c>
      <c r="N3289">
        <v>34</v>
      </c>
      <c r="O3289" t="b">
        <v>1</v>
      </c>
      <c r="P3289" t="s">
        <v>8269</v>
      </c>
    </row>
    <row r="3290" spans="1:16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108"/>
        <v>42505.774479166663</v>
      </c>
      <c r="L3290" s="13">
        <f t="shared" si="107"/>
        <v>2016</v>
      </c>
      <c r="M3290" t="b">
        <v>0</v>
      </c>
      <c r="N3290">
        <v>207</v>
      </c>
      <c r="O3290" t="b">
        <v>1</v>
      </c>
      <c r="P3290" t="s">
        <v>8269</v>
      </c>
    </row>
    <row r="3291" spans="1:16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108"/>
        <v>42758.368078703701</v>
      </c>
      <c r="L3291" s="13">
        <f t="shared" si="107"/>
        <v>2017</v>
      </c>
      <c r="M3291" t="b">
        <v>0</v>
      </c>
      <c r="N3291">
        <v>25</v>
      </c>
      <c r="O3291" t="b">
        <v>1</v>
      </c>
      <c r="P3291" t="s">
        <v>8269</v>
      </c>
    </row>
    <row r="3292" spans="1:16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108"/>
        <v>42775.51494212963</v>
      </c>
      <c r="L3292" s="13">
        <f t="shared" si="107"/>
        <v>2017</v>
      </c>
      <c r="M3292" t="b">
        <v>0</v>
      </c>
      <c r="N3292">
        <v>72</v>
      </c>
      <c r="O3292" t="b">
        <v>1</v>
      </c>
      <c r="P3292" t="s">
        <v>8269</v>
      </c>
    </row>
    <row r="3293" spans="1:16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108"/>
        <v>42232.702546296292</v>
      </c>
      <c r="L3293" s="13">
        <f t="shared" si="107"/>
        <v>2015</v>
      </c>
      <c r="M3293" t="b">
        <v>0</v>
      </c>
      <c r="N3293">
        <v>14</v>
      </c>
      <c r="O3293" t="b">
        <v>1</v>
      </c>
      <c r="P3293" t="s">
        <v>8269</v>
      </c>
    </row>
    <row r="3294" spans="1:16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108"/>
        <v>42282.770231481481</v>
      </c>
      <c r="L3294" s="13">
        <f t="shared" si="107"/>
        <v>2015</v>
      </c>
      <c r="M3294" t="b">
        <v>0</v>
      </c>
      <c r="N3294">
        <v>15</v>
      </c>
      <c r="O3294" t="b">
        <v>1</v>
      </c>
      <c r="P3294" t="s">
        <v>8269</v>
      </c>
    </row>
    <row r="3295" spans="1:16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108"/>
        <v>42768.425370370373</v>
      </c>
      <c r="L3295" s="13">
        <f t="shared" si="107"/>
        <v>2017</v>
      </c>
      <c r="M3295" t="b">
        <v>0</v>
      </c>
      <c r="N3295">
        <v>91</v>
      </c>
      <c r="O3295" t="b">
        <v>1</v>
      </c>
      <c r="P3295" t="s">
        <v>8269</v>
      </c>
    </row>
    <row r="3296" spans="1:16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108"/>
        <v>42141.541134259256</v>
      </c>
      <c r="L3296" s="13">
        <f t="shared" si="107"/>
        <v>2015</v>
      </c>
      <c r="M3296" t="b">
        <v>0</v>
      </c>
      <c r="N3296">
        <v>24</v>
      </c>
      <c r="O3296" t="b">
        <v>1</v>
      </c>
      <c r="P3296" t="s">
        <v>8269</v>
      </c>
    </row>
    <row r="3297" spans="1:16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108"/>
        <v>42609.442465277782</v>
      </c>
      <c r="L3297" s="13">
        <f t="shared" si="107"/>
        <v>2016</v>
      </c>
      <c r="M3297" t="b">
        <v>0</v>
      </c>
      <c r="N3297">
        <v>27</v>
      </c>
      <c r="O3297" t="b">
        <v>1</v>
      </c>
      <c r="P3297" t="s">
        <v>8269</v>
      </c>
    </row>
    <row r="3298" spans="1:16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108"/>
        <v>42309.756620370375</v>
      </c>
      <c r="L3298" s="13">
        <f t="shared" si="107"/>
        <v>2015</v>
      </c>
      <c r="M3298" t="b">
        <v>0</v>
      </c>
      <c r="N3298">
        <v>47</v>
      </c>
      <c r="O3298" t="b">
        <v>1</v>
      </c>
      <c r="P3298" t="s">
        <v>8269</v>
      </c>
    </row>
    <row r="3299" spans="1:16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108"/>
        <v>42193.771481481483</v>
      </c>
      <c r="L3299" s="13">
        <f t="shared" si="107"/>
        <v>2015</v>
      </c>
      <c r="M3299" t="b">
        <v>0</v>
      </c>
      <c r="N3299">
        <v>44</v>
      </c>
      <c r="O3299" t="b">
        <v>1</v>
      </c>
      <c r="P3299" t="s">
        <v>8269</v>
      </c>
    </row>
    <row r="3300" spans="1:16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108"/>
        <v>42239.957962962959</v>
      </c>
      <c r="L3300" s="13">
        <f t="shared" si="107"/>
        <v>2015</v>
      </c>
      <c r="M3300" t="b">
        <v>0</v>
      </c>
      <c r="N3300">
        <v>72</v>
      </c>
      <c r="O3300" t="b">
        <v>1</v>
      </c>
      <c r="P3300" t="s">
        <v>8269</v>
      </c>
    </row>
    <row r="3301" spans="1:16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108"/>
        <v>42261.917395833334</v>
      </c>
      <c r="L3301" s="13">
        <f t="shared" si="107"/>
        <v>2015</v>
      </c>
      <c r="M3301" t="b">
        <v>0</v>
      </c>
      <c r="N3301">
        <v>63</v>
      </c>
      <c r="O3301" t="b">
        <v>1</v>
      </c>
      <c r="P3301" t="s">
        <v>8269</v>
      </c>
    </row>
    <row r="3302" spans="1:16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108"/>
        <v>42102.743773148148</v>
      </c>
      <c r="L3302" s="13">
        <f t="shared" si="107"/>
        <v>2015</v>
      </c>
      <c r="M3302" t="b">
        <v>0</v>
      </c>
      <c r="N3302">
        <v>88</v>
      </c>
      <c r="O3302" t="b">
        <v>1</v>
      </c>
      <c r="P3302" t="s">
        <v>8269</v>
      </c>
    </row>
    <row r="3303" spans="1:16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108"/>
        <v>42538.73583333334</v>
      </c>
      <c r="L3303" s="13">
        <f t="shared" si="107"/>
        <v>2016</v>
      </c>
      <c r="M3303" t="b">
        <v>0</v>
      </c>
      <c r="N3303">
        <v>70</v>
      </c>
      <c r="O3303" t="b">
        <v>1</v>
      </c>
      <c r="P3303" t="s">
        <v>8269</v>
      </c>
    </row>
    <row r="3304" spans="1:16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108"/>
        <v>42681.35157407407</v>
      </c>
      <c r="L3304" s="13">
        <f t="shared" si="107"/>
        <v>2016</v>
      </c>
      <c r="M3304" t="b">
        <v>0</v>
      </c>
      <c r="N3304">
        <v>50</v>
      </c>
      <c r="O3304" t="b">
        <v>1</v>
      </c>
      <c r="P3304" t="s">
        <v>8269</v>
      </c>
    </row>
    <row r="3305" spans="1:16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108"/>
        <v>42056.65143518518</v>
      </c>
      <c r="L3305" s="13">
        <f t="shared" si="107"/>
        <v>2015</v>
      </c>
      <c r="M3305" t="b">
        <v>0</v>
      </c>
      <c r="N3305">
        <v>35</v>
      </c>
      <c r="O3305" t="b">
        <v>1</v>
      </c>
      <c r="P3305" t="s">
        <v>8269</v>
      </c>
    </row>
    <row r="3306" spans="1:16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108"/>
        <v>42696.624444444446</v>
      </c>
      <c r="L3306" s="13">
        <f t="shared" si="107"/>
        <v>2016</v>
      </c>
      <c r="M3306" t="b">
        <v>0</v>
      </c>
      <c r="N3306">
        <v>175</v>
      </c>
      <c r="O3306" t="b">
        <v>1</v>
      </c>
      <c r="P3306" t="s">
        <v>8269</v>
      </c>
    </row>
    <row r="3307" spans="1:16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108"/>
        <v>42186.855879629627</v>
      </c>
      <c r="L3307" s="13">
        <f t="shared" si="107"/>
        <v>2015</v>
      </c>
      <c r="M3307" t="b">
        <v>0</v>
      </c>
      <c r="N3307">
        <v>20</v>
      </c>
      <c r="O3307" t="b">
        <v>1</v>
      </c>
      <c r="P3307" t="s">
        <v>8269</v>
      </c>
    </row>
    <row r="3308" spans="1:16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108"/>
        <v>42493.219236111108</v>
      </c>
      <c r="L3308" s="13">
        <f t="shared" si="107"/>
        <v>2016</v>
      </c>
      <c r="M3308" t="b">
        <v>0</v>
      </c>
      <c r="N3308">
        <v>54</v>
      </c>
      <c r="O3308" t="b">
        <v>1</v>
      </c>
      <c r="P3308" t="s">
        <v>8269</v>
      </c>
    </row>
    <row r="3309" spans="1:16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108"/>
        <v>42475.057164351849</v>
      </c>
      <c r="L3309" s="13">
        <f t="shared" si="107"/>
        <v>2016</v>
      </c>
      <c r="M3309" t="b">
        <v>0</v>
      </c>
      <c r="N3309">
        <v>20</v>
      </c>
      <c r="O3309" t="b">
        <v>1</v>
      </c>
      <c r="P3309" t="s">
        <v>8269</v>
      </c>
    </row>
    <row r="3310" spans="1:16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108"/>
        <v>42452.876909722225</v>
      </c>
      <c r="L3310" s="13">
        <f t="shared" si="107"/>
        <v>2016</v>
      </c>
      <c r="M3310" t="b">
        <v>0</v>
      </c>
      <c r="N3310">
        <v>57</v>
      </c>
      <c r="O3310" t="b">
        <v>1</v>
      </c>
      <c r="P3310" t="s">
        <v>8269</v>
      </c>
    </row>
    <row r="3311" spans="1:16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108"/>
        <v>42628.650208333333</v>
      </c>
      <c r="L3311" s="13">
        <f t="shared" si="107"/>
        <v>2016</v>
      </c>
      <c r="M3311" t="b">
        <v>0</v>
      </c>
      <c r="N3311">
        <v>31</v>
      </c>
      <c r="O3311" t="b">
        <v>1</v>
      </c>
      <c r="P3311" t="s">
        <v>8269</v>
      </c>
    </row>
    <row r="3312" spans="1:16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108"/>
        <v>42253.928530092591</v>
      </c>
      <c r="L3312" s="13">
        <f t="shared" si="107"/>
        <v>2015</v>
      </c>
      <c r="M3312" t="b">
        <v>0</v>
      </c>
      <c r="N3312">
        <v>31</v>
      </c>
      <c r="O3312" t="b">
        <v>1</v>
      </c>
      <c r="P3312" t="s">
        <v>8269</v>
      </c>
    </row>
    <row r="3313" spans="1:16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108"/>
        <v>42264.29178240741</v>
      </c>
      <c r="L3313" s="13">
        <f t="shared" si="107"/>
        <v>2015</v>
      </c>
      <c r="M3313" t="b">
        <v>0</v>
      </c>
      <c r="N3313">
        <v>45</v>
      </c>
      <c r="O3313" t="b">
        <v>1</v>
      </c>
      <c r="P3313" t="s">
        <v>8269</v>
      </c>
    </row>
    <row r="3314" spans="1:16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108"/>
        <v>42664.809560185182</v>
      </c>
      <c r="L3314" s="13">
        <f t="shared" si="107"/>
        <v>2016</v>
      </c>
      <c r="M3314" t="b">
        <v>0</v>
      </c>
      <c r="N3314">
        <v>41</v>
      </c>
      <c r="O3314" t="b">
        <v>1</v>
      </c>
      <c r="P3314" t="s">
        <v>8269</v>
      </c>
    </row>
    <row r="3315" spans="1:16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108"/>
        <v>42382.244409722218</v>
      </c>
      <c r="L3315" s="13">
        <f t="shared" si="107"/>
        <v>2016</v>
      </c>
      <c r="M3315" t="b">
        <v>0</v>
      </c>
      <c r="N3315">
        <v>29</v>
      </c>
      <c r="O3315" t="b">
        <v>1</v>
      </c>
      <c r="P3315" t="s">
        <v>8269</v>
      </c>
    </row>
    <row r="3316" spans="1:16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108"/>
        <v>42105.267488425925</v>
      </c>
      <c r="L3316" s="13">
        <f t="shared" si="107"/>
        <v>2015</v>
      </c>
      <c r="M3316" t="b">
        <v>0</v>
      </c>
      <c r="N3316">
        <v>58</v>
      </c>
      <c r="O3316" t="b">
        <v>1</v>
      </c>
      <c r="P3316" t="s">
        <v>8269</v>
      </c>
    </row>
    <row r="3317" spans="1:16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108"/>
        <v>42466.303715277783</v>
      </c>
      <c r="L3317" s="13">
        <f t="shared" si="107"/>
        <v>2016</v>
      </c>
      <c r="M3317" t="b">
        <v>0</v>
      </c>
      <c r="N3317">
        <v>89</v>
      </c>
      <c r="O3317" t="b">
        <v>1</v>
      </c>
      <c r="P3317" t="s">
        <v>8269</v>
      </c>
    </row>
    <row r="3318" spans="1:16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108"/>
        <v>41826.871238425927</v>
      </c>
      <c r="L3318" s="13">
        <f t="shared" si="107"/>
        <v>2014</v>
      </c>
      <c r="M3318" t="b">
        <v>0</v>
      </c>
      <c r="N3318">
        <v>125</v>
      </c>
      <c r="O3318" t="b">
        <v>1</v>
      </c>
      <c r="P3318" t="s">
        <v>8269</v>
      </c>
    </row>
    <row r="3319" spans="1:16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108"/>
        <v>42499.039629629624</v>
      </c>
      <c r="L3319" s="13">
        <f t="shared" si="107"/>
        <v>2016</v>
      </c>
      <c r="M3319" t="b">
        <v>0</v>
      </c>
      <c r="N3319">
        <v>18</v>
      </c>
      <c r="O3319" t="b">
        <v>1</v>
      </c>
      <c r="P3319" t="s">
        <v>8269</v>
      </c>
    </row>
    <row r="3320" spans="1:16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108"/>
        <v>42431.302002314813</v>
      </c>
      <c r="L3320" s="13">
        <f t="shared" si="107"/>
        <v>2016</v>
      </c>
      <c r="M3320" t="b">
        <v>0</v>
      </c>
      <c r="N3320">
        <v>32</v>
      </c>
      <c r="O3320" t="b">
        <v>1</v>
      </c>
      <c r="P3320" t="s">
        <v>8269</v>
      </c>
    </row>
    <row r="3321" spans="1:16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108"/>
        <v>41990.585486111115</v>
      </c>
      <c r="L3321" s="13">
        <f t="shared" si="107"/>
        <v>2014</v>
      </c>
      <c r="M3321" t="b">
        <v>0</v>
      </c>
      <c r="N3321">
        <v>16</v>
      </c>
      <c r="O3321" t="b">
        <v>1</v>
      </c>
      <c r="P3321" t="s">
        <v>8269</v>
      </c>
    </row>
    <row r="3322" spans="1:16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108"/>
        <v>42513.045798611114</v>
      </c>
      <c r="L3322" s="13">
        <f t="shared" si="107"/>
        <v>2016</v>
      </c>
      <c r="M3322" t="b">
        <v>0</v>
      </c>
      <c r="N3322">
        <v>38</v>
      </c>
      <c r="O3322" t="b">
        <v>1</v>
      </c>
      <c r="P3322" t="s">
        <v>8269</v>
      </c>
    </row>
    <row r="3323" spans="1:16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108"/>
        <v>41914.100289351853</v>
      </c>
      <c r="L3323" s="13">
        <f t="shared" si="107"/>
        <v>2014</v>
      </c>
      <c r="M3323" t="b">
        <v>0</v>
      </c>
      <c r="N3323">
        <v>15</v>
      </c>
      <c r="O3323" t="b">
        <v>1</v>
      </c>
      <c r="P3323" t="s">
        <v>8269</v>
      </c>
    </row>
    <row r="3324" spans="1:16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108"/>
        <v>42521.010370370372</v>
      </c>
      <c r="L3324" s="13">
        <f t="shared" si="107"/>
        <v>2016</v>
      </c>
      <c r="M3324" t="b">
        <v>0</v>
      </c>
      <c r="N3324">
        <v>23</v>
      </c>
      <c r="O3324" t="b">
        <v>1</v>
      </c>
      <c r="P3324" t="s">
        <v>8269</v>
      </c>
    </row>
    <row r="3325" spans="1:16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108"/>
        <v>42608.36583333333</v>
      </c>
      <c r="L3325" s="13">
        <f t="shared" si="107"/>
        <v>2016</v>
      </c>
      <c r="M3325" t="b">
        <v>0</v>
      </c>
      <c r="N3325">
        <v>49</v>
      </c>
      <c r="O3325" t="b">
        <v>1</v>
      </c>
      <c r="P3325" t="s">
        <v>8269</v>
      </c>
    </row>
    <row r="3326" spans="1:16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108"/>
        <v>42512.58321759259</v>
      </c>
      <c r="L3326" s="13">
        <f t="shared" si="107"/>
        <v>2016</v>
      </c>
      <c r="M3326" t="b">
        <v>0</v>
      </c>
      <c r="N3326">
        <v>10</v>
      </c>
      <c r="O3326" t="b">
        <v>1</v>
      </c>
      <c r="P3326" t="s">
        <v>8269</v>
      </c>
    </row>
    <row r="3327" spans="1:16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108"/>
        <v>42064.785613425927</v>
      </c>
      <c r="L3327" s="13">
        <f t="shared" si="107"/>
        <v>2015</v>
      </c>
      <c r="M3327" t="b">
        <v>0</v>
      </c>
      <c r="N3327">
        <v>15</v>
      </c>
      <c r="O3327" t="b">
        <v>1</v>
      </c>
      <c r="P3327" t="s">
        <v>8269</v>
      </c>
    </row>
    <row r="3328" spans="1:16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108"/>
        <v>42041.714178240742</v>
      </c>
      <c r="L3328" s="13">
        <f t="shared" si="107"/>
        <v>2015</v>
      </c>
      <c r="M3328" t="b">
        <v>0</v>
      </c>
      <c r="N3328">
        <v>57</v>
      </c>
      <c r="O3328" t="b">
        <v>1</v>
      </c>
      <c r="P3328" t="s">
        <v>8269</v>
      </c>
    </row>
    <row r="3329" spans="1:16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108"/>
        <v>42468.374606481477</v>
      </c>
      <c r="L3329" s="13">
        <f t="shared" si="107"/>
        <v>2016</v>
      </c>
      <c r="M3329" t="b">
        <v>0</v>
      </c>
      <c r="N3329">
        <v>33</v>
      </c>
      <c r="O3329" t="b">
        <v>1</v>
      </c>
      <c r="P3329" t="s">
        <v>8269</v>
      </c>
    </row>
    <row r="3330" spans="1:16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108"/>
        <v>41822.57503472222</v>
      </c>
      <c r="L3330" s="13">
        <f t="shared" si="107"/>
        <v>2014</v>
      </c>
      <c r="M3330" t="b">
        <v>0</v>
      </c>
      <c r="N3330">
        <v>9</v>
      </c>
      <c r="O3330" t="b">
        <v>1</v>
      </c>
      <c r="P3330" t="s">
        <v>8269</v>
      </c>
    </row>
    <row r="3331" spans="1:16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si="108"/>
        <v>41837.323009259257</v>
      </c>
      <c r="L3331" s="13">
        <f t="shared" ref="L3331:L3394" si="109">YEAR(K3331)</f>
        <v>2014</v>
      </c>
      <c r="M3331" t="b">
        <v>0</v>
      </c>
      <c r="N3331">
        <v>26</v>
      </c>
      <c r="O3331" t="b">
        <v>1</v>
      </c>
      <c r="P3331" t="s">
        <v>8269</v>
      </c>
    </row>
    <row r="3332" spans="1:16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108"/>
        <v>42065.887361111112</v>
      </c>
      <c r="L3332" s="13">
        <f t="shared" si="109"/>
        <v>2015</v>
      </c>
      <c r="M3332" t="b">
        <v>0</v>
      </c>
      <c r="N3332">
        <v>69</v>
      </c>
      <c r="O3332" t="b">
        <v>1</v>
      </c>
      <c r="P3332" t="s">
        <v>8269</v>
      </c>
    </row>
    <row r="3333" spans="1:16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108"/>
        <v>42248.697754629626</v>
      </c>
      <c r="L3333" s="13">
        <f t="shared" si="109"/>
        <v>2015</v>
      </c>
      <c r="M3333" t="b">
        <v>0</v>
      </c>
      <c r="N3333">
        <v>65</v>
      </c>
      <c r="O3333" t="b">
        <v>1</v>
      </c>
      <c r="P3333" t="s">
        <v>8269</v>
      </c>
    </row>
    <row r="3334" spans="1:16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108"/>
        <v>41809.860300925924</v>
      </c>
      <c r="L3334" s="13">
        <f t="shared" si="109"/>
        <v>2014</v>
      </c>
      <c r="M3334" t="b">
        <v>0</v>
      </c>
      <c r="N3334">
        <v>83</v>
      </c>
      <c r="O3334" t="b">
        <v>1</v>
      </c>
      <c r="P3334" t="s">
        <v>8269</v>
      </c>
    </row>
    <row r="3335" spans="1:16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108"/>
        <v>42148.676851851851</v>
      </c>
      <c r="L3335" s="13">
        <f t="shared" si="109"/>
        <v>2015</v>
      </c>
      <c r="M3335" t="b">
        <v>0</v>
      </c>
      <c r="N3335">
        <v>111</v>
      </c>
      <c r="O3335" t="b">
        <v>1</v>
      </c>
      <c r="P3335" t="s">
        <v>8269</v>
      </c>
    </row>
    <row r="3336" spans="1:16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108"/>
        <v>42185.521087962959</v>
      </c>
      <c r="L3336" s="13">
        <f t="shared" si="109"/>
        <v>2015</v>
      </c>
      <c r="M3336" t="b">
        <v>0</v>
      </c>
      <c r="N3336">
        <v>46</v>
      </c>
      <c r="O3336" t="b">
        <v>1</v>
      </c>
      <c r="P3336" t="s">
        <v>8269</v>
      </c>
    </row>
    <row r="3337" spans="1:16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ref="K3337:K3400" si="110">(((J3337/60)/60)/24)+DATE(1970,1,1)</f>
        <v>41827.674143518518</v>
      </c>
      <c r="L3337" s="13">
        <f t="shared" si="109"/>
        <v>2014</v>
      </c>
      <c r="M3337" t="b">
        <v>0</v>
      </c>
      <c r="N3337">
        <v>63</v>
      </c>
      <c r="O3337" t="b">
        <v>1</v>
      </c>
      <c r="P3337" t="s">
        <v>8269</v>
      </c>
    </row>
    <row r="3338" spans="1:16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110"/>
        <v>42437.398680555561</v>
      </c>
      <c r="L3338" s="13">
        <f t="shared" si="109"/>
        <v>2016</v>
      </c>
      <c r="M3338" t="b">
        <v>0</v>
      </c>
      <c r="N3338">
        <v>9</v>
      </c>
      <c r="O3338" t="b">
        <v>1</v>
      </c>
      <c r="P3338" t="s">
        <v>8269</v>
      </c>
    </row>
    <row r="3339" spans="1:16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110"/>
        <v>41901.282025462962</v>
      </c>
      <c r="L3339" s="13">
        <f t="shared" si="109"/>
        <v>2014</v>
      </c>
      <c r="M3339" t="b">
        <v>0</v>
      </c>
      <c r="N3339">
        <v>34</v>
      </c>
      <c r="O3339" t="b">
        <v>1</v>
      </c>
      <c r="P3339" t="s">
        <v>8269</v>
      </c>
    </row>
    <row r="3340" spans="1:16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110"/>
        <v>42769.574999999997</v>
      </c>
      <c r="L3340" s="13">
        <f t="shared" si="109"/>
        <v>2017</v>
      </c>
      <c r="M3340" t="b">
        <v>0</v>
      </c>
      <c r="N3340">
        <v>112</v>
      </c>
      <c r="O3340" t="b">
        <v>1</v>
      </c>
      <c r="P3340" t="s">
        <v>8269</v>
      </c>
    </row>
    <row r="3341" spans="1:16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110"/>
        <v>42549.665717592594</v>
      </c>
      <c r="L3341" s="13">
        <f t="shared" si="109"/>
        <v>2016</v>
      </c>
      <c r="M3341" t="b">
        <v>0</v>
      </c>
      <c r="N3341">
        <v>47</v>
      </c>
      <c r="O3341" t="b">
        <v>1</v>
      </c>
      <c r="P3341" t="s">
        <v>8269</v>
      </c>
    </row>
    <row r="3342" spans="1:16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110"/>
        <v>42685.974004629628</v>
      </c>
      <c r="L3342" s="13">
        <f t="shared" si="109"/>
        <v>2016</v>
      </c>
      <c r="M3342" t="b">
        <v>0</v>
      </c>
      <c r="N3342">
        <v>38</v>
      </c>
      <c r="O3342" t="b">
        <v>1</v>
      </c>
      <c r="P3342" t="s">
        <v>8269</v>
      </c>
    </row>
    <row r="3343" spans="1:16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110"/>
        <v>42510.798854166671</v>
      </c>
      <c r="L3343" s="13">
        <f t="shared" si="109"/>
        <v>2016</v>
      </c>
      <c r="M3343" t="b">
        <v>0</v>
      </c>
      <c r="N3343">
        <v>28</v>
      </c>
      <c r="O3343" t="b">
        <v>1</v>
      </c>
      <c r="P3343" t="s">
        <v>8269</v>
      </c>
    </row>
    <row r="3344" spans="1:16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110"/>
        <v>42062.296412037031</v>
      </c>
      <c r="L3344" s="13">
        <f t="shared" si="109"/>
        <v>2015</v>
      </c>
      <c r="M3344" t="b">
        <v>0</v>
      </c>
      <c r="N3344">
        <v>78</v>
      </c>
      <c r="O3344" t="b">
        <v>1</v>
      </c>
      <c r="P3344" t="s">
        <v>8269</v>
      </c>
    </row>
    <row r="3345" spans="1:16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110"/>
        <v>42452.916481481487</v>
      </c>
      <c r="L3345" s="13">
        <f t="shared" si="109"/>
        <v>2016</v>
      </c>
      <c r="M3345" t="b">
        <v>0</v>
      </c>
      <c r="N3345">
        <v>23</v>
      </c>
      <c r="O3345" t="b">
        <v>1</v>
      </c>
      <c r="P3345" t="s">
        <v>8269</v>
      </c>
    </row>
    <row r="3346" spans="1:16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110"/>
        <v>41851.200150462959</v>
      </c>
      <c r="L3346" s="13">
        <f t="shared" si="109"/>
        <v>2014</v>
      </c>
      <c r="M3346" t="b">
        <v>0</v>
      </c>
      <c r="N3346">
        <v>40</v>
      </c>
      <c r="O3346" t="b">
        <v>1</v>
      </c>
      <c r="P3346" t="s">
        <v>8269</v>
      </c>
    </row>
    <row r="3347" spans="1:16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110"/>
        <v>42053.106111111112</v>
      </c>
      <c r="L3347" s="13">
        <f t="shared" si="109"/>
        <v>2015</v>
      </c>
      <c r="M3347" t="b">
        <v>0</v>
      </c>
      <c r="N3347">
        <v>13</v>
      </c>
      <c r="O3347" t="b">
        <v>1</v>
      </c>
      <c r="P3347" t="s">
        <v>8269</v>
      </c>
    </row>
    <row r="3348" spans="1:16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110"/>
        <v>42054.024421296301</v>
      </c>
      <c r="L3348" s="13">
        <f t="shared" si="109"/>
        <v>2015</v>
      </c>
      <c r="M3348" t="b">
        <v>0</v>
      </c>
      <c r="N3348">
        <v>18</v>
      </c>
      <c r="O3348" t="b">
        <v>1</v>
      </c>
      <c r="P3348" t="s">
        <v>8269</v>
      </c>
    </row>
    <row r="3349" spans="1:16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110"/>
        <v>42484.551550925928</v>
      </c>
      <c r="L3349" s="13">
        <f t="shared" si="109"/>
        <v>2016</v>
      </c>
      <c r="M3349" t="b">
        <v>0</v>
      </c>
      <c r="N3349">
        <v>22</v>
      </c>
      <c r="O3349" t="b">
        <v>1</v>
      </c>
      <c r="P3349" t="s">
        <v>8269</v>
      </c>
    </row>
    <row r="3350" spans="1:16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110"/>
        <v>42466.558796296296</v>
      </c>
      <c r="L3350" s="13">
        <f t="shared" si="109"/>
        <v>2016</v>
      </c>
      <c r="M3350" t="b">
        <v>0</v>
      </c>
      <c r="N3350">
        <v>79</v>
      </c>
      <c r="O3350" t="b">
        <v>1</v>
      </c>
      <c r="P3350" t="s">
        <v>8269</v>
      </c>
    </row>
    <row r="3351" spans="1:16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110"/>
        <v>42513.110787037032</v>
      </c>
      <c r="L3351" s="13">
        <f t="shared" si="109"/>
        <v>2016</v>
      </c>
      <c r="M3351" t="b">
        <v>0</v>
      </c>
      <c r="N3351">
        <v>14</v>
      </c>
      <c r="O3351" t="b">
        <v>1</v>
      </c>
      <c r="P3351" t="s">
        <v>8269</v>
      </c>
    </row>
    <row r="3352" spans="1:16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110"/>
        <v>42302.701516203699</v>
      </c>
      <c r="L3352" s="13">
        <f t="shared" si="109"/>
        <v>2015</v>
      </c>
      <c r="M3352" t="b">
        <v>0</v>
      </c>
      <c r="N3352">
        <v>51</v>
      </c>
      <c r="O3352" t="b">
        <v>1</v>
      </c>
      <c r="P3352" t="s">
        <v>8269</v>
      </c>
    </row>
    <row r="3353" spans="1:16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110"/>
        <v>41806.395428240743</v>
      </c>
      <c r="L3353" s="13">
        <f t="shared" si="109"/>
        <v>2014</v>
      </c>
      <c r="M3353" t="b">
        <v>0</v>
      </c>
      <c r="N3353">
        <v>54</v>
      </c>
      <c r="O3353" t="b">
        <v>1</v>
      </c>
      <c r="P3353" t="s">
        <v>8269</v>
      </c>
    </row>
    <row r="3354" spans="1:16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110"/>
        <v>42495.992800925931</v>
      </c>
      <c r="L3354" s="13">
        <f t="shared" si="109"/>
        <v>2016</v>
      </c>
      <c r="M3354" t="b">
        <v>0</v>
      </c>
      <c r="N3354">
        <v>70</v>
      </c>
      <c r="O3354" t="b">
        <v>1</v>
      </c>
      <c r="P3354" t="s">
        <v>8269</v>
      </c>
    </row>
    <row r="3355" spans="1:16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110"/>
        <v>42479.432291666672</v>
      </c>
      <c r="L3355" s="13">
        <f t="shared" si="109"/>
        <v>2016</v>
      </c>
      <c r="M3355" t="b">
        <v>0</v>
      </c>
      <c r="N3355">
        <v>44</v>
      </c>
      <c r="O3355" t="b">
        <v>1</v>
      </c>
      <c r="P3355" t="s">
        <v>8269</v>
      </c>
    </row>
    <row r="3356" spans="1:16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110"/>
        <v>42270.7269212963</v>
      </c>
      <c r="L3356" s="13">
        <f t="shared" si="109"/>
        <v>2015</v>
      </c>
      <c r="M3356" t="b">
        <v>0</v>
      </c>
      <c r="N3356">
        <v>55</v>
      </c>
      <c r="O3356" t="b">
        <v>1</v>
      </c>
      <c r="P3356" t="s">
        <v>8269</v>
      </c>
    </row>
    <row r="3357" spans="1:16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110"/>
        <v>42489.619525462964</v>
      </c>
      <c r="L3357" s="13">
        <f t="shared" si="109"/>
        <v>2016</v>
      </c>
      <c r="M3357" t="b">
        <v>0</v>
      </c>
      <c r="N3357">
        <v>15</v>
      </c>
      <c r="O3357" t="b">
        <v>1</v>
      </c>
      <c r="P3357" t="s">
        <v>8269</v>
      </c>
    </row>
    <row r="3358" spans="1:16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110"/>
        <v>42536.815648148149</v>
      </c>
      <c r="L3358" s="13">
        <f t="shared" si="109"/>
        <v>2016</v>
      </c>
      <c r="M3358" t="b">
        <v>0</v>
      </c>
      <c r="N3358">
        <v>27</v>
      </c>
      <c r="O3358" t="b">
        <v>1</v>
      </c>
      <c r="P3358" t="s">
        <v>8269</v>
      </c>
    </row>
    <row r="3359" spans="1:16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110"/>
        <v>41822.417939814812</v>
      </c>
      <c r="L3359" s="13">
        <f t="shared" si="109"/>
        <v>2014</v>
      </c>
      <c r="M3359" t="b">
        <v>0</v>
      </c>
      <c r="N3359">
        <v>21</v>
      </c>
      <c r="O3359" t="b">
        <v>1</v>
      </c>
      <c r="P3359" t="s">
        <v>8269</v>
      </c>
    </row>
    <row r="3360" spans="1:16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110"/>
        <v>41932.311099537037</v>
      </c>
      <c r="L3360" s="13">
        <f t="shared" si="109"/>
        <v>2014</v>
      </c>
      <c r="M3360" t="b">
        <v>0</v>
      </c>
      <c r="N3360">
        <v>162</v>
      </c>
      <c r="O3360" t="b">
        <v>1</v>
      </c>
      <c r="P3360" t="s">
        <v>8269</v>
      </c>
    </row>
    <row r="3361" spans="1:16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110"/>
        <v>42746.057106481487</v>
      </c>
      <c r="L3361" s="13">
        <f t="shared" si="109"/>
        <v>2017</v>
      </c>
      <c r="M3361" t="b">
        <v>0</v>
      </c>
      <c r="N3361">
        <v>23</v>
      </c>
      <c r="O3361" t="b">
        <v>1</v>
      </c>
      <c r="P3361" t="s">
        <v>8269</v>
      </c>
    </row>
    <row r="3362" spans="1:16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110"/>
        <v>42697.082673611112</v>
      </c>
      <c r="L3362" s="13">
        <f t="shared" si="109"/>
        <v>2016</v>
      </c>
      <c r="M3362" t="b">
        <v>0</v>
      </c>
      <c r="N3362">
        <v>72</v>
      </c>
      <c r="O3362" t="b">
        <v>1</v>
      </c>
      <c r="P3362" t="s">
        <v>8269</v>
      </c>
    </row>
    <row r="3363" spans="1:16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110"/>
        <v>41866.025347222225</v>
      </c>
      <c r="L3363" s="13">
        <f t="shared" si="109"/>
        <v>2014</v>
      </c>
      <c r="M3363" t="b">
        <v>0</v>
      </c>
      <c r="N3363">
        <v>68</v>
      </c>
      <c r="O3363" t="b">
        <v>1</v>
      </c>
      <c r="P3363" t="s">
        <v>8269</v>
      </c>
    </row>
    <row r="3364" spans="1:16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110"/>
        <v>42056.091631944444</v>
      </c>
      <c r="L3364" s="13">
        <f t="shared" si="109"/>
        <v>2015</v>
      </c>
      <c r="M3364" t="b">
        <v>0</v>
      </c>
      <c r="N3364">
        <v>20</v>
      </c>
      <c r="O3364" t="b">
        <v>1</v>
      </c>
      <c r="P3364" t="s">
        <v>8269</v>
      </c>
    </row>
    <row r="3365" spans="1:16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110"/>
        <v>41851.771354166667</v>
      </c>
      <c r="L3365" s="13">
        <f t="shared" si="109"/>
        <v>2014</v>
      </c>
      <c r="M3365" t="b">
        <v>0</v>
      </c>
      <c r="N3365">
        <v>26</v>
      </c>
      <c r="O3365" t="b">
        <v>1</v>
      </c>
      <c r="P3365" t="s">
        <v>8269</v>
      </c>
    </row>
    <row r="3366" spans="1:16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110"/>
        <v>42422.977418981478</v>
      </c>
      <c r="L3366" s="13">
        <f t="shared" si="109"/>
        <v>2016</v>
      </c>
      <c r="M3366" t="b">
        <v>0</v>
      </c>
      <c r="N3366">
        <v>72</v>
      </c>
      <c r="O3366" t="b">
        <v>1</v>
      </c>
      <c r="P3366" t="s">
        <v>8269</v>
      </c>
    </row>
    <row r="3367" spans="1:16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110"/>
        <v>42321.101759259262</v>
      </c>
      <c r="L3367" s="13">
        <f t="shared" si="109"/>
        <v>2015</v>
      </c>
      <c r="M3367" t="b">
        <v>0</v>
      </c>
      <c r="N3367">
        <v>3</v>
      </c>
      <c r="O3367" t="b">
        <v>1</v>
      </c>
      <c r="P3367" t="s">
        <v>8269</v>
      </c>
    </row>
    <row r="3368" spans="1:16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110"/>
        <v>42107.067557870367</v>
      </c>
      <c r="L3368" s="13">
        <f t="shared" si="109"/>
        <v>2015</v>
      </c>
      <c r="M3368" t="b">
        <v>0</v>
      </c>
      <c r="N3368">
        <v>18</v>
      </c>
      <c r="O3368" t="b">
        <v>1</v>
      </c>
      <c r="P3368" t="s">
        <v>8269</v>
      </c>
    </row>
    <row r="3369" spans="1:16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110"/>
        <v>42192.933958333335</v>
      </c>
      <c r="L3369" s="13">
        <f t="shared" si="109"/>
        <v>2015</v>
      </c>
      <c r="M3369" t="b">
        <v>0</v>
      </c>
      <c r="N3369">
        <v>30</v>
      </c>
      <c r="O3369" t="b">
        <v>1</v>
      </c>
      <c r="P3369" t="s">
        <v>8269</v>
      </c>
    </row>
    <row r="3370" spans="1:16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110"/>
        <v>41969.199756944443</v>
      </c>
      <c r="L3370" s="13">
        <f t="shared" si="109"/>
        <v>2014</v>
      </c>
      <c r="M3370" t="b">
        <v>0</v>
      </c>
      <c r="N3370">
        <v>23</v>
      </c>
      <c r="O3370" t="b">
        <v>1</v>
      </c>
      <c r="P3370" t="s">
        <v>8269</v>
      </c>
    </row>
    <row r="3371" spans="1:16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110"/>
        <v>42690.041435185187</v>
      </c>
      <c r="L3371" s="13">
        <f t="shared" si="109"/>
        <v>2016</v>
      </c>
      <c r="M3371" t="b">
        <v>0</v>
      </c>
      <c r="N3371">
        <v>54</v>
      </c>
      <c r="O3371" t="b">
        <v>1</v>
      </c>
      <c r="P3371" t="s">
        <v>8269</v>
      </c>
    </row>
    <row r="3372" spans="1:16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110"/>
        <v>42690.334317129629</v>
      </c>
      <c r="L3372" s="13">
        <f t="shared" si="109"/>
        <v>2016</v>
      </c>
      <c r="M3372" t="b">
        <v>0</v>
      </c>
      <c r="N3372">
        <v>26</v>
      </c>
      <c r="O3372" t="b">
        <v>1</v>
      </c>
      <c r="P3372" t="s">
        <v>8269</v>
      </c>
    </row>
    <row r="3373" spans="1:16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110"/>
        <v>42312.874594907407</v>
      </c>
      <c r="L3373" s="13">
        <f t="shared" si="109"/>
        <v>2015</v>
      </c>
      <c r="M3373" t="b">
        <v>0</v>
      </c>
      <c r="N3373">
        <v>9</v>
      </c>
      <c r="O3373" t="b">
        <v>1</v>
      </c>
      <c r="P3373" t="s">
        <v>8269</v>
      </c>
    </row>
    <row r="3374" spans="1:16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110"/>
        <v>41855.548101851848</v>
      </c>
      <c r="L3374" s="13">
        <f t="shared" si="109"/>
        <v>2014</v>
      </c>
      <c r="M3374" t="b">
        <v>0</v>
      </c>
      <c r="N3374">
        <v>27</v>
      </c>
      <c r="O3374" t="b">
        <v>1</v>
      </c>
      <c r="P3374" t="s">
        <v>8269</v>
      </c>
    </row>
    <row r="3375" spans="1:16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110"/>
        <v>42179.854629629626</v>
      </c>
      <c r="L3375" s="13">
        <f t="shared" si="109"/>
        <v>2015</v>
      </c>
      <c r="M3375" t="b">
        <v>0</v>
      </c>
      <c r="N3375">
        <v>30</v>
      </c>
      <c r="O3375" t="b">
        <v>1</v>
      </c>
      <c r="P3375" t="s">
        <v>8269</v>
      </c>
    </row>
    <row r="3376" spans="1:16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110"/>
        <v>42275.731666666667</v>
      </c>
      <c r="L3376" s="13">
        <f t="shared" si="109"/>
        <v>2015</v>
      </c>
      <c r="M3376" t="b">
        <v>0</v>
      </c>
      <c r="N3376">
        <v>52</v>
      </c>
      <c r="O3376" t="b">
        <v>1</v>
      </c>
      <c r="P3376" t="s">
        <v>8269</v>
      </c>
    </row>
    <row r="3377" spans="1:16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110"/>
        <v>41765.610798611109</v>
      </c>
      <c r="L3377" s="13">
        <f t="shared" si="109"/>
        <v>2014</v>
      </c>
      <c r="M3377" t="b">
        <v>0</v>
      </c>
      <c r="N3377">
        <v>17</v>
      </c>
      <c r="O3377" t="b">
        <v>1</v>
      </c>
      <c r="P3377" t="s">
        <v>8269</v>
      </c>
    </row>
    <row r="3378" spans="1:16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110"/>
        <v>42059.701319444444</v>
      </c>
      <c r="L3378" s="13">
        <f t="shared" si="109"/>
        <v>2015</v>
      </c>
      <c r="M3378" t="b">
        <v>0</v>
      </c>
      <c r="N3378">
        <v>19</v>
      </c>
      <c r="O3378" t="b">
        <v>1</v>
      </c>
      <c r="P3378" t="s">
        <v>8269</v>
      </c>
    </row>
    <row r="3379" spans="1:16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110"/>
        <v>42053.732627314821</v>
      </c>
      <c r="L3379" s="13">
        <f t="shared" si="109"/>
        <v>2015</v>
      </c>
      <c r="M3379" t="b">
        <v>0</v>
      </c>
      <c r="N3379">
        <v>77</v>
      </c>
      <c r="O3379" t="b">
        <v>1</v>
      </c>
      <c r="P3379" t="s">
        <v>8269</v>
      </c>
    </row>
    <row r="3380" spans="1:16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110"/>
        <v>41858.355393518519</v>
      </c>
      <c r="L3380" s="13">
        <f t="shared" si="109"/>
        <v>2014</v>
      </c>
      <c r="M3380" t="b">
        <v>0</v>
      </c>
      <c r="N3380">
        <v>21</v>
      </c>
      <c r="O3380" t="b">
        <v>1</v>
      </c>
      <c r="P3380" t="s">
        <v>8269</v>
      </c>
    </row>
    <row r="3381" spans="1:16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110"/>
        <v>42225.513888888891</v>
      </c>
      <c r="L3381" s="13">
        <f t="shared" si="109"/>
        <v>2015</v>
      </c>
      <c r="M3381" t="b">
        <v>0</v>
      </c>
      <c r="N3381">
        <v>38</v>
      </c>
      <c r="O3381" t="b">
        <v>1</v>
      </c>
      <c r="P3381" t="s">
        <v>8269</v>
      </c>
    </row>
    <row r="3382" spans="1:16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110"/>
        <v>41937.95344907407</v>
      </c>
      <c r="L3382" s="13">
        <f t="shared" si="109"/>
        <v>2014</v>
      </c>
      <c r="M3382" t="b">
        <v>0</v>
      </c>
      <c r="N3382">
        <v>28</v>
      </c>
      <c r="O3382" t="b">
        <v>1</v>
      </c>
      <c r="P3382" t="s">
        <v>8269</v>
      </c>
    </row>
    <row r="3383" spans="1:16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110"/>
        <v>42044.184988425928</v>
      </c>
      <c r="L3383" s="13">
        <f t="shared" si="109"/>
        <v>2015</v>
      </c>
      <c r="M3383" t="b">
        <v>0</v>
      </c>
      <c r="N3383">
        <v>48</v>
      </c>
      <c r="O3383" t="b">
        <v>1</v>
      </c>
      <c r="P3383" t="s">
        <v>8269</v>
      </c>
    </row>
    <row r="3384" spans="1:16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110"/>
        <v>42559.431203703702</v>
      </c>
      <c r="L3384" s="13">
        <f t="shared" si="109"/>
        <v>2016</v>
      </c>
      <c r="M3384" t="b">
        <v>0</v>
      </c>
      <c r="N3384">
        <v>46</v>
      </c>
      <c r="O3384" t="b">
        <v>1</v>
      </c>
      <c r="P3384" t="s">
        <v>8269</v>
      </c>
    </row>
    <row r="3385" spans="1:16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110"/>
        <v>42524.782638888893</v>
      </c>
      <c r="L3385" s="13">
        <f t="shared" si="109"/>
        <v>2016</v>
      </c>
      <c r="M3385" t="b">
        <v>0</v>
      </c>
      <c r="N3385">
        <v>30</v>
      </c>
      <c r="O3385" t="b">
        <v>1</v>
      </c>
      <c r="P3385" t="s">
        <v>8269</v>
      </c>
    </row>
    <row r="3386" spans="1:16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110"/>
        <v>42292.087592592594</v>
      </c>
      <c r="L3386" s="13">
        <f t="shared" si="109"/>
        <v>2015</v>
      </c>
      <c r="M3386" t="b">
        <v>0</v>
      </c>
      <c r="N3386">
        <v>64</v>
      </c>
      <c r="O3386" t="b">
        <v>1</v>
      </c>
      <c r="P3386" t="s">
        <v>8269</v>
      </c>
    </row>
    <row r="3387" spans="1:16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110"/>
        <v>41953.8675</v>
      </c>
      <c r="L3387" s="13">
        <f t="shared" si="109"/>
        <v>2014</v>
      </c>
      <c r="M3387" t="b">
        <v>0</v>
      </c>
      <c r="N3387">
        <v>15</v>
      </c>
      <c r="O3387" t="b">
        <v>1</v>
      </c>
      <c r="P3387" t="s">
        <v>8269</v>
      </c>
    </row>
    <row r="3388" spans="1:16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110"/>
        <v>41946.644745370373</v>
      </c>
      <c r="L3388" s="13">
        <f t="shared" si="109"/>
        <v>2014</v>
      </c>
      <c r="M3388" t="b">
        <v>0</v>
      </c>
      <c r="N3388">
        <v>41</v>
      </c>
      <c r="O3388" t="b">
        <v>1</v>
      </c>
      <c r="P3388" t="s">
        <v>8269</v>
      </c>
    </row>
    <row r="3389" spans="1:16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110"/>
        <v>41947.762592592589</v>
      </c>
      <c r="L3389" s="13">
        <f t="shared" si="109"/>
        <v>2014</v>
      </c>
      <c r="M3389" t="b">
        <v>0</v>
      </c>
      <c r="N3389">
        <v>35</v>
      </c>
      <c r="O3389" t="b">
        <v>1</v>
      </c>
      <c r="P3389" t="s">
        <v>8269</v>
      </c>
    </row>
    <row r="3390" spans="1:16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110"/>
        <v>42143.461122685185</v>
      </c>
      <c r="L3390" s="13">
        <f t="shared" si="109"/>
        <v>2015</v>
      </c>
      <c r="M3390" t="b">
        <v>0</v>
      </c>
      <c r="N3390">
        <v>45</v>
      </c>
      <c r="O3390" t="b">
        <v>1</v>
      </c>
      <c r="P3390" t="s">
        <v>8269</v>
      </c>
    </row>
    <row r="3391" spans="1:16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110"/>
        <v>42494.563449074078</v>
      </c>
      <c r="L3391" s="13">
        <f t="shared" si="109"/>
        <v>2016</v>
      </c>
      <c r="M3391" t="b">
        <v>0</v>
      </c>
      <c r="N3391">
        <v>62</v>
      </c>
      <c r="O3391" t="b">
        <v>1</v>
      </c>
      <c r="P3391" t="s">
        <v>8269</v>
      </c>
    </row>
    <row r="3392" spans="1:16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110"/>
        <v>41815.774826388886</v>
      </c>
      <c r="L3392" s="13">
        <f t="shared" si="109"/>
        <v>2014</v>
      </c>
      <c r="M3392" t="b">
        <v>0</v>
      </c>
      <c r="N3392">
        <v>22</v>
      </c>
      <c r="O3392" t="b">
        <v>1</v>
      </c>
      <c r="P3392" t="s">
        <v>8269</v>
      </c>
    </row>
    <row r="3393" spans="1:16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110"/>
        <v>41830.545694444445</v>
      </c>
      <c r="L3393" s="13">
        <f t="shared" si="109"/>
        <v>2014</v>
      </c>
      <c r="M3393" t="b">
        <v>0</v>
      </c>
      <c r="N3393">
        <v>18</v>
      </c>
      <c r="O3393" t="b">
        <v>1</v>
      </c>
      <c r="P3393" t="s">
        <v>8269</v>
      </c>
    </row>
    <row r="3394" spans="1:16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110"/>
        <v>42446.845543981486</v>
      </c>
      <c r="L3394" s="13">
        <f t="shared" si="109"/>
        <v>2016</v>
      </c>
      <c r="M3394" t="b">
        <v>0</v>
      </c>
      <c r="N3394">
        <v>12</v>
      </c>
      <c r="O3394" t="b">
        <v>1</v>
      </c>
      <c r="P3394" t="s">
        <v>8269</v>
      </c>
    </row>
    <row r="3395" spans="1:16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si="110"/>
        <v>41923.921643518523</v>
      </c>
      <c r="L3395" s="13">
        <f t="shared" ref="L3395:L3458" si="111">YEAR(K3395)</f>
        <v>2014</v>
      </c>
      <c r="M3395" t="b">
        <v>0</v>
      </c>
      <c r="N3395">
        <v>44</v>
      </c>
      <c r="O3395" t="b">
        <v>1</v>
      </c>
      <c r="P3395" t="s">
        <v>8269</v>
      </c>
    </row>
    <row r="3396" spans="1:16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110"/>
        <v>41817.59542824074</v>
      </c>
      <c r="L3396" s="13">
        <f t="shared" si="111"/>
        <v>2014</v>
      </c>
      <c r="M3396" t="b">
        <v>0</v>
      </c>
      <c r="N3396">
        <v>27</v>
      </c>
      <c r="O3396" t="b">
        <v>1</v>
      </c>
      <c r="P3396" t="s">
        <v>8269</v>
      </c>
    </row>
    <row r="3397" spans="1:16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110"/>
        <v>42140.712314814817</v>
      </c>
      <c r="L3397" s="13">
        <f t="shared" si="111"/>
        <v>2015</v>
      </c>
      <c r="M3397" t="b">
        <v>0</v>
      </c>
      <c r="N3397">
        <v>38</v>
      </c>
      <c r="O3397" t="b">
        <v>1</v>
      </c>
      <c r="P3397" t="s">
        <v>8269</v>
      </c>
    </row>
    <row r="3398" spans="1:16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110"/>
        <v>41764.44663194444</v>
      </c>
      <c r="L3398" s="13">
        <f t="shared" si="111"/>
        <v>2014</v>
      </c>
      <c r="M3398" t="b">
        <v>0</v>
      </c>
      <c r="N3398">
        <v>28</v>
      </c>
      <c r="O3398" t="b">
        <v>1</v>
      </c>
      <c r="P3398" t="s">
        <v>8269</v>
      </c>
    </row>
    <row r="3399" spans="1:16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110"/>
        <v>42378.478344907402</v>
      </c>
      <c r="L3399" s="13">
        <f t="shared" si="111"/>
        <v>2016</v>
      </c>
      <c r="M3399" t="b">
        <v>0</v>
      </c>
      <c r="N3399">
        <v>24</v>
      </c>
      <c r="O3399" t="b">
        <v>1</v>
      </c>
      <c r="P3399" t="s">
        <v>8269</v>
      </c>
    </row>
    <row r="3400" spans="1:16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110"/>
        <v>41941.75203703704</v>
      </c>
      <c r="L3400" s="13">
        <f t="shared" si="111"/>
        <v>2014</v>
      </c>
      <c r="M3400" t="b">
        <v>0</v>
      </c>
      <c r="N3400">
        <v>65</v>
      </c>
      <c r="O3400" t="b">
        <v>1</v>
      </c>
      <c r="P3400" t="s">
        <v>8269</v>
      </c>
    </row>
    <row r="3401" spans="1:16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ref="K3401:K3464" si="112">(((J3401/60)/60)/24)+DATE(1970,1,1)</f>
        <v>42026.920428240745</v>
      </c>
      <c r="L3401" s="13">
        <f t="shared" si="111"/>
        <v>2015</v>
      </c>
      <c r="M3401" t="b">
        <v>0</v>
      </c>
      <c r="N3401">
        <v>46</v>
      </c>
      <c r="O3401" t="b">
        <v>1</v>
      </c>
      <c r="P3401" t="s">
        <v>8269</v>
      </c>
    </row>
    <row r="3402" spans="1:16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112"/>
        <v>41834.953865740739</v>
      </c>
      <c r="L3402" s="13">
        <f t="shared" si="111"/>
        <v>2014</v>
      </c>
      <c r="M3402" t="b">
        <v>0</v>
      </c>
      <c r="N3402">
        <v>85</v>
      </c>
      <c r="O3402" t="b">
        <v>1</v>
      </c>
      <c r="P3402" t="s">
        <v>8269</v>
      </c>
    </row>
    <row r="3403" spans="1:16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112"/>
        <v>42193.723912037036</v>
      </c>
      <c r="L3403" s="13">
        <f t="shared" si="111"/>
        <v>2015</v>
      </c>
      <c r="M3403" t="b">
        <v>0</v>
      </c>
      <c r="N3403">
        <v>66</v>
      </c>
      <c r="O3403" t="b">
        <v>1</v>
      </c>
      <c r="P3403" t="s">
        <v>8269</v>
      </c>
    </row>
    <row r="3404" spans="1:16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112"/>
        <v>42290.61855324074</v>
      </c>
      <c r="L3404" s="13">
        <f t="shared" si="111"/>
        <v>2015</v>
      </c>
      <c r="M3404" t="b">
        <v>0</v>
      </c>
      <c r="N3404">
        <v>165</v>
      </c>
      <c r="O3404" t="b">
        <v>1</v>
      </c>
      <c r="P3404" t="s">
        <v>8269</v>
      </c>
    </row>
    <row r="3405" spans="1:16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112"/>
        <v>42150.462083333332</v>
      </c>
      <c r="L3405" s="13">
        <f t="shared" si="111"/>
        <v>2015</v>
      </c>
      <c r="M3405" t="b">
        <v>0</v>
      </c>
      <c r="N3405">
        <v>17</v>
      </c>
      <c r="O3405" t="b">
        <v>1</v>
      </c>
      <c r="P3405" t="s">
        <v>8269</v>
      </c>
    </row>
    <row r="3406" spans="1:16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112"/>
        <v>42152.503495370373</v>
      </c>
      <c r="L3406" s="13">
        <f t="shared" si="111"/>
        <v>2015</v>
      </c>
      <c r="M3406" t="b">
        <v>0</v>
      </c>
      <c r="N3406">
        <v>3</v>
      </c>
      <c r="O3406" t="b">
        <v>1</v>
      </c>
      <c r="P3406" t="s">
        <v>8269</v>
      </c>
    </row>
    <row r="3407" spans="1:16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112"/>
        <v>42410.017199074078</v>
      </c>
      <c r="L3407" s="13">
        <f t="shared" si="111"/>
        <v>2016</v>
      </c>
      <c r="M3407" t="b">
        <v>0</v>
      </c>
      <c r="N3407">
        <v>17</v>
      </c>
      <c r="O3407" t="b">
        <v>1</v>
      </c>
      <c r="P3407" t="s">
        <v>8269</v>
      </c>
    </row>
    <row r="3408" spans="1:16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112"/>
        <v>41791.492777777778</v>
      </c>
      <c r="L3408" s="13">
        <f t="shared" si="111"/>
        <v>2014</v>
      </c>
      <c r="M3408" t="b">
        <v>0</v>
      </c>
      <c r="N3408">
        <v>91</v>
      </c>
      <c r="O3408" t="b">
        <v>1</v>
      </c>
      <c r="P3408" t="s">
        <v>8269</v>
      </c>
    </row>
    <row r="3409" spans="1:16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112"/>
        <v>41796.422326388885</v>
      </c>
      <c r="L3409" s="13">
        <f t="shared" si="111"/>
        <v>2014</v>
      </c>
      <c r="M3409" t="b">
        <v>0</v>
      </c>
      <c r="N3409">
        <v>67</v>
      </c>
      <c r="O3409" t="b">
        <v>1</v>
      </c>
      <c r="P3409" t="s">
        <v>8269</v>
      </c>
    </row>
    <row r="3410" spans="1:16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112"/>
        <v>41808.991944444446</v>
      </c>
      <c r="L3410" s="13">
        <f t="shared" si="111"/>
        <v>2014</v>
      </c>
      <c r="M3410" t="b">
        <v>0</v>
      </c>
      <c r="N3410">
        <v>18</v>
      </c>
      <c r="O3410" t="b">
        <v>1</v>
      </c>
      <c r="P3410" t="s">
        <v>8269</v>
      </c>
    </row>
    <row r="3411" spans="1:16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112"/>
        <v>42544.814328703709</v>
      </c>
      <c r="L3411" s="13">
        <f t="shared" si="111"/>
        <v>2016</v>
      </c>
      <c r="M3411" t="b">
        <v>0</v>
      </c>
      <c r="N3411">
        <v>21</v>
      </c>
      <c r="O3411" t="b">
        <v>1</v>
      </c>
      <c r="P3411" t="s">
        <v>8269</v>
      </c>
    </row>
    <row r="3412" spans="1:16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112"/>
        <v>42500.041550925926</v>
      </c>
      <c r="L3412" s="13">
        <f t="shared" si="111"/>
        <v>2016</v>
      </c>
      <c r="M3412" t="b">
        <v>0</v>
      </c>
      <c r="N3412">
        <v>40</v>
      </c>
      <c r="O3412" t="b">
        <v>1</v>
      </c>
      <c r="P3412" t="s">
        <v>8269</v>
      </c>
    </row>
    <row r="3413" spans="1:16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112"/>
        <v>42265.022824074069</v>
      </c>
      <c r="L3413" s="13">
        <f t="shared" si="111"/>
        <v>2015</v>
      </c>
      <c r="M3413" t="b">
        <v>0</v>
      </c>
      <c r="N3413">
        <v>78</v>
      </c>
      <c r="O3413" t="b">
        <v>1</v>
      </c>
      <c r="P3413" t="s">
        <v>8269</v>
      </c>
    </row>
    <row r="3414" spans="1:16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112"/>
        <v>41879.959050925929</v>
      </c>
      <c r="L3414" s="13">
        <f t="shared" si="111"/>
        <v>2014</v>
      </c>
      <c r="M3414" t="b">
        <v>0</v>
      </c>
      <c r="N3414">
        <v>26</v>
      </c>
      <c r="O3414" t="b">
        <v>1</v>
      </c>
      <c r="P3414" t="s">
        <v>8269</v>
      </c>
    </row>
    <row r="3415" spans="1:16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112"/>
        <v>42053.733078703706</v>
      </c>
      <c r="L3415" s="13">
        <f t="shared" si="111"/>
        <v>2015</v>
      </c>
      <c r="M3415" t="b">
        <v>0</v>
      </c>
      <c r="N3415">
        <v>14</v>
      </c>
      <c r="O3415" t="b">
        <v>1</v>
      </c>
      <c r="P3415" t="s">
        <v>8269</v>
      </c>
    </row>
    <row r="3416" spans="1:16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112"/>
        <v>42675.832465277781</v>
      </c>
      <c r="L3416" s="13">
        <f t="shared" si="111"/>
        <v>2016</v>
      </c>
      <c r="M3416" t="b">
        <v>0</v>
      </c>
      <c r="N3416">
        <v>44</v>
      </c>
      <c r="O3416" t="b">
        <v>1</v>
      </c>
      <c r="P3416" t="s">
        <v>8269</v>
      </c>
    </row>
    <row r="3417" spans="1:16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112"/>
        <v>42467.144166666665</v>
      </c>
      <c r="L3417" s="13">
        <f t="shared" si="111"/>
        <v>2016</v>
      </c>
      <c r="M3417" t="b">
        <v>0</v>
      </c>
      <c r="N3417">
        <v>9</v>
      </c>
      <c r="O3417" t="b">
        <v>1</v>
      </c>
      <c r="P3417" t="s">
        <v>8269</v>
      </c>
    </row>
    <row r="3418" spans="1:16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112"/>
        <v>42089.412557870368</v>
      </c>
      <c r="L3418" s="13">
        <f t="shared" si="111"/>
        <v>2015</v>
      </c>
      <c r="M3418" t="b">
        <v>0</v>
      </c>
      <c r="N3418">
        <v>30</v>
      </c>
      <c r="O3418" t="b">
        <v>1</v>
      </c>
      <c r="P3418" t="s">
        <v>8269</v>
      </c>
    </row>
    <row r="3419" spans="1:16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112"/>
        <v>41894.91375</v>
      </c>
      <c r="L3419" s="13">
        <f t="shared" si="111"/>
        <v>2014</v>
      </c>
      <c r="M3419" t="b">
        <v>0</v>
      </c>
      <c r="N3419">
        <v>45</v>
      </c>
      <c r="O3419" t="b">
        <v>1</v>
      </c>
      <c r="P3419" t="s">
        <v>8269</v>
      </c>
    </row>
    <row r="3420" spans="1:16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112"/>
        <v>41752.83457175926</v>
      </c>
      <c r="L3420" s="13">
        <f t="shared" si="111"/>
        <v>2014</v>
      </c>
      <c r="M3420" t="b">
        <v>0</v>
      </c>
      <c r="N3420">
        <v>56</v>
      </c>
      <c r="O3420" t="b">
        <v>1</v>
      </c>
      <c r="P3420" t="s">
        <v>8269</v>
      </c>
    </row>
    <row r="3421" spans="1:16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112"/>
        <v>42448.821585648147</v>
      </c>
      <c r="L3421" s="13">
        <f t="shared" si="111"/>
        <v>2016</v>
      </c>
      <c r="M3421" t="b">
        <v>0</v>
      </c>
      <c r="N3421">
        <v>46</v>
      </c>
      <c r="O3421" t="b">
        <v>1</v>
      </c>
      <c r="P3421" t="s">
        <v>8269</v>
      </c>
    </row>
    <row r="3422" spans="1:16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112"/>
        <v>42405.090300925927</v>
      </c>
      <c r="L3422" s="13">
        <f t="shared" si="111"/>
        <v>2016</v>
      </c>
      <c r="M3422" t="b">
        <v>0</v>
      </c>
      <c r="N3422">
        <v>34</v>
      </c>
      <c r="O3422" t="b">
        <v>1</v>
      </c>
      <c r="P3422" t="s">
        <v>8269</v>
      </c>
    </row>
    <row r="3423" spans="1:16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112"/>
        <v>42037.791238425925</v>
      </c>
      <c r="L3423" s="13">
        <f t="shared" si="111"/>
        <v>2015</v>
      </c>
      <c r="M3423" t="b">
        <v>0</v>
      </c>
      <c r="N3423">
        <v>98</v>
      </c>
      <c r="O3423" t="b">
        <v>1</v>
      </c>
      <c r="P3423" t="s">
        <v>8269</v>
      </c>
    </row>
    <row r="3424" spans="1:16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112"/>
        <v>42323.562222222223</v>
      </c>
      <c r="L3424" s="13">
        <f t="shared" si="111"/>
        <v>2015</v>
      </c>
      <c r="M3424" t="b">
        <v>0</v>
      </c>
      <c r="N3424">
        <v>46</v>
      </c>
      <c r="O3424" t="b">
        <v>1</v>
      </c>
      <c r="P3424" t="s">
        <v>8269</v>
      </c>
    </row>
    <row r="3425" spans="1:16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112"/>
        <v>42088.911354166667</v>
      </c>
      <c r="L3425" s="13">
        <f t="shared" si="111"/>
        <v>2015</v>
      </c>
      <c r="M3425" t="b">
        <v>0</v>
      </c>
      <c r="N3425">
        <v>10</v>
      </c>
      <c r="O3425" t="b">
        <v>1</v>
      </c>
      <c r="P3425" t="s">
        <v>8269</v>
      </c>
    </row>
    <row r="3426" spans="1:16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112"/>
        <v>42018.676898148144</v>
      </c>
      <c r="L3426" s="13">
        <f t="shared" si="111"/>
        <v>2015</v>
      </c>
      <c r="M3426" t="b">
        <v>0</v>
      </c>
      <c r="N3426">
        <v>76</v>
      </c>
      <c r="O3426" t="b">
        <v>1</v>
      </c>
      <c r="P3426" t="s">
        <v>8269</v>
      </c>
    </row>
    <row r="3427" spans="1:16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112"/>
        <v>41884.617314814815</v>
      </c>
      <c r="L3427" s="13">
        <f t="shared" si="111"/>
        <v>2014</v>
      </c>
      <c r="M3427" t="b">
        <v>0</v>
      </c>
      <c r="N3427">
        <v>104</v>
      </c>
      <c r="O3427" t="b">
        <v>1</v>
      </c>
      <c r="P3427" t="s">
        <v>8269</v>
      </c>
    </row>
    <row r="3428" spans="1:16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112"/>
        <v>41884.056747685187</v>
      </c>
      <c r="L3428" s="13">
        <f t="shared" si="111"/>
        <v>2014</v>
      </c>
      <c r="M3428" t="b">
        <v>0</v>
      </c>
      <c r="N3428">
        <v>87</v>
      </c>
      <c r="O3428" t="b">
        <v>1</v>
      </c>
      <c r="P3428" t="s">
        <v>8269</v>
      </c>
    </row>
    <row r="3429" spans="1:16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112"/>
        <v>41792.645277777774</v>
      </c>
      <c r="L3429" s="13">
        <f t="shared" si="111"/>
        <v>2014</v>
      </c>
      <c r="M3429" t="b">
        <v>0</v>
      </c>
      <c r="N3429">
        <v>29</v>
      </c>
      <c r="O3429" t="b">
        <v>1</v>
      </c>
      <c r="P3429" t="s">
        <v>8269</v>
      </c>
    </row>
    <row r="3430" spans="1:16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112"/>
        <v>42038.720451388886</v>
      </c>
      <c r="L3430" s="13">
        <f t="shared" si="111"/>
        <v>2015</v>
      </c>
      <c r="M3430" t="b">
        <v>0</v>
      </c>
      <c r="N3430">
        <v>51</v>
      </c>
      <c r="O3430" t="b">
        <v>1</v>
      </c>
      <c r="P3430" t="s">
        <v>8269</v>
      </c>
    </row>
    <row r="3431" spans="1:16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112"/>
        <v>42662.021539351852</v>
      </c>
      <c r="L3431" s="13">
        <f t="shared" si="111"/>
        <v>2016</v>
      </c>
      <c r="M3431" t="b">
        <v>0</v>
      </c>
      <c r="N3431">
        <v>12</v>
      </c>
      <c r="O3431" t="b">
        <v>1</v>
      </c>
      <c r="P3431" t="s">
        <v>8269</v>
      </c>
    </row>
    <row r="3432" spans="1:16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112"/>
        <v>41820.945613425924</v>
      </c>
      <c r="L3432" s="13">
        <f t="shared" si="111"/>
        <v>2014</v>
      </c>
      <c r="M3432" t="b">
        <v>0</v>
      </c>
      <c r="N3432">
        <v>72</v>
      </c>
      <c r="O3432" t="b">
        <v>1</v>
      </c>
      <c r="P3432" t="s">
        <v>8269</v>
      </c>
    </row>
    <row r="3433" spans="1:16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112"/>
        <v>41839.730937500004</v>
      </c>
      <c r="L3433" s="13">
        <f t="shared" si="111"/>
        <v>2014</v>
      </c>
      <c r="M3433" t="b">
        <v>0</v>
      </c>
      <c r="N3433">
        <v>21</v>
      </c>
      <c r="O3433" t="b">
        <v>1</v>
      </c>
      <c r="P3433" t="s">
        <v>8269</v>
      </c>
    </row>
    <row r="3434" spans="1:16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112"/>
        <v>42380.581180555557</v>
      </c>
      <c r="L3434" s="13">
        <f t="shared" si="111"/>
        <v>2016</v>
      </c>
      <c r="M3434" t="b">
        <v>0</v>
      </c>
      <c r="N3434">
        <v>42</v>
      </c>
      <c r="O3434" t="b">
        <v>1</v>
      </c>
      <c r="P3434" t="s">
        <v>8269</v>
      </c>
    </row>
    <row r="3435" spans="1:16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112"/>
        <v>41776.063136574077</v>
      </c>
      <c r="L3435" s="13">
        <f t="shared" si="111"/>
        <v>2014</v>
      </c>
      <c r="M3435" t="b">
        <v>0</v>
      </c>
      <c r="N3435">
        <v>71</v>
      </c>
      <c r="O3435" t="b">
        <v>1</v>
      </c>
      <c r="P3435" t="s">
        <v>8269</v>
      </c>
    </row>
    <row r="3436" spans="1:16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112"/>
        <v>41800.380428240744</v>
      </c>
      <c r="L3436" s="13">
        <f t="shared" si="111"/>
        <v>2014</v>
      </c>
      <c r="M3436" t="b">
        <v>0</v>
      </c>
      <c r="N3436">
        <v>168</v>
      </c>
      <c r="O3436" t="b">
        <v>1</v>
      </c>
      <c r="P3436" t="s">
        <v>8269</v>
      </c>
    </row>
    <row r="3437" spans="1:16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112"/>
        <v>42572.61681712963</v>
      </c>
      <c r="L3437" s="13">
        <f t="shared" si="111"/>
        <v>2016</v>
      </c>
      <c r="M3437" t="b">
        <v>0</v>
      </c>
      <c r="N3437">
        <v>19</v>
      </c>
      <c r="O3437" t="b">
        <v>1</v>
      </c>
      <c r="P3437" t="s">
        <v>8269</v>
      </c>
    </row>
    <row r="3438" spans="1:16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112"/>
        <v>41851.541585648149</v>
      </c>
      <c r="L3438" s="13">
        <f t="shared" si="111"/>
        <v>2014</v>
      </c>
      <c r="M3438" t="b">
        <v>0</v>
      </c>
      <c r="N3438">
        <v>37</v>
      </c>
      <c r="O3438" t="b">
        <v>1</v>
      </c>
      <c r="P3438" t="s">
        <v>8269</v>
      </c>
    </row>
    <row r="3439" spans="1:16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112"/>
        <v>42205.710879629631</v>
      </c>
      <c r="L3439" s="13">
        <f t="shared" si="111"/>
        <v>2015</v>
      </c>
      <c r="M3439" t="b">
        <v>0</v>
      </c>
      <c r="N3439">
        <v>36</v>
      </c>
      <c r="O3439" t="b">
        <v>1</v>
      </c>
      <c r="P3439" t="s">
        <v>8269</v>
      </c>
    </row>
    <row r="3440" spans="1:16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112"/>
        <v>42100.927858796291</v>
      </c>
      <c r="L3440" s="13">
        <f t="shared" si="111"/>
        <v>2015</v>
      </c>
      <c r="M3440" t="b">
        <v>0</v>
      </c>
      <c r="N3440">
        <v>14</v>
      </c>
      <c r="O3440" t="b">
        <v>1</v>
      </c>
      <c r="P3440" t="s">
        <v>8269</v>
      </c>
    </row>
    <row r="3441" spans="1:16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112"/>
        <v>42374.911226851851</v>
      </c>
      <c r="L3441" s="13">
        <f t="shared" si="111"/>
        <v>2016</v>
      </c>
      <c r="M3441" t="b">
        <v>0</v>
      </c>
      <c r="N3441">
        <v>18</v>
      </c>
      <c r="O3441" t="b">
        <v>1</v>
      </c>
      <c r="P3441" t="s">
        <v>8269</v>
      </c>
    </row>
    <row r="3442" spans="1:16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112"/>
        <v>41809.12300925926</v>
      </c>
      <c r="L3442" s="13">
        <f t="shared" si="111"/>
        <v>2014</v>
      </c>
      <c r="M3442" t="b">
        <v>0</v>
      </c>
      <c r="N3442">
        <v>82</v>
      </c>
      <c r="O3442" t="b">
        <v>1</v>
      </c>
      <c r="P3442" t="s">
        <v>8269</v>
      </c>
    </row>
    <row r="3443" spans="1:16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112"/>
        <v>42294.429641203707</v>
      </c>
      <c r="L3443" s="13">
        <f t="shared" si="111"/>
        <v>2015</v>
      </c>
      <c r="M3443" t="b">
        <v>0</v>
      </c>
      <c r="N3443">
        <v>43</v>
      </c>
      <c r="O3443" t="b">
        <v>1</v>
      </c>
      <c r="P3443" t="s">
        <v>8269</v>
      </c>
    </row>
    <row r="3444" spans="1:16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112"/>
        <v>42124.841111111105</v>
      </c>
      <c r="L3444" s="13">
        <f t="shared" si="111"/>
        <v>2015</v>
      </c>
      <c r="M3444" t="b">
        <v>0</v>
      </c>
      <c r="N3444">
        <v>8</v>
      </c>
      <c r="O3444" t="b">
        <v>1</v>
      </c>
      <c r="P3444" t="s">
        <v>8269</v>
      </c>
    </row>
    <row r="3445" spans="1:16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112"/>
        <v>41861.524837962963</v>
      </c>
      <c r="L3445" s="13">
        <f t="shared" si="111"/>
        <v>2014</v>
      </c>
      <c r="M3445" t="b">
        <v>0</v>
      </c>
      <c r="N3445">
        <v>45</v>
      </c>
      <c r="O3445" t="b">
        <v>1</v>
      </c>
      <c r="P3445" t="s">
        <v>8269</v>
      </c>
    </row>
    <row r="3446" spans="1:16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112"/>
        <v>42521.291504629626</v>
      </c>
      <c r="L3446" s="13">
        <f t="shared" si="111"/>
        <v>2016</v>
      </c>
      <c r="M3446" t="b">
        <v>0</v>
      </c>
      <c r="N3446">
        <v>20</v>
      </c>
      <c r="O3446" t="b">
        <v>1</v>
      </c>
      <c r="P3446" t="s">
        <v>8269</v>
      </c>
    </row>
    <row r="3447" spans="1:16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112"/>
        <v>42272.530509259261</v>
      </c>
      <c r="L3447" s="13">
        <f t="shared" si="111"/>
        <v>2015</v>
      </c>
      <c r="M3447" t="b">
        <v>0</v>
      </c>
      <c r="N3447">
        <v>31</v>
      </c>
      <c r="O3447" t="b">
        <v>1</v>
      </c>
      <c r="P3447" t="s">
        <v>8269</v>
      </c>
    </row>
    <row r="3448" spans="1:16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112"/>
        <v>42016.832465277781</v>
      </c>
      <c r="L3448" s="13">
        <f t="shared" si="111"/>
        <v>2015</v>
      </c>
      <c r="M3448" t="b">
        <v>0</v>
      </c>
      <c r="N3448">
        <v>25</v>
      </c>
      <c r="O3448" t="b">
        <v>1</v>
      </c>
      <c r="P3448" t="s">
        <v>8269</v>
      </c>
    </row>
    <row r="3449" spans="1:16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112"/>
        <v>42402.889027777783</v>
      </c>
      <c r="L3449" s="13">
        <f t="shared" si="111"/>
        <v>2016</v>
      </c>
      <c r="M3449" t="b">
        <v>0</v>
      </c>
      <c r="N3449">
        <v>14</v>
      </c>
      <c r="O3449" t="b">
        <v>1</v>
      </c>
      <c r="P3449" t="s">
        <v>8269</v>
      </c>
    </row>
    <row r="3450" spans="1:16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112"/>
        <v>41960.119085648148</v>
      </c>
      <c r="L3450" s="13">
        <f t="shared" si="111"/>
        <v>2014</v>
      </c>
      <c r="M3450" t="b">
        <v>0</v>
      </c>
      <c r="N3450">
        <v>45</v>
      </c>
      <c r="O3450" t="b">
        <v>1</v>
      </c>
      <c r="P3450" t="s">
        <v>8269</v>
      </c>
    </row>
    <row r="3451" spans="1:16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112"/>
        <v>42532.052523148144</v>
      </c>
      <c r="L3451" s="13">
        <f t="shared" si="111"/>
        <v>2016</v>
      </c>
      <c r="M3451" t="b">
        <v>0</v>
      </c>
      <c r="N3451">
        <v>20</v>
      </c>
      <c r="O3451" t="b">
        <v>1</v>
      </c>
      <c r="P3451" t="s">
        <v>8269</v>
      </c>
    </row>
    <row r="3452" spans="1:16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112"/>
        <v>42036.704525462963</v>
      </c>
      <c r="L3452" s="13">
        <f t="shared" si="111"/>
        <v>2015</v>
      </c>
      <c r="M3452" t="b">
        <v>0</v>
      </c>
      <c r="N3452">
        <v>39</v>
      </c>
      <c r="O3452" t="b">
        <v>1</v>
      </c>
      <c r="P3452" t="s">
        <v>8269</v>
      </c>
    </row>
    <row r="3453" spans="1:16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112"/>
        <v>42088.723692129628</v>
      </c>
      <c r="L3453" s="13">
        <f t="shared" si="111"/>
        <v>2015</v>
      </c>
      <c r="M3453" t="b">
        <v>0</v>
      </c>
      <c r="N3453">
        <v>16</v>
      </c>
      <c r="O3453" t="b">
        <v>1</v>
      </c>
      <c r="P3453" t="s">
        <v>8269</v>
      </c>
    </row>
    <row r="3454" spans="1:16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112"/>
        <v>41820.639189814814</v>
      </c>
      <c r="L3454" s="13">
        <f t="shared" si="111"/>
        <v>2014</v>
      </c>
      <c r="M3454" t="b">
        <v>0</v>
      </c>
      <c r="N3454">
        <v>37</v>
      </c>
      <c r="O3454" t="b">
        <v>1</v>
      </c>
      <c r="P3454" t="s">
        <v>8269</v>
      </c>
    </row>
    <row r="3455" spans="1:16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112"/>
        <v>42535.97865740741</v>
      </c>
      <c r="L3455" s="13">
        <f t="shared" si="111"/>
        <v>2016</v>
      </c>
      <c r="M3455" t="b">
        <v>0</v>
      </c>
      <c r="N3455">
        <v>14</v>
      </c>
      <c r="O3455" t="b">
        <v>1</v>
      </c>
      <c r="P3455" t="s">
        <v>8269</v>
      </c>
    </row>
    <row r="3456" spans="1:16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112"/>
        <v>41821.698599537034</v>
      </c>
      <c r="L3456" s="13">
        <f t="shared" si="111"/>
        <v>2014</v>
      </c>
      <c r="M3456" t="b">
        <v>0</v>
      </c>
      <c r="N3456">
        <v>21</v>
      </c>
      <c r="O3456" t="b">
        <v>1</v>
      </c>
      <c r="P3456" t="s">
        <v>8269</v>
      </c>
    </row>
    <row r="3457" spans="1:16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112"/>
        <v>42626.7503125</v>
      </c>
      <c r="L3457" s="13">
        <f t="shared" si="111"/>
        <v>2016</v>
      </c>
      <c r="M3457" t="b">
        <v>0</v>
      </c>
      <c r="N3457">
        <v>69</v>
      </c>
      <c r="O3457" t="b">
        <v>1</v>
      </c>
      <c r="P3457" t="s">
        <v>8269</v>
      </c>
    </row>
    <row r="3458" spans="1:16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112"/>
        <v>41821.205636574072</v>
      </c>
      <c r="L3458" s="13">
        <f t="shared" si="111"/>
        <v>2014</v>
      </c>
      <c r="M3458" t="b">
        <v>0</v>
      </c>
      <c r="N3458">
        <v>16</v>
      </c>
      <c r="O3458" t="b">
        <v>1</v>
      </c>
      <c r="P3458" t="s">
        <v>8269</v>
      </c>
    </row>
    <row r="3459" spans="1:16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si="112"/>
        <v>42016.706678240742</v>
      </c>
      <c r="L3459" s="13">
        <f t="shared" ref="L3459:L3522" si="113">YEAR(K3459)</f>
        <v>2015</v>
      </c>
      <c r="M3459" t="b">
        <v>0</v>
      </c>
      <c r="N3459">
        <v>55</v>
      </c>
      <c r="O3459" t="b">
        <v>1</v>
      </c>
      <c r="P3459" t="s">
        <v>8269</v>
      </c>
    </row>
    <row r="3460" spans="1:16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112"/>
        <v>42011.202581018515</v>
      </c>
      <c r="L3460" s="13">
        <f t="shared" si="113"/>
        <v>2015</v>
      </c>
      <c r="M3460" t="b">
        <v>0</v>
      </c>
      <c r="N3460">
        <v>27</v>
      </c>
      <c r="O3460" t="b">
        <v>1</v>
      </c>
      <c r="P3460" t="s">
        <v>8269</v>
      </c>
    </row>
    <row r="3461" spans="1:16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112"/>
        <v>42480.479861111111</v>
      </c>
      <c r="L3461" s="13">
        <f t="shared" si="113"/>
        <v>2016</v>
      </c>
      <c r="M3461" t="b">
        <v>0</v>
      </c>
      <c r="N3461">
        <v>36</v>
      </c>
      <c r="O3461" t="b">
        <v>1</v>
      </c>
      <c r="P3461" t="s">
        <v>8269</v>
      </c>
    </row>
    <row r="3462" spans="1:16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112"/>
        <v>41852.527222222219</v>
      </c>
      <c r="L3462" s="13">
        <f t="shared" si="113"/>
        <v>2014</v>
      </c>
      <c r="M3462" t="b">
        <v>0</v>
      </c>
      <c r="N3462">
        <v>19</v>
      </c>
      <c r="O3462" t="b">
        <v>1</v>
      </c>
      <c r="P3462" t="s">
        <v>8269</v>
      </c>
    </row>
    <row r="3463" spans="1:16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112"/>
        <v>42643.632858796293</v>
      </c>
      <c r="L3463" s="13">
        <f t="shared" si="113"/>
        <v>2016</v>
      </c>
      <c r="M3463" t="b">
        <v>0</v>
      </c>
      <c r="N3463">
        <v>12</v>
      </c>
      <c r="O3463" t="b">
        <v>1</v>
      </c>
      <c r="P3463" t="s">
        <v>8269</v>
      </c>
    </row>
    <row r="3464" spans="1:16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112"/>
        <v>42179.898472222223</v>
      </c>
      <c r="L3464" s="13">
        <f t="shared" si="113"/>
        <v>2015</v>
      </c>
      <c r="M3464" t="b">
        <v>0</v>
      </c>
      <c r="N3464">
        <v>17</v>
      </c>
      <c r="O3464" t="b">
        <v>1</v>
      </c>
      <c r="P3464" t="s">
        <v>8269</v>
      </c>
    </row>
    <row r="3465" spans="1:16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ref="K3465:K3528" si="114">(((J3465/60)/60)/24)+DATE(1970,1,1)</f>
        <v>42612.918807870374</v>
      </c>
      <c r="L3465" s="13">
        <f t="shared" si="113"/>
        <v>2016</v>
      </c>
      <c r="M3465" t="b">
        <v>0</v>
      </c>
      <c r="N3465">
        <v>114</v>
      </c>
      <c r="O3465" t="b">
        <v>1</v>
      </c>
      <c r="P3465" t="s">
        <v>8269</v>
      </c>
    </row>
    <row r="3466" spans="1:16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114"/>
        <v>42575.130057870367</v>
      </c>
      <c r="L3466" s="13">
        <f t="shared" si="113"/>
        <v>2016</v>
      </c>
      <c r="M3466" t="b">
        <v>0</v>
      </c>
      <c r="N3466">
        <v>93</v>
      </c>
      <c r="O3466" t="b">
        <v>1</v>
      </c>
      <c r="P3466" t="s">
        <v>8269</v>
      </c>
    </row>
    <row r="3467" spans="1:16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114"/>
        <v>42200.625833333332</v>
      </c>
      <c r="L3467" s="13">
        <f t="shared" si="113"/>
        <v>2015</v>
      </c>
      <c r="M3467" t="b">
        <v>0</v>
      </c>
      <c r="N3467">
        <v>36</v>
      </c>
      <c r="O3467" t="b">
        <v>1</v>
      </c>
      <c r="P3467" t="s">
        <v>8269</v>
      </c>
    </row>
    <row r="3468" spans="1:16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114"/>
        <v>42420.019097222219</v>
      </c>
      <c r="L3468" s="13">
        <f t="shared" si="113"/>
        <v>2016</v>
      </c>
      <c r="M3468" t="b">
        <v>0</v>
      </c>
      <c r="N3468">
        <v>61</v>
      </c>
      <c r="O3468" t="b">
        <v>1</v>
      </c>
      <c r="P3468" t="s">
        <v>8269</v>
      </c>
    </row>
    <row r="3469" spans="1:16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114"/>
        <v>42053.671666666662</v>
      </c>
      <c r="L3469" s="13">
        <f t="shared" si="113"/>
        <v>2015</v>
      </c>
      <c r="M3469" t="b">
        <v>0</v>
      </c>
      <c r="N3469">
        <v>47</v>
      </c>
      <c r="O3469" t="b">
        <v>1</v>
      </c>
      <c r="P3469" t="s">
        <v>8269</v>
      </c>
    </row>
    <row r="3470" spans="1:16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114"/>
        <v>42605.765381944439</v>
      </c>
      <c r="L3470" s="13">
        <f t="shared" si="113"/>
        <v>2016</v>
      </c>
      <c r="M3470" t="b">
        <v>0</v>
      </c>
      <c r="N3470">
        <v>17</v>
      </c>
      <c r="O3470" t="b">
        <v>1</v>
      </c>
      <c r="P3470" t="s">
        <v>8269</v>
      </c>
    </row>
    <row r="3471" spans="1:16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114"/>
        <v>42458.641724537039</v>
      </c>
      <c r="L3471" s="13">
        <f t="shared" si="113"/>
        <v>2016</v>
      </c>
      <c r="M3471" t="b">
        <v>0</v>
      </c>
      <c r="N3471">
        <v>63</v>
      </c>
      <c r="O3471" t="b">
        <v>1</v>
      </c>
      <c r="P3471" t="s">
        <v>8269</v>
      </c>
    </row>
    <row r="3472" spans="1:16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114"/>
        <v>42529.022013888884</v>
      </c>
      <c r="L3472" s="13">
        <f t="shared" si="113"/>
        <v>2016</v>
      </c>
      <c r="M3472" t="b">
        <v>0</v>
      </c>
      <c r="N3472">
        <v>9</v>
      </c>
      <c r="O3472" t="b">
        <v>1</v>
      </c>
      <c r="P3472" t="s">
        <v>8269</v>
      </c>
    </row>
    <row r="3473" spans="1:16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114"/>
        <v>41841.820486111108</v>
      </c>
      <c r="L3473" s="13">
        <f t="shared" si="113"/>
        <v>2014</v>
      </c>
      <c r="M3473" t="b">
        <v>0</v>
      </c>
      <c r="N3473">
        <v>30</v>
      </c>
      <c r="O3473" t="b">
        <v>1</v>
      </c>
      <c r="P3473" t="s">
        <v>8269</v>
      </c>
    </row>
    <row r="3474" spans="1:16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114"/>
        <v>41928.170497685183</v>
      </c>
      <c r="L3474" s="13">
        <f t="shared" si="113"/>
        <v>2014</v>
      </c>
      <c r="M3474" t="b">
        <v>0</v>
      </c>
      <c r="N3474">
        <v>23</v>
      </c>
      <c r="O3474" t="b">
        <v>1</v>
      </c>
      <c r="P3474" t="s">
        <v>8269</v>
      </c>
    </row>
    <row r="3475" spans="1:16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114"/>
        <v>42062.834444444445</v>
      </c>
      <c r="L3475" s="13">
        <f t="shared" si="113"/>
        <v>2015</v>
      </c>
      <c r="M3475" t="b">
        <v>0</v>
      </c>
      <c r="N3475">
        <v>33</v>
      </c>
      <c r="O3475" t="b">
        <v>1</v>
      </c>
      <c r="P3475" t="s">
        <v>8269</v>
      </c>
    </row>
    <row r="3476" spans="1:16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114"/>
        <v>42541.501516203702</v>
      </c>
      <c r="L3476" s="13">
        <f t="shared" si="113"/>
        <v>2016</v>
      </c>
      <c r="M3476" t="b">
        <v>0</v>
      </c>
      <c r="N3476">
        <v>39</v>
      </c>
      <c r="O3476" t="b">
        <v>1</v>
      </c>
      <c r="P3476" t="s">
        <v>8269</v>
      </c>
    </row>
    <row r="3477" spans="1:16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114"/>
        <v>41918.880833333329</v>
      </c>
      <c r="L3477" s="13">
        <f t="shared" si="113"/>
        <v>2014</v>
      </c>
      <c r="M3477" t="b">
        <v>0</v>
      </c>
      <c r="N3477">
        <v>17</v>
      </c>
      <c r="O3477" t="b">
        <v>1</v>
      </c>
      <c r="P3477" t="s">
        <v>8269</v>
      </c>
    </row>
    <row r="3478" spans="1:16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114"/>
        <v>41921.279976851853</v>
      </c>
      <c r="L3478" s="13">
        <f t="shared" si="113"/>
        <v>2014</v>
      </c>
      <c r="M3478" t="b">
        <v>0</v>
      </c>
      <c r="N3478">
        <v>6</v>
      </c>
      <c r="O3478" t="b">
        <v>1</v>
      </c>
      <c r="P3478" t="s">
        <v>8269</v>
      </c>
    </row>
    <row r="3479" spans="1:16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114"/>
        <v>42128.736608796295</v>
      </c>
      <c r="L3479" s="13">
        <f t="shared" si="113"/>
        <v>2015</v>
      </c>
      <c r="M3479" t="b">
        <v>0</v>
      </c>
      <c r="N3479">
        <v>39</v>
      </c>
      <c r="O3479" t="b">
        <v>1</v>
      </c>
      <c r="P3479" t="s">
        <v>8269</v>
      </c>
    </row>
    <row r="3480" spans="1:16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114"/>
        <v>42053.916921296302</v>
      </c>
      <c r="L3480" s="13">
        <f t="shared" si="113"/>
        <v>2015</v>
      </c>
      <c r="M3480" t="b">
        <v>0</v>
      </c>
      <c r="N3480">
        <v>57</v>
      </c>
      <c r="O3480" t="b">
        <v>1</v>
      </c>
      <c r="P3480" t="s">
        <v>8269</v>
      </c>
    </row>
    <row r="3481" spans="1:16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114"/>
        <v>41781.855092592588</v>
      </c>
      <c r="L3481" s="13">
        <f t="shared" si="113"/>
        <v>2014</v>
      </c>
      <c r="M3481" t="b">
        <v>0</v>
      </c>
      <c r="N3481">
        <v>56</v>
      </c>
      <c r="O3481" t="b">
        <v>1</v>
      </c>
      <c r="P3481" t="s">
        <v>8269</v>
      </c>
    </row>
    <row r="3482" spans="1:16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114"/>
        <v>42171.317442129628</v>
      </c>
      <c r="L3482" s="13">
        <f t="shared" si="113"/>
        <v>2015</v>
      </c>
      <c r="M3482" t="b">
        <v>0</v>
      </c>
      <c r="N3482">
        <v>13</v>
      </c>
      <c r="O3482" t="b">
        <v>1</v>
      </c>
      <c r="P3482" t="s">
        <v>8269</v>
      </c>
    </row>
    <row r="3483" spans="1:16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114"/>
        <v>41989.24754629629</v>
      </c>
      <c r="L3483" s="13">
        <f t="shared" si="113"/>
        <v>2014</v>
      </c>
      <c r="M3483" t="b">
        <v>0</v>
      </c>
      <c r="N3483">
        <v>95</v>
      </c>
      <c r="O3483" t="b">
        <v>1</v>
      </c>
      <c r="P3483" t="s">
        <v>8269</v>
      </c>
    </row>
    <row r="3484" spans="1:16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114"/>
        <v>41796.771597222221</v>
      </c>
      <c r="L3484" s="13">
        <f t="shared" si="113"/>
        <v>2014</v>
      </c>
      <c r="M3484" t="b">
        <v>0</v>
      </c>
      <c r="N3484">
        <v>80</v>
      </c>
      <c r="O3484" t="b">
        <v>1</v>
      </c>
      <c r="P3484" t="s">
        <v>8269</v>
      </c>
    </row>
    <row r="3485" spans="1:16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114"/>
        <v>41793.668761574074</v>
      </c>
      <c r="L3485" s="13">
        <f t="shared" si="113"/>
        <v>2014</v>
      </c>
      <c r="M3485" t="b">
        <v>0</v>
      </c>
      <c r="N3485">
        <v>133</v>
      </c>
      <c r="O3485" t="b">
        <v>1</v>
      </c>
      <c r="P3485" t="s">
        <v>8269</v>
      </c>
    </row>
    <row r="3486" spans="1:16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114"/>
        <v>42506.760405092587</v>
      </c>
      <c r="L3486" s="13">
        <f t="shared" si="113"/>
        <v>2016</v>
      </c>
      <c r="M3486" t="b">
        <v>0</v>
      </c>
      <c r="N3486">
        <v>44</v>
      </c>
      <c r="O3486" t="b">
        <v>1</v>
      </c>
      <c r="P3486" t="s">
        <v>8269</v>
      </c>
    </row>
    <row r="3487" spans="1:16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114"/>
        <v>42372.693055555559</v>
      </c>
      <c r="L3487" s="13">
        <f t="shared" si="113"/>
        <v>2016</v>
      </c>
      <c r="M3487" t="b">
        <v>0</v>
      </c>
      <c r="N3487">
        <v>30</v>
      </c>
      <c r="O3487" t="b">
        <v>1</v>
      </c>
      <c r="P3487" t="s">
        <v>8269</v>
      </c>
    </row>
    <row r="3488" spans="1:16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114"/>
        <v>42126.87501157407</v>
      </c>
      <c r="L3488" s="13">
        <f t="shared" si="113"/>
        <v>2015</v>
      </c>
      <c r="M3488" t="b">
        <v>0</v>
      </c>
      <c r="N3488">
        <v>56</v>
      </c>
      <c r="O3488" t="b">
        <v>1</v>
      </c>
      <c r="P3488" t="s">
        <v>8269</v>
      </c>
    </row>
    <row r="3489" spans="1:16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114"/>
        <v>42149.940416666665</v>
      </c>
      <c r="L3489" s="13">
        <f t="shared" si="113"/>
        <v>2015</v>
      </c>
      <c r="M3489" t="b">
        <v>0</v>
      </c>
      <c r="N3489">
        <v>66</v>
      </c>
      <c r="O3489" t="b">
        <v>1</v>
      </c>
      <c r="P3489" t="s">
        <v>8269</v>
      </c>
    </row>
    <row r="3490" spans="1:16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114"/>
        <v>42087.768055555556</v>
      </c>
      <c r="L3490" s="13">
        <f t="shared" si="113"/>
        <v>2015</v>
      </c>
      <c r="M3490" t="b">
        <v>0</v>
      </c>
      <c r="N3490">
        <v>29</v>
      </c>
      <c r="O3490" t="b">
        <v>1</v>
      </c>
      <c r="P3490" t="s">
        <v>8269</v>
      </c>
    </row>
    <row r="3491" spans="1:16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114"/>
        <v>41753.635775462964</v>
      </c>
      <c r="L3491" s="13">
        <f t="shared" si="113"/>
        <v>2014</v>
      </c>
      <c r="M3491" t="b">
        <v>0</v>
      </c>
      <c r="N3491">
        <v>72</v>
      </c>
      <c r="O3491" t="b">
        <v>1</v>
      </c>
      <c r="P3491" t="s">
        <v>8269</v>
      </c>
    </row>
    <row r="3492" spans="1:16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114"/>
        <v>42443.802361111113</v>
      </c>
      <c r="L3492" s="13">
        <f t="shared" si="113"/>
        <v>2016</v>
      </c>
      <c r="M3492" t="b">
        <v>0</v>
      </c>
      <c r="N3492">
        <v>27</v>
      </c>
      <c r="O3492" t="b">
        <v>1</v>
      </c>
      <c r="P3492" t="s">
        <v>8269</v>
      </c>
    </row>
    <row r="3493" spans="1:16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114"/>
        <v>42121.249814814815</v>
      </c>
      <c r="L3493" s="13">
        <f t="shared" si="113"/>
        <v>2015</v>
      </c>
      <c r="M3493" t="b">
        <v>0</v>
      </c>
      <c r="N3493">
        <v>10</v>
      </c>
      <c r="O3493" t="b">
        <v>1</v>
      </c>
      <c r="P3493" t="s">
        <v>8269</v>
      </c>
    </row>
    <row r="3494" spans="1:16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114"/>
        <v>42268.009224537032</v>
      </c>
      <c r="L3494" s="13">
        <f t="shared" si="113"/>
        <v>2015</v>
      </c>
      <c r="M3494" t="b">
        <v>0</v>
      </c>
      <c r="N3494">
        <v>35</v>
      </c>
      <c r="O3494" t="b">
        <v>1</v>
      </c>
      <c r="P3494" t="s">
        <v>8269</v>
      </c>
    </row>
    <row r="3495" spans="1:16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114"/>
        <v>41848.866157407407</v>
      </c>
      <c r="L3495" s="13">
        <f t="shared" si="113"/>
        <v>2014</v>
      </c>
      <c r="M3495" t="b">
        <v>0</v>
      </c>
      <c r="N3495">
        <v>29</v>
      </c>
      <c r="O3495" t="b">
        <v>1</v>
      </c>
      <c r="P3495" t="s">
        <v>8269</v>
      </c>
    </row>
    <row r="3496" spans="1:16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114"/>
        <v>42689.214988425927</v>
      </c>
      <c r="L3496" s="13">
        <f t="shared" si="113"/>
        <v>2016</v>
      </c>
      <c r="M3496" t="b">
        <v>0</v>
      </c>
      <c r="N3496">
        <v>13</v>
      </c>
      <c r="O3496" t="b">
        <v>1</v>
      </c>
      <c r="P3496" t="s">
        <v>8269</v>
      </c>
    </row>
    <row r="3497" spans="1:16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114"/>
        <v>41915.762835648151</v>
      </c>
      <c r="L3497" s="13">
        <f t="shared" si="113"/>
        <v>2014</v>
      </c>
      <c r="M3497" t="b">
        <v>0</v>
      </c>
      <c r="N3497">
        <v>72</v>
      </c>
      <c r="O3497" t="b">
        <v>1</v>
      </c>
      <c r="P3497" t="s">
        <v>8269</v>
      </c>
    </row>
    <row r="3498" spans="1:16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114"/>
        <v>42584.846828703703</v>
      </c>
      <c r="L3498" s="13">
        <f t="shared" si="113"/>
        <v>2016</v>
      </c>
      <c r="M3498" t="b">
        <v>0</v>
      </c>
      <c r="N3498">
        <v>78</v>
      </c>
      <c r="O3498" t="b">
        <v>1</v>
      </c>
      <c r="P3498" t="s">
        <v>8269</v>
      </c>
    </row>
    <row r="3499" spans="1:16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114"/>
        <v>42511.741944444439</v>
      </c>
      <c r="L3499" s="13">
        <f t="shared" si="113"/>
        <v>2016</v>
      </c>
      <c r="M3499" t="b">
        <v>0</v>
      </c>
      <c r="N3499">
        <v>49</v>
      </c>
      <c r="O3499" t="b">
        <v>1</v>
      </c>
      <c r="P3499" t="s">
        <v>8269</v>
      </c>
    </row>
    <row r="3500" spans="1:16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114"/>
        <v>42459.15861111111</v>
      </c>
      <c r="L3500" s="13">
        <f t="shared" si="113"/>
        <v>2016</v>
      </c>
      <c r="M3500" t="b">
        <v>0</v>
      </c>
      <c r="N3500">
        <v>42</v>
      </c>
      <c r="O3500" t="b">
        <v>1</v>
      </c>
      <c r="P3500" t="s">
        <v>8269</v>
      </c>
    </row>
    <row r="3501" spans="1:16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114"/>
        <v>42132.036168981482</v>
      </c>
      <c r="L3501" s="13">
        <f t="shared" si="113"/>
        <v>2015</v>
      </c>
      <c r="M3501" t="b">
        <v>0</v>
      </c>
      <c r="N3501">
        <v>35</v>
      </c>
      <c r="O3501" t="b">
        <v>1</v>
      </c>
      <c r="P3501" t="s">
        <v>8269</v>
      </c>
    </row>
    <row r="3502" spans="1:16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114"/>
        <v>42419.91942129629</v>
      </c>
      <c r="L3502" s="13">
        <f t="shared" si="113"/>
        <v>2016</v>
      </c>
      <c r="M3502" t="b">
        <v>0</v>
      </c>
      <c r="N3502">
        <v>42</v>
      </c>
      <c r="O3502" t="b">
        <v>1</v>
      </c>
      <c r="P3502" t="s">
        <v>8269</v>
      </c>
    </row>
    <row r="3503" spans="1:16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114"/>
        <v>42233.763831018514</v>
      </c>
      <c r="L3503" s="13">
        <f t="shared" si="113"/>
        <v>2015</v>
      </c>
      <c r="M3503" t="b">
        <v>0</v>
      </c>
      <c r="N3503">
        <v>42</v>
      </c>
      <c r="O3503" t="b">
        <v>1</v>
      </c>
      <c r="P3503" t="s">
        <v>8269</v>
      </c>
    </row>
    <row r="3504" spans="1:16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114"/>
        <v>42430.839398148149</v>
      </c>
      <c r="L3504" s="13">
        <f t="shared" si="113"/>
        <v>2016</v>
      </c>
      <c r="M3504" t="b">
        <v>0</v>
      </c>
      <c r="N3504">
        <v>31</v>
      </c>
      <c r="O3504" t="b">
        <v>1</v>
      </c>
      <c r="P3504" t="s">
        <v>8269</v>
      </c>
    </row>
    <row r="3505" spans="1:16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114"/>
        <v>42545.478333333333</v>
      </c>
      <c r="L3505" s="13">
        <f t="shared" si="113"/>
        <v>2016</v>
      </c>
      <c r="M3505" t="b">
        <v>0</v>
      </c>
      <c r="N3505">
        <v>38</v>
      </c>
      <c r="O3505" t="b">
        <v>1</v>
      </c>
      <c r="P3505" t="s">
        <v>8269</v>
      </c>
    </row>
    <row r="3506" spans="1:16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114"/>
        <v>42297.748738425929</v>
      </c>
      <c r="L3506" s="13">
        <f t="shared" si="113"/>
        <v>2015</v>
      </c>
      <c r="M3506" t="b">
        <v>0</v>
      </c>
      <c r="N3506">
        <v>8</v>
      </c>
      <c r="O3506" t="b">
        <v>1</v>
      </c>
      <c r="P3506" t="s">
        <v>8269</v>
      </c>
    </row>
    <row r="3507" spans="1:16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114"/>
        <v>41760.935706018521</v>
      </c>
      <c r="L3507" s="13">
        <f t="shared" si="113"/>
        <v>2014</v>
      </c>
      <c r="M3507" t="b">
        <v>0</v>
      </c>
      <c r="N3507">
        <v>39</v>
      </c>
      <c r="O3507" t="b">
        <v>1</v>
      </c>
      <c r="P3507" t="s">
        <v>8269</v>
      </c>
    </row>
    <row r="3508" spans="1:16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114"/>
        <v>41829.734259259261</v>
      </c>
      <c r="L3508" s="13">
        <f t="shared" si="113"/>
        <v>2014</v>
      </c>
      <c r="M3508" t="b">
        <v>0</v>
      </c>
      <c r="N3508">
        <v>29</v>
      </c>
      <c r="O3508" t="b">
        <v>1</v>
      </c>
      <c r="P3508" t="s">
        <v>8269</v>
      </c>
    </row>
    <row r="3509" spans="1:16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114"/>
        <v>42491.92288194444</v>
      </c>
      <c r="L3509" s="13">
        <f t="shared" si="113"/>
        <v>2016</v>
      </c>
      <c r="M3509" t="b">
        <v>0</v>
      </c>
      <c r="N3509">
        <v>72</v>
      </c>
      <c r="O3509" t="b">
        <v>1</v>
      </c>
      <c r="P3509" t="s">
        <v>8269</v>
      </c>
    </row>
    <row r="3510" spans="1:16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114"/>
        <v>42477.729780092588</v>
      </c>
      <c r="L3510" s="13">
        <f t="shared" si="113"/>
        <v>2016</v>
      </c>
      <c r="M3510" t="b">
        <v>0</v>
      </c>
      <c r="N3510">
        <v>15</v>
      </c>
      <c r="O3510" t="b">
        <v>1</v>
      </c>
      <c r="P3510" t="s">
        <v>8269</v>
      </c>
    </row>
    <row r="3511" spans="1:16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114"/>
        <v>41950.859560185185</v>
      </c>
      <c r="L3511" s="13">
        <f t="shared" si="113"/>
        <v>2014</v>
      </c>
      <c r="M3511" t="b">
        <v>0</v>
      </c>
      <c r="N3511">
        <v>33</v>
      </c>
      <c r="O3511" t="b">
        <v>1</v>
      </c>
      <c r="P3511" t="s">
        <v>8269</v>
      </c>
    </row>
    <row r="3512" spans="1:16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114"/>
        <v>41802.62090277778</v>
      </c>
      <c r="L3512" s="13">
        <f t="shared" si="113"/>
        <v>2014</v>
      </c>
      <c r="M3512" t="b">
        <v>0</v>
      </c>
      <c r="N3512">
        <v>15</v>
      </c>
      <c r="O3512" t="b">
        <v>1</v>
      </c>
      <c r="P3512" t="s">
        <v>8269</v>
      </c>
    </row>
    <row r="3513" spans="1:16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114"/>
        <v>41927.873784722222</v>
      </c>
      <c r="L3513" s="13">
        <f t="shared" si="113"/>
        <v>2014</v>
      </c>
      <c r="M3513" t="b">
        <v>0</v>
      </c>
      <c r="N3513">
        <v>19</v>
      </c>
      <c r="O3513" t="b">
        <v>1</v>
      </c>
      <c r="P3513" t="s">
        <v>8269</v>
      </c>
    </row>
    <row r="3514" spans="1:16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114"/>
        <v>42057.536944444444</v>
      </c>
      <c r="L3514" s="13">
        <f t="shared" si="113"/>
        <v>2015</v>
      </c>
      <c r="M3514" t="b">
        <v>0</v>
      </c>
      <c r="N3514">
        <v>17</v>
      </c>
      <c r="O3514" t="b">
        <v>1</v>
      </c>
      <c r="P3514" t="s">
        <v>8269</v>
      </c>
    </row>
    <row r="3515" spans="1:16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114"/>
        <v>41781.096203703702</v>
      </c>
      <c r="L3515" s="13">
        <f t="shared" si="113"/>
        <v>2014</v>
      </c>
      <c r="M3515" t="b">
        <v>0</v>
      </c>
      <c r="N3515">
        <v>44</v>
      </c>
      <c r="O3515" t="b">
        <v>1</v>
      </c>
      <c r="P3515" t="s">
        <v>8269</v>
      </c>
    </row>
    <row r="3516" spans="1:16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114"/>
        <v>42020.846666666665</v>
      </c>
      <c r="L3516" s="13">
        <f t="shared" si="113"/>
        <v>2015</v>
      </c>
      <c r="M3516" t="b">
        <v>0</v>
      </c>
      <c r="N3516">
        <v>10</v>
      </c>
      <c r="O3516" t="b">
        <v>1</v>
      </c>
      <c r="P3516" t="s">
        <v>8269</v>
      </c>
    </row>
    <row r="3517" spans="1:16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114"/>
        <v>42125.772812499999</v>
      </c>
      <c r="L3517" s="13">
        <f t="shared" si="113"/>
        <v>2015</v>
      </c>
      <c r="M3517" t="b">
        <v>0</v>
      </c>
      <c r="N3517">
        <v>46</v>
      </c>
      <c r="O3517" t="b">
        <v>1</v>
      </c>
      <c r="P3517" t="s">
        <v>8269</v>
      </c>
    </row>
    <row r="3518" spans="1:16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114"/>
        <v>41856.010069444441</v>
      </c>
      <c r="L3518" s="13">
        <f t="shared" si="113"/>
        <v>2014</v>
      </c>
      <c r="M3518" t="b">
        <v>0</v>
      </c>
      <c r="N3518">
        <v>11</v>
      </c>
      <c r="O3518" t="b">
        <v>1</v>
      </c>
      <c r="P3518" t="s">
        <v>8269</v>
      </c>
    </row>
    <row r="3519" spans="1:16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114"/>
        <v>41794.817523148151</v>
      </c>
      <c r="L3519" s="13">
        <f t="shared" si="113"/>
        <v>2014</v>
      </c>
      <c r="M3519" t="b">
        <v>0</v>
      </c>
      <c r="N3519">
        <v>13</v>
      </c>
      <c r="O3519" t="b">
        <v>1</v>
      </c>
      <c r="P3519" t="s">
        <v>8269</v>
      </c>
    </row>
    <row r="3520" spans="1:16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114"/>
        <v>41893.783553240741</v>
      </c>
      <c r="L3520" s="13">
        <f t="shared" si="113"/>
        <v>2014</v>
      </c>
      <c r="M3520" t="b">
        <v>0</v>
      </c>
      <c r="N3520">
        <v>33</v>
      </c>
      <c r="O3520" t="b">
        <v>1</v>
      </c>
      <c r="P3520" t="s">
        <v>8269</v>
      </c>
    </row>
    <row r="3521" spans="1:16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114"/>
        <v>42037.598958333328</v>
      </c>
      <c r="L3521" s="13">
        <f t="shared" si="113"/>
        <v>2015</v>
      </c>
      <c r="M3521" t="b">
        <v>0</v>
      </c>
      <c r="N3521">
        <v>28</v>
      </c>
      <c r="O3521" t="b">
        <v>1</v>
      </c>
      <c r="P3521" t="s">
        <v>8269</v>
      </c>
    </row>
    <row r="3522" spans="1:16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114"/>
        <v>42227.824212962965</v>
      </c>
      <c r="L3522" s="13">
        <f t="shared" si="113"/>
        <v>2015</v>
      </c>
      <c r="M3522" t="b">
        <v>0</v>
      </c>
      <c r="N3522">
        <v>21</v>
      </c>
      <c r="O3522" t="b">
        <v>1</v>
      </c>
      <c r="P3522" t="s">
        <v>8269</v>
      </c>
    </row>
    <row r="3523" spans="1:16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si="114"/>
        <v>41881.361342592594</v>
      </c>
      <c r="L3523" s="13">
        <f t="shared" ref="L3523:L3586" si="115">YEAR(K3523)</f>
        <v>2014</v>
      </c>
      <c r="M3523" t="b">
        <v>0</v>
      </c>
      <c r="N3523">
        <v>13</v>
      </c>
      <c r="O3523" t="b">
        <v>1</v>
      </c>
      <c r="P3523" t="s">
        <v>8269</v>
      </c>
    </row>
    <row r="3524" spans="1:16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114"/>
        <v>42234.789884259255</v>
      </c>
      <c r="L3524" s="13">
        <f t="shared" si="115"/>
        <v>2015</v>
      </c>
      <c r="M3524" t="b">
        <v>0</v>
      </c>
      <c r="N3524">
        <v>34</v>
      </c>
      <c r="O3524" t="b">
        <v>1</v>
      </c>
      <c r="P3524" t="s">
        <v>8269</v>
      </c>
    </row>
    <row r="3525" spans="1:16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114"/>
        <v>42581.397546296299</v>
      </c>
      <c r="L3525" s="13">
        <f t="shared" si="115"/>
        <v>2016</v>
      </c>
      <c r="M3525" t="b">
        <v>0</v>
      </c>
      <c r="N3525">
        <v>80</v>
      </c>
      <c r="O3525" t="b">
        <v>1</v>
      </c>
      <c r="P3525" t="s">
        <v>8269</v>
      </c>
    </row>
    <row r="3526" spans="1:16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114"/>
        <v>41880.76357638889</v>
      </c>
      <c r="L3526" s="13">
        <f t="shared" si="115"/>
        <v>2014</v>
      </c>
      <c r="M3526" t="b">
        <v>0</v>
      </c>
      <c r="N3526">
        <v>74</v>
      </c>
      <c r="O3526" t="b">
        <v>1</v>
      </c>
      <c r="P3526" t="s">
        <v>8269</v>
      </c>
    </row>
    <row r="3527" spans="1:16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114"/>
        <v>42214.6956712963</v>
      </c>
      <c r="L3527" s="13">
        <f t="shared" si="115"/>
        <v>2015</v>
      </c>
      <c r="M3527" t="b">
        <v>0</v>
      </c>
      <c r="N3527">
        <v>7</v>
      </c>
      <c r="O3527" t="b">
        <v>1</v>
      </c>
      <c r="P3527" t="s">
        <v>8269</v>
      </c>
    </row>
    <row r="3528" spans="1:16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114"/>
        <v>42460.335312499999</v>
      </c>
      <c r="L3528" s="13">
        <f t="shared" si="115"/>
        <v>2016</v>
      </c>
      <c r="M3528" t="b">
        <v>0</v>
      </c>
      <c r="N3528">
        <v>34</v>
      </c>
      <c r="O3528" t="b">
        <v>1</v>
      </c>
      <c r="P3528" t="s">
        <v>8269</v>
      </c>
    </row>
    <row r="3529" spans="1:16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ref="K3529:K3592" si="116">(((J3529/60)/60)/24)+DATE(1970,1,1)</f>
        <v>42167.023206018523</v>
      </c>
      <c r="L3529" s="13">
        <f t="shared" si="115"/>
        <v>2015</v>
      </c>
      <c r="M3529" t="b">
        <v>0</v>
      </c>
      <c r="N3529">
        <v>86</v>
      </c>
      <c r="O3529" t="b">
        <v>1</v>
      </c>
      <c r="P3529" t="s">
        <v>8269</v>
      </c>
    </row>
    <row r="3530" spans="1:16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116"/>
        <v>42733.50136574074</v>
      </c>
      <c r="L3530" s="13">
        <f t="shared" si="115"/>
        <v>2016</v>
      </c>
      <c r="M3530" t="b">
        <v>0</v>
      </c>
      <c r="N3530">
        <v>37</v>
      </c>
      <c r="O3530" t="b">
        <v>1</v>
      </c>
      <c r="P3530" t="s">
        <v>8269</v>
      </c>
    </row>
    <row r="3531" spans="1:16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116"/>
        <v>42177.761782407411</v>
      </c>
      <c r="L3531" s="13">
        <f t="shared" si="115"/>
        <v>2015</v>
      </c>
      <c r="M3531" t="b">
        <v>0</v>
      </c>
      <c r="N3531">
        <v>18</v>
      </c>
      <c r="O3531" t="b">
        <v>1</v>
      </c>
      <c r="P3531" t="s">
        <v>8269</v>
      </c>
    </row>
    <row r="3532" spans="1:16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116"/>
        <v>42442.623344907406</v>
      </c>
      <c r="L3532" s="13">
        <f t="shared" si="115"/>
        <v>2016</v>
      </c>
      <c r="M3532" t="b">
        <v>0</v>
      </c>
      <c r="N3532">
        <v>22</v>
      </c>
      <c r="O3532" t="b">
        <v>1</v>
      </c>
      <c r="P3532" t="s">
        <v>8269</v>
      </c>
    </row>
    <row r="3533" spans="1:16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116"/>
        <v>42521.654328703706</v>
      </c>
      <c r="L3533" s="13">
        <f t="shared" si="115"/>
        <v>2016</v>
      </c>
      <c r="M3533" t="b">
        <v>0</v>
      </c>
      <c r="N3533">
        <v>26</v>
      </c>
      <c r="O3533" t="b">
        <v>1</v>
      </c>
      <c r="P3533" t="s">
        <v>8269</v>
      </c>
    </row>
    <row r="3534" spans="1:16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116"/>
        <v>41884.599849537037</v>
      </c>
      <c r="L3534" s="13">
        <f t="shared" si="115"/>
        <v>2014</v>
      </c>
      <c r="M3534" t="b">
        <v>0</v>
      </c>
      <c r="N3534">
        <v>27</v>
      </c>
      <c r="O3534" t="b">
        <v>1</v>
      </c>
      <c r="P3534" t="s">
        <v>8269</v>
      </c>
    </row>
    <row r="3535" spans="1:16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116"/>
        <v>42289.761192129634</v>
      </c>
      <c r="L3535" s="13">
        <f t="shared" si="115"/>
        <v>2015</v>
      </c>
      <c r="M3535" t="b">
        <v>0</v>
      </c>
      <c r="N3535">
        <v>8</v>
      </c>
      <c r="O3535" t="b">
        <v>1</v>
      </c>
      <c r="P3535" t="s">
        <v>8269</v>
      </c>
    </row>
    <row r="3536" spans="1:16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116"/>
        <v>42243.6252662037</v>
      </c>
      <c r="L3536" s="13">
        <f t="shared" si="115"/>
        <v>2015</v>
      </c>
      <c r="M3536" t="b">
        <v>0</v>
      </c>
      <c r="N3536">
        <v>204</v>
      </c>
      <c r="O3536" t="b">
        <v>1</v>
      </c>
      <c r="P3536" t="s">
        <v>8269</v>
      </c>
    </row>
    <row r="3537" spans="1:16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116"/>
        <v>42248.640162037031</v>
      </c>
      <c r="L3537" s="13">
        <f t="shared" si="115"/>
        <v>2015</v>
      </c>
      <c r="M3537" t="b">
        <v>0</v>
      </c>
      <c r="N3537">
        <v>46</v>
      </c>
      <c r="O3537" t="b">
        <v>1</v>
      </c>
      <c r="P3537" t="s">
        <v>8269</v>
      </c>
    </row>
    <row r="3538" spans="1:16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116"/>
        <v>42328.727141203708</v>
      </c>
      <c r="L3538" s="13">
        <f t="shared" si="115"/>
        <v>2015</v>
      </c>
      <c r="M3538" t="b">
        <v>0</v>
      </c>
      <c r="N3538">
        <v>17</v>
      </c>
      <c r="O3538" t="b">
        <v>1</v>
      </c>
      <c r="P3538" t="s">
        <v>8269</v>
      </c>
    </row>
    <row r="3539" spans="1:16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116"/>
        <v>41923.354351851849</v>
      </c>
      <c r="L3539" s="13">
        <f t="shared" si="115"/>
        <v>2014</v>
      </c>
      <c r="M3539" t="b">
        <v>0</v>
      </c>
      <c r="N3539">
        <v>28</v>
      </c>
      <c r="O3539" t="b">
        <v>1</v>
      </c>
      <c r="P3539" t="s">
        <v>8269</v>
      </c>
    </row>
    <row r="3540" spans="1:16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116"/>
        <v>42571.420601851853</v>
      </c>
      <c r="L3540" s="13">
        <f t="shared" si="115"/>
        <v>2016</v>
      </c>
      <c r="M3540" t="b">
        <v>0</v>
      </c>
      <c r="N3540">
        <v>83</v>
      </c>
      <c r="O3540" t="b">
        <v>1</v>
      </c>
      <c r="P3540" t="s">
        <v>8269</v>
      </c>
    </row>
    <row r="3541" spans="1:16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116"/>
        <v>42600.756041666667</v>
      </c>
      <c r="L3541" s="13">
        <f t="shared" si="115"/>
        <v>2016</v>
      </c>
      <c r="M3541" t="b">
        <v>0</v>
      </c>
      <c r="N3541">
        <v>13</v>
      </c>
      <c r="O3541" t="b">
        <v>1</v>
      </c>
      <c r="P3541" t="s">
        <v>8269</v>
      </c>
    </row>
    <row r="3542" spans="1:16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116"/>
        <v>42517.003368055557</v>
      </c>
      <c r="L3542" s="13">
        <f t="shared" si="115"/>
        <v>2016</v>
      </c>
      <c r="M3542" t="b">
        <v>0</v>
      </c>
      <c r="N3542">
        <v>8</v>
      </c>
      <c r="O3542" t="b">
        <v>1</v>
      </c>
      <c r="P3542" t="s">
        <v>8269</v>
      </c>
    </row>
    <row r="3543" spans="1:16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116"/>
        <v>42222.730034722219</v>
      </c>
      <c r="L3543" s="13">
        <f t="shared" si="115"/>
        <v>2015</v>
      </c>
      <c r="M3543" t="b">
        <v>0</v>
      </c>
      <c r="N3543">
        <v>32</v>
      </c>
      <c r="O3543" t="b">
        <v>1</v>
      </c>
      <c r="P3543" t="s">
        <v>8269</v>
      </c>
    </row>
    <row r="3544" spans="1:16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116"/>
        <v>41829.599791666667</v>
      </c>
      <c r="L3544" s="13">
        <f t="shared" si="115"/>
        <v>2014</v>
      </c>
      <c r="M3544" t="b">
        <v>0</v>
      </c>
      <c r="N3544">
        <v>85</v>
      </c>
      <c r="O3544" t="b">
        <v>1</v>
      </c>
      <c r="P3544" t="s">
        <v>8269</v>
      </c>
    </row>
    <row r="3545" spans="1:16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116"/>
        <v>42150.755312499998</v>
      </c>
      <c r="L3545" s="13">
        <f t="shared" si="115"/>
        <v>2015</v>
      </c>
      <c r="M3545" t="b">
        <v>0</v>
      </c>
      <c r="N3545">
        <v>29</v>
      </c>
      <c r="O3545" t="b">
        <v>1</v>
      </c>
      <c r="P3545" t="s">
        <v>8269</v>
      </c>
    </row>
    <row r="3546" spans="1:16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116"/>
        <v>42040.831678240742</v>
      </c>
      <c r="L3546" s="13">
        <f t="shared" si="115"/>
        <v>2015</v>
      </c>
      <c r="M3546" t="b">
        <v>0</v>
      </c>
      <c r="N3546">
        <v>24</v>
      </c>
      <c r="O3546" t="b">
        <v>1</v>
      </c>
      <c r="P3546" t="s">
        <v>8269</v>
      </c>
    </row>
    <row r="3547" spans="1:16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116"/>
        <v>42075.807395833333</v>
      </c>
      <c r="L3547" s="13">
        <f t="shared" si="115"/>
        <v>2015</v>
      </c>
      <c r="M3547" t="b">
        <v>0</v>
      </c>
      <c r="N3547">
        <v>8</v>
      </c>
      <c r="O3547" t="b">
        <v>1</v>
      </c>
      <c r="P3547" t="s">
        <v>8269</v>
      </c>
    </row>
    <row r="3548" spans="1:16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116"/>
        <v>42073.660694444443</v>
      </c>
      <c r="L3548" s="13">
        <f t="shared" si="115"/>
        <v>2015</v>
      </c>
      <c r="M3548" t="b">
        <v>0</v>
      </c>
      <c r="N3548">
        <v>19</v>
      </c>
      <c r="O3548" t="b">
        <v>1</v>
      </c>
      <c r="P3548" t="s">
        <v>8269</v>
      </c>
    </row>
    <row r="3549" spans="1:16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116"/>
        <v>42480.078715277778</v>
      </c>
      <c r="L3549" s="13">
        <f t="shared" si="115"/>
        <v>2016</v>
      </c>
      <c r="M3549" t="b">
        <v>0</v>
      </c>
      <c r="N3549">
        <v>336</v>
      </c>
      <c r="O3549" t="b">
        <v>1</v>
      </c>
      <c r="P3549" t="s">
        <v>8269</v>
      </c>
    </row>
    <row r="3550" spans="1:16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116"/>
        <v>42411.942291666666</v>
      </c>
      <c r="L3550" s="13">
        <f t="shared" si="115"/>
        <v>2016</v>
      </c>
      <c r="M3550" t="b">
        <v>0</v>
      </c>
      <c r="N3550">
        <v>13</v>
      </c>
      <c r="O3550" t="b">
        <v>1</v>
      </c>
      <c r="P3550" t="s">
        <v>8269</v>
      </c>
    </row>
    <row r="3551" spans="1:16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116"/>
        <v>42223.394363425927</v>
      </c>
      <c r="L3551" s="13">
        <f t="shared" si="115"/>
        <v>2015</v>
      </c>
      <c r="M3551" t="b">
        <v>0</v>
      </c>
      <c r="N3551">
        <v>42</v>
      </c>
      <c r="O3551" t="b">
        <v>1</v>
      </c>
      <c r="P3551" t="s">
        <v>8269</v>
      </c>
    </row>
    <row r="3552" spans="1:16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116"/>
        <v>42462.893495370372</v>
      </c>
      <c r="L3552" s="13">
        <f t="shared" si="115"/>
        <v>2016</v>
      </c>
      <c r="M3552" t="b">
        <v>0</v>
      </c>
      <c r="N3552">
        <v>64</v>
      </c>
      <c r="O3552" t="b">
        <v>1</v>
      </c>
      <c r="P3552" t="s">
        <v>8269</v>
      </c>
    </row>
    <row r="3553" spans="1:16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116"/>
        <v>41753.515856481477</v>
      </c>
      <c r="L3553" s="13">
        <f t="shared" si="115"/>
        <v>2014</v>
      </c>
      <c r="M3553" t="b">
        <v>0</v>
      </c>
      <c r="N3553">
        <v>25</v>
      </c>
      <c r="O3553" t="b">
        <v>1</v>
      </c>
      <c r="P3553" t="s">
        <v>8269</v>
      </c>
    </row>
    <row r="3554" spans="1:16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116"/>
        <v>41788.587083333332</v>
      </c>
      <c r="L3554" s="13">
        <f t="shared" si="115"/>
        <v>2014</v>
      </c>
      <c r="M3554" t="b">
        <v>0</v>
      </c>
      <c r="N3554">
        <v>20</v>
      </c>
      <c r="O3554" t="b">
        <v>1</v>
      </c>
      <c r="P3554" t="s">
        <v>8269</v>
      </c>
    </row>
    <row r="3555" spans="1:16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116"/>
        <v>42196.028703703705</v>
      </c>
      <c r="L3555" s="13">
        <f t="shared" si="115"/>
        <v>2015</v>
      </c>
      <c r="M3555" t="b">
        <v>0</v>
      </c>
      <c r="N3555">
        <v>104</v>
      </c>
      <c r="O3555" t="b">
        <v>1</v>
      </c>
      <c r="P3555" t="s">
        <v>8269</v>
      </c>
    </row>
    <row r="3556" spans="1:16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116"/>
        <v>42016.050451388888</v>
      </c>
      <c r="L3556" s="13">
        <f t="shared" si="115"/>
        <v>2015</v>
      </c>
      <c r="M3556" t="b">
        <v>0</v>
      </c>
      <c r="N3556">
        <v>53</v>
      </c>
      <c r="O3556" t="b">
        <v>1</v>
      </c>
      <c r="P3556" t="s">
        <v>8269</v>
      </c>
    </row>
    <row r="3557" spans="1:16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116"/>
        <v>42661.442060185189</v>
      </c>
      <c r="L3557" s="13">
        <f t="shared" si="115"/>
        <v>2016</v>
      </c>
      <c r="M3557" t="b">
        <v>0</v>
      </c>
      <c r="N3557">
        <v>14</v>
      </c>
      <c r="O3557" t="b">
        <v>1</v>
      </c>
      <c r="P3557" t="s">
        <v>8269</v>
      </c>
    </row>
    <row r="3558" spans="1:16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116"/>
        <v>41808.649583333332</v>
      </c>
      <c r="L3558" s="13">
        <f t="shared" si="115"/>
        <v>2014</v>
      </c>
      <c r="M3558" t="b">
        <v>0</v>
      </c>
      <c r="N3558">
        <v>20</v>
      </c>
      <c r="O3558" t="b">
        <v>1</v>
      </c>
      <c r="P3558" t="s">
        <v>8269</v>
      </c>
    </row>
    <row r="3559" spans="1:16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116"/>
        <v>41730.276747685188</v>
      </c>
      <c r="L3559" s="13">
        <f t="shared" si="115"/>
        <v>2014</v>
      </c>
      <c r="M3559" t="b">
        <v>0</v>
      </c>
      <c r="N3559">
        <v>558</v>
      </c>
      <c r="O3559" t="b">
        <v>1</v>
      </c>
      <c r="P3559" t="s">
        <v>8269</v>
      </c>
    </row>
    <row r="3560" spans="1:16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116"/>
        <v>42139.816840277781</v>
      </c>
      <c r="L3560" s="13">
        <f t="shared" si="115"/>
        <v>2015</v>
      </c>
      <c r="M3560" t="b">
        <v>0</v>
      </c>
      <c r="N3560">
        <v>22</v>
      </c>
      <c r="O3560" t="b">
        <v>1</v>
      </c>
      <c r="P3560" t="s">
        <v>8269</v>
      </c>
    </row>
    <row r="3561" spans="1:16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116"/>
        <v>42194.096157407403</v>
      </c>
      <c r="L3561" s="13">
        <f t="shared" si="115"/>
        <v>2015</v>
      </c>
      <c r="M3561" t="b">
        <v>0</v>
      </c>
      <c r="N3561">
        <v>24</v>
      </c>
      <c r="O3561" t="b">
        <v>1</v>
      </c>
      <c r="P3561" t="s">
        <v>8269</v>
      </c>
    </row>
    <row r="3562" spans="1:16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116"/>
        <v>42115.889652777783</v>
      </c>
      <c r="L3562" s="13">
        <f t="shared" si="115"/>
        <v>2015</v>
      </c>
      <c r="M3562" t="b">
        <v>0</v>
      </c>
      <c r="N3562">
        <v>74</v>
      </c>
      <c r="O3562" t="b">
        <v>1</v>
      </c>
      <c r="P3562" t="s">
        <v>8269</v>
      </c>
    </row>
    <row r="3563" spans="1:16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116"/>
        <v>42203.680300925931</v>
      </c>
      <c r="L3563" s="13">
        <f t="shared" si="115"/>
        <v>2015</v>
      </c>
      <c r="M3563" t="b">
        <v>0</v>
      </c>
      <c r="N3563">
        <v>54</v>
      </c>
      <c r="O3563" t="b">
        <v>1</v>
      </c>
      <c r="P3563" t="s">
        <v>8269</v>
      </c>
    </row>
    <row r="3564" spans="1:16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116"/>
        <v>42433.761886574073</v>
      </c>
      <c r="L3564" s="13">
        <f t="shared" si="115"/>
        <v>2016</v>
      </c>
      <c r="M3564" t="b">
        <v>0</v>
      </c>
      <c r="N3564">
        <v>31</v>
      </c>
      <c r="O3564" t="b">
        <v>1</v>
      </c>
      <c r="P3564" t="s">
        <v>8269</v>
      </c>
    </row>
    <row r="3565" spans="1:16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116"/>
        <v>42555.671944444446</v>
      </c>
      <c r="L3565" s="13">
        <f t="shared" si="115"/>
        <v>2016</v>
      </c>
      <c r="M3565" t="b">
        <v>0</v>
      </c>
      <c r="N3565">
        <v>25</v>
      </c>
      <c r="O3565" t="b">
        <v>1</v>
      </c>
      <c r="P3565" t="s">
        <v>8269</v>
      </c>
    </row>
    <row r="3566" spans="1:16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116"/>
        <v>42236.623252314821</v>
      </c>
      <c r="L3566" s="13">
        <f t="shared" si="115"/>
        <v>2015</v>
      </c>
      <c r="M3566" t="b">
        <v>0</v>
      </c>
      <c r="N3566">
        <v>17</v>
      </c>
      <c r="O3566" t="b">
        <v>1</v>
      </c>
      <c r="P3566" t="s">
        <v>8269</v>
      </c>
    </row>
    <row r="3567" spans="1:16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116"/>
        <v>41974.743148148147</v>
      </c>
      <c r="L3567" s="13">
        <f t="shared" si="115"/>
        <v>2014</v>
      </c>
      <c r="M3567" t="b">
        <v>0</v>
      </c>
      <c r="N3567">
        <v>12</v>
      </c>
      <c r="O3567" t="b">
        <v>1</v>
      </c>
      <c r="P3567" t="s">
        <v>8269</v>
      </c>
    </row>
    <row r="3568" spans="1:16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116"/>
        <v>41997.507905092592</v>
      </c>
      <c r="L3568" s="13">
        <f t="shared" si="115"/>
        <v>2014</v>
      </c>
      <c r="M3568" t="b">
        <v>0</v>
      </c>
      <c r="N3568">
        <v>38</v>
      </c>
      <c r="O3568" t="b">
        <v>1</v>
      </c>
      <c r="P3568" t="s">
        <v>8269</v>
      </c>
    </row>
    <row r="3569" spans="1:16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116"/>
        <v>42135.810694444444</v>
      </c>
      <c r="L3569" s="13">
        <f t="shared" si="115"/>
        <v>2015</v>
      </c>
      <c r="M3569" t="b">
        <v>0</v>
      </c>
      <c r="N3569">
        <v>41</v>
      </c>
      <c r="O3569" t="b">
        <v>1</v>
      </c>
      <c r="P3569" t="s">
        <v>8269</v>
      </c>
    </row>
    <row r="3570" spans="1:16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116"/>
        <v>41869.740671296298</v>
      </c>
      <c r="L3570" s="13">
        <f t="shared" si="115"/>
        <v>2014</v>
      </c>
      <c r="M3570" t="b">
        <v>0</v>
      </c>
      <c r="N3570">
        <v>19</v>
      </c>
      <c r="O3570" t="b">
        <v>1</v>
      </c>
      <c r="P3570" t="s">
        <v>8269</v>
      </c>
    </row>
    <row r="3571" spans="1:16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116"/>
        <v>41982.688611111109</v>
      </c>
      <c r="L3571" s="13">
        <f t="shared" si="115"/>
        <v>2014</v>
      </c>
      <c r="M3571" t="b">
        <v>0</v>
      </c>
      <c r="N3571">
        <v>41</v>
      </c>
      <c r="O3571" t="b">
        <v>1</v>
      </c>
      <c r="P3571" t="s">
        <v>8269</v>
      </c>
    </row>
    <row r="3572" spans="1:16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116"/>
        <v>41976.331979166673</v>
      </c>
      <c r="L3572" s="13">
        <f t="shared" si="115"/>
        <v>2014</v>
      </c>
      <c r="M3572" t="b">
        <v>0</v>
      </c>
      <c r="N3572">
        <v>26</v>
      </c>
      <c r="O3572" t="b">
        <v>1</v>
      </c>
      <c r="P3572" t="s">
        <v>8269</v>
      </c>
    </row>
    <row r="3573" spans="1:16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116"/>
        <v>41912.858946759261</v>
      </c>
      <c r="L3573" s="13">
        <f t="shared" si="115"/>
        <v>2014</v>
      </c>
      <c r="M3573" t="b">
        <v>0</v>
      </c>
      <c r="N3573">
        <v>25</v>
      </c>
      <c r="O3573" t="b">
        <v>1</v>
      </c>
      <c r="P3573" t="s">
        <v>8269</v>
      </c>
    </row>
    <row r="3574" spans="1:16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116"/>
        <v>42146.570393518516</v>
      </c>
      <c r="L3574" s="13">
        <f t="shared" si="115"/>
        <v>2015</v>
      </c>
      <c r="M3574" t="b">
        <v>0</v>
      </c>
      <c r="N3574">
        <v>9</v>
      </c>
      <c r="O3574" t="b">
        <v>1</v>
      </c>
      <c r="P3574" t="s">
        <v>8269</v>
      </c>
    </row>
    <row r="3575" spans="1:16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116"/>
        <v>41921.375532407408</v>
      </c>
      <c r="L3575" s="13">
        <f t="shared" si="115"/>
        <v>2014</v>
      </c>
      <c r="M3575" t="b">
        <v>0</v>
      </c>
      <c r="N3575">
        <v>78</v>
      </c>
      <c r="O3575" t="b">
        <v>1</v>
      </c>
      <c r="P3575" t="s">
        <v>8269</v>
      </c>
    </row>
    <row r="3576" spans="1:16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116"/>
        <v>41926.942685185182</v>
      </c>
      <c r="L3576" s="13">
        <f t="shared" si="115"/>
        <v>2014</v>
      </c>
      <c r="M3576" t="b">
        <v>0</v>
      </c>
      <c r="N3576">
        <v>45</v>
      </c>
      <c r="O3576" t="b">
        <v>1</v>
      </c>
      <c r="P3576" t="s">
        <v>8269</v>
      </c>
    </row>
    <row r="3577" spans="1:16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116"/>
        <v>42561.783877314811</v>
      </c>
      <c r="L3577" s="13">
        <f t="shared" si="115"/>
        <v>2016</v>
      </c>
      <c r="M3577" t="b">
        <v>0</v>
      </c>
      <c r="N3577">
        <v>102</v>
      </c>
      <c r="O3577" t="b">
        <v>1</v>
      </c>
      <c r="P3577" t="s">
        <v>8269</v>
      </c>
    </row>
    <row r="3578" spans="1:16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116"/>
        <v>42649.54923611111</v>
      </c>
      <c r="L3578" s="13">
        <f t="shared" si="115"/>
        <v>2016</v>
      </c>
      <c r="M3578" t="b">
        <v>0</v>
      </c>
      <c r="N3578">
        <v>5</v>
      </c>
      <c r="O3578" t="b">
        <v>1</v>
      </c>
      <c r="P3578" t="s">
        <v>8269</v>
      </c>
    </row>
    <row r="3579" spans="1:16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116"/>
        <v>42093.786840277782</v>
      </c>
      <c r="L3579" s="13">
        <f t="shared" si="115"/>
        <v>2015</v>
      </c>
      <c r="M3579" t="b">
        <v>0</v>
      </c>
      <c r="N3579">
        <v>27</v>
      </c>
      <c r="O3579" t="b">
        <v>1</v>
      </c>
      <c r="P3579" t="s">
        <v>8269</v>
      </c>
    </row>
    <row r="3580" spans="1:16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116"/>
        <v>42460.733530092592</v>
      </c>
      <c r="L3580" s="13">
        <f t="shared" si="115"/>
        <v>2016</v>
      </c>
      <c r="M3580" t="b">
        <v>0</v>
      </c>
      <c r="N3580">
        <v>37</v>
      </c>
      <c r="O3580" t="b">
        <v>1</v>
      </c>
      <c r="P3580" t="s">
        <v>8269</v>
      </c>
    </row>
    <row r="3581" spans="1:16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116"/>
        <v>42430.762222222227</v>
      </c>
      <c r="L3581" s="13">
        <f t="shared" si="115"/>
        <v>2016</v>
      </c>
      <c r="M3581" t="b">
        <v>0</v>
      </c>
      <c r="N3581">
        <v>14</v>
      </c>
      <c r="O3581" t="b">
        <v>1</v>
      </c>
      <c r="P3581" t="s">
        <v>8269</v>
      </c>
    </row>
    <row r="3582" spans="1:16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116"/>
        <v>42026.176180555558</v>
      </c>
      <c r="L3582" s="13">
        <f t="shared" si="115"/>
        <v>2015</v>
      </c>
      <c r="M3582" t="b">
        <v>0</v>
      </c>
      <c r="N3582">
        <v>27</v>
      </c>
      <c r="O3582" t="b">
        <v>1</v>
      </c>
      <c r="P3582" t="s">
        <v>8269</v>
      </c>
    </row>
    <row r="3583" spans="1:16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116"/>
        <v>41836.471180555556</v>
      </c>
      <c r="L3583" s="13">
        <f t="shared" si="115"/>
        <v>2014</v>
      </c>
      <c r="M3583" t="b">
        <v>0</v>
      </c>
      <c r="N3583">
        <v>45</v>
      </c>
      <c r="O3583" t="b">
        <v>1</v>
      </c>
      <c r="P3583" t="s">
        <v>8269</v>
      </c>
    </row>
    <row r="3584" spans="1:16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116"/>
        <v>42451.095856481479</v>
      </c>
      <c r="L3584" s="13">
        <f t="shared" si="115"/>
        <v>2016</v>
      </c>
      <c r="M3584" t="b">
        <v>0</v>
      </c>
      <c r="N3584">
        <v>49</v>
      </c>
      <c r="O3584" t="b">
        <v>1</v>
      </c>
      <c r="P3584" t="s">
        <v>8269</v>
      </c>
    </row>
    <row r="3585" spans="1:16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116"/>
        <v>42418.425983796296</v>
      </c>
      <c r="L3585" s="13">
        <f t="shared" si="115"/>
        <v>2016</v>
      </c>
      <c r="M3585" t="b">
        <v>0</v>
      </c>
      <c r="N3585">
        <v>24</v>
      </c>
      <c r="O3585" t="b">
        <v>1</v>
      </c>
      <c r="P3585" t="s">
        <v>8269</v>
      </c>
    </row>
    <row r="3586" spans="1:16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116"/>
        <v>42168.316481481481</v>
      </c>
      <c r="L3586" s="13">
        <f t="shared" si="115"/>
        <v>2015</v>
      </c>
      <c r="M3586" t="b">
        <v>0</v>
      </c>
      <c r="N3586">
        <v>112</v>
      </c>
      <c r="O3586" t="b">
        <v>1</v>
      </c>
      <c r="P3586" t="s">
        <v>8269</v>
      </c>
    </row>
    <row r="3587" spans="1:16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si="116"/>
        <v>41964.716319444444</v>
      </c>
      <c r="L3587" s="13">
        <f t="shared" ref="L3587:L3650" si="117">YEAR(K3587)</f>
        <v>2014</v>
      </c>
      <c r="M3587" t="b">
        <v>0</v>
      </c>
      <c r="N3587">
        <v>23</v>
      </c>
      <c r="O3587" t="b">
        <v>1</v>
      </c>
      <c r="P3587" t="s">
        <v>8269</v>
      </c>
    </row>
    <row r="3588" spans="1:16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116"/>
        <v>42576.697569444441</v>
      </c>
      <c r="L3588" s="13">
        <f t="shared" si="117"/>
        <v>2016</v>
      </c>
      <c r="M3588" t="b">
        <v>0</v>
      </c>
      <c r="N3588">
        <v>54</v>
      </c>
      <c r="O3588" t="b">
        <v>1</v>
      </c>
      <c r="P3588" t="s">
        <v>8269</v>
      </c>
    </row>
    <row r="3589" spans="1:16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116"/>
        <v>42503.539976851855</v>
      </c>
      <c r="L3589" s="13">
        <f t="shared" si="117"/>
        <v>2016</v>
      </c>
      <c r="M3589" t="b">
        <v>0</v>
      </c>
      <c r="N3589">
        <v>28</v>
      </c>
      <c r="O3589" t="b">
        <v>1</v>
      </c>
      <c r="P3589" t="s">
        <v>8269</v>
      </c>
    </row>
    <row r="3590" spans="1:16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116"/>
        <v>42101.828819444447</v>
      </c>
      <c r="L3590" s="13">
        <f t="shared" si="117"/>
        <v>2015</v>
      </c>
      <c r="M3590" t="b">
        <v>0</v>
      </c>
      <c r="N3590">
        <v>11</v>
      </c>
      <c r="O3590" t="b">
        <v>1</v>
      </c>
      <c r="P3590" t="s">
        <v>8269</v>
      </c>
    </row>
    <row r="3591" spans="1:16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116"/>
        <v>42125.647534722222</v>
      </c>
      <c r="L3591" s="13">
        <f t="shared" si="117"/>
        <v>2015</v>
      </c>
      <c r="M3591" t="b">
        <v>0</v>
      </c>
      <c r="N3591">
        <v>62</v>
      </c>
      <c r="O3591" t="b">
        <v>1</v>
      </c>
      <c r="P3591" t="s">
        <v>8269</v>
      </c>
    </row>
    <row r="3592" spans="1:16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116"/>
        <v>41902.333726851852</v>
      </c>
      <c r="L3592" s="13">
        <f t="shared" si="117"/>
        <v>2014</v>
      </c>
      <c r="M3592" t="b">
        <v>0</v>
      </c>
      <c r="N3592">
        <v>73</v>
      </c>
      <c r="O3592" t="b">
        <v>1</v>
      </c>
      <c r="P3592" t="s">
        <v>8269</v>
      </c>
    </row>
    <row r="3593" spans="1:16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ref="K3593:K3656" si="118">(((J3593/60)/60)/24)+DATE(1970,1,1)</f>
        <v>42003.948425925926</v>
      </c>
      <c r="L3593" s="13">
        <f t="shared" si="117"/>
        <v>2014</v>
      </c>
      <c r="M3593" t="b">
        <v>0</v>
      </c>
      <c r="N3593">
        <v>18</v>
      </c>
      <c r="O3593" t="b">
        <v>1</v>
      </c>
      <c r="P3593" t="s">
        <v>8269</v>
      </c>
    </row>
    <row r="3594" spans="1:16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118"/>
        <v>41988.829942129625</v>
      </c>
      <c r="L3594" s="13">
        <f t="shared" si="117"/>
        <v>2014</v>
      </c>
      <c r="M3594" t="b">
        <v>0</v>
      </c>
      <c r="N3594">
        <v>35</v>
      </c>
      <c r="O3594" t="b">
        <v>1</v>
      </c>
      <c r="P3594" t="s">
        <v>8269</v>
      </c>
    </row>
    <row r="3595" spans="1:16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118"/>
        <v>41974.898599537039</v>
      </c>
      <c r="L3595" s="13">
        <f t="shared" si="117"/>
        <v>2014</v>
      </c>
      <c r="M3595" t="b">
        <v>0</v>
      </c>
      <c r="N3595">
        <v>43</v>
      </c>
      <c r="O3595" t="b">
        <v>1</v>
      </c>
      <c r="P3595" t="s">
        <v>8269</v>
      </c>
    </row>
    <row r="3596" spans="1:16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118"/>
        <v>42592.066921296297</v>
      </c>
      <c r="L3596" s="13">
        <f t="shared" si="117"/>
        <v>2016</v>
      </c>
      <c r="M3596" t="b">
        <v>0</v>
      </c>
      <c r="N3596">
        <v>36</v>
      </c>
      <c r="O3596" t="b">
        <v>1</v>
      </c>
      <c r="P3596" t="s">
        <v>8269</v>
      </c>
    </row>
    <row r="3597" spans="1:16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118"/>
        <v>42050.008368055554</v>
      </c>
      <c r="L3597" s="13">
        <f t="shared" si="117"/>
        <v>2015</v>
      </c>
      <c r="M3597" t="b">
        <v>0</v>
      </c>
      <c r="N3597">
        <v>62</v>
      </c>
      <c r="O3597" t="b">
        <v>1</v>
      </c>
      <c r="P3597" t="s">
        <v>8269</v>
      </c>
    </row>
    <row r="3598" spans="1:16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118"/>
        <v>41856.715069444443</v>
      </c>
      <c r="L3598" s="13">
        <f t="shared" si="117"/>
        <v>2014</v>
      </c>
      <c r="M3598" t="b">
        <v>0</v>
      </c>
      <c r="N3598">
        <v>15</v>
      </c>
      <c r="O3598" t="b">
        <v>1</v>
      </c>
      <c r="P3598" t="s">
        <v>8269</v>
      </c>
    </row>
    <row r="3599" spans="1:16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118"/>
        <v>42417.585532407407</v>
      </c>
      <c r="L3599" s="13">
        <f t="shared" si="117"/>
        <v>2016</v>
      </c>
      <c r="M3599" t="b">
        <v>0</v>
      </c>
      <c r="N3599">
        <v>33</v>
      </c>
      <c r="O3599" t="b">
        <v>1</v>
      </c>
      <c r="P3599" t="s">
        <v>8269</v>
      </c>
    </row>
    <row r="3600" spans="1:16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118"/>
        <v>41866.79886574074</v>
      </c>
      <c r="L3600" s="13">
        <f t="shared" si="117"/>
        <v>2014</v>
      </c>
      <c r="M3600" t="b">
        <v>0</v>
      </c>
      <c r="N3600">
        <v>27</v>
      </c>
      <c r="O3600" t="b">
        <v>1</v>
      </c>
      <c r="P3600" t="s">
        <v>8269</v>
      </c>
    </row>
    <row r="3601" spans="1:16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118"/>
        <v>42220.79487268519</v>
      </c>
      <c r="L3601" s="13">
        <f t="shared" si="117"/>
        <v>2015</v>
      </c>
      <c r="M3601" t="b">
        <v>0</v>
      </c>
      <c r="N3601">
        <v>17</v>
      </c>
      <c r="O3601" t="b">
        <v>1</v>
      </c>
      <c r="P3601" t="s">
        <v>8269</v>
      </c>
    </row>
    <row r="3602" spans="1:16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118"/>
        <v>42628.849120370374</v>
      </c>
      <c r="L3602" s="13">
        <f t="shared" si="117"/>
        <v>2016</v>
      </c>
      <c r="M3602" t="b">
        <v>0</v>
      </c>
      <c r="N3602">
        <v>4</v>
      </c>
      <c r="O3602" t="b">
        <v>1</v>
      </c>
      <c r="P3602" t="s">
        <v>8269</v>
      </c>
    </row>
    <row r="3603" spans="1:16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118"/>
        <v>41990.99863425926</v>
      </c>
      <c r="L3603" s="13">
        <f t="shared" si="117"/>
        <v>2014</v>
      </c>
      <c r="M3603" t="b">
        <v>0</v>
      </c>
      <c r="N3603">
        <v>53</v>
      </c>
      <c r="O3603" t="b">
        <v>1</v>
      </c>
      <c r="P3603" t="s">
        <v>8269</v>
      </c>
    </row>
    <row r="3604" spans="1:16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118"/>
        <v>42447.894432870366</v>
      </c>
      <c r="L3604" s="13">
        <f t="shared" si="117"/>
        <v>2016</v>
      </c>
      <c r="M3604" t="b">
        <v>0</v>
      </c>
      <c r="N3604">
        <v>49</v>
      </c>
      <c r="O3604" t="b">
        <v>1</v>
      </c>
      <c r="P3604" t="s">
        <v>8269</v>
      </c>
    </row>
    <row r="3605" spans="1:16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118"/>
        <v>42283.864351851851</v>
      </c>
      <c r="L3605" s="13">
        <f t="shared" si="117"/>
        <v>2015</v>
      </c>
      <c r="M3605" t="b">
        <v>0</v>
      </c>
      <c r="N3605">
        <v>57</v>
      </c>
      <c r="O3605" t="b">
        <v>1</v>
      </c>
      <c r="P3605" t="s">
        <v>8269</v>
      </c>
    </row>
    <row r="3606" spans="1:16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118"/>
        <v>42483.015694444446</v>
      </c>
      <c r="L3606" s="13">
        <f t="shared" si="117"/>
        <v>2016</v>
      </c>
      <c r="M3606" t="b">
        <v>0</v>
      </c>
      <c r="N3606">
        <v>69</v>
      </c>
      <c r="O3606" t="b">
        <v>1</v>
      </c>
      <c r="P3606" t="s">
        <v>8269</v>
      </c>
    </row>
    <row r="3607" spans="1:16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118"/>
        <v>42383.793124999997</v>
      </c>
      <c r="L3607" s="13">
        <f t="shared" si="117"/>
        <v>2016</v>
      </c>
      <c r="M3607" t="b">
        <v>0</v>
      </c>
      <c r="N3607">
        <v>15</v>
      </c>
      <c r="O3607" t="b">
        <v>1</v>
      </c>
      <c r="P3607" t="s">
        <v>8269</v>
      </c>
    </row>
    <row r="3608" spans="1:16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118"/>
        <v>42566.604826388888</v>
      </c>
      <c r="L3608" s="13">
        <f t="shared" si="117"/>
        <v>2016</v>
      </c>
      <c r="M3608" t="b">
        <v>0</v>
      </c>
      <c r="N3608">
        <v>64</v>
      </c>
      <c r="O3608" t="b">
        <v>1</v>
      </c>
      <c r="P3608" t="s">
        <v>8269</v>
      </c>
    </row>
    <row r="3609" spans="1:16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118"/>
        <v>42338.963912037041</v>
      </c>
      <c r="L3609" s="13">
        <f t="shared" si="117"/>
        <v>2015</v>
      </c>
      <c r="M3609" t="b">
        <v>0</v>
      </c>
      <c r="N3609">
        <v>20</v>
      </c>
      <c r="O3609" t="b">
        <v>1</v>
      </c>
      <c r="P3609" t="s">
        <v>8269</v>
      </c>
    </row>
    <row r="3610" spans="1:16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118"/>
        <v>42506.709375000006</v>
      </c>
      <c r="L3610" s="13">
        <f t="shared" si="117"/>
        <v>2016</v>
      </c>
      <c r="M3610" t="b">
        <v>0</v>
      </c>
      <c r="N3610">
        <v>27</v>
      </c>
      <c r="O3610" t="b">
        <v>1</v>
      </c>
      <c r="P3610" t="s">
        <v>8269</v>
      </c>
    </row>
    <row r="3611" spans="1:16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118"/>
        <v>42429.991724537031</v>
      </c>
      <c r="L3611" s="13">
        <f t="shared" si="117"/>
        <v>2016</v>
      </c>
      <c r="M3611" t="b">
        <v>0</v>
      </c>
      <c r="N3611">
        <v>21</v>
      </c>
      <c r="O3611" t="b">
        <v>1</v>
      </c>
      <c r="P3611" t="s">
        <v>8269</v>
      </c>
    </row>
    <row r="3612" spans="1:16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118"/>
        <v>42203.432129629626</v>
      </c>
      <c r="L3612" s="13">
        <f t="shared" si="117"/>
        <v>2015</v>
      </c>
      <c r="M3612" t="b">
        <v>0</v>
      </c>
      <c r="N3612">
        <v>31</v>
      </c>
      <c r="O3612" t="b">
        <v>1</v>
      </c>
      <c r="P3612" t="s">
        <v>8269</v>
      </c>
    </row>
    <row r="3613" spans="1:16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118"/>
        <v>42072.370381944449</v>
      </c>
      <c r="L3613" s="13">
        <f t="shared" si="117"/>
        <v>2015</v>
      </c>
      <c r="M3613" t="b">
        <v>0</v>
      </c>
      <c r="N3613">
        <v>51</v>
      </c>
      <c r="O3613" t="b">
        <v>1</v>
      </c>
      <c r="P3613" t="s">
        <v>8269</v>
      </c>
    </row>
    <row r="3614" spans="1:16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118"/>
        <v>41789.726979166669</v>
      </c>
      <c r="L3614" s="13">
        <f t="shared" si="117"/>
        <v>2014</v>
      </c>
      <c r="M3614" t="b">
        <v>0</v>
      </c>
      <c r="N3614">
        <v>57</v>
      </c>
      <c r="O3614" t="b">
        <v>1</v>
      </c>
      <c r="P3614" t="s">
        <v>8269</v>
      </c>
    </row>
    <row r="3615" spans="1:16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118"/>
        <v>41788.58997685185</v>
      </c>
      <c r="L3615" s="13">
        <f t="shared" si="117"/>
        <v>2014</v>
      </c>
      <c r="M3615" t="b">
        <v>0</v>
      </c>
      <c r="N3615">
        <v>20</v>
      </c>
      <c r="O3615" t="b">
        <v>1</v>
      </c>
      <c r="P3615" t="s">
        <v>8269</v>
      </c>
    </row>
    <row r="3616" spans="1:16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118"/>
        <v>42144.041851851856</v>
      </c>
      <c r="L3616" s="13">
        <f t="shared" si="117"/>
        <v>2015</v>
      </c>
      <c r="M3616" t="b">
        <v>0</v>
      </c>
      <c r="N3616">
        <v>71</v>
      </c>
      <c r="O3616" t="b">
        <v>1</v>
      </c>
      <c r="P3616" t="s">
        <v>8269</v>
      </c>
    </row>
    <row r="3617" spans="1:16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118"/>
        <v>42318.593703703707</v>
      </c>
      <c r="L3617" s="13">
        <f t="shared" si="117"/>
        <v>2015</v>
      </c>
      <c r="M3617" t="b">
        <v>0</v>
      </c>
      <c r="N3617">
        <v>72</v>
      </c>
      <c r="O3617" t="b">
        <v>1</v>
      </c>
      <c r="P3617" t="s">
        <v>8269</v>
      </c>
    </row>
    <row r="3618" spans="1:16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118"/>
        <v>42052.949814814812</v>
      </c>
      <c r="L3618" s="13">
        <f t="shared" si="117"/>
        <v>2015</v>
      </c>
      <c r="M3618" t="b">
        <v>0</v>
      </c>
      <c r="N3618">
        <v>45</v>
      </c>
      <c r="O3618" t="b">
        <v>1</v>
      </c>
      <c r="P3618" t="s">
        <v>8269</v>
      </c>
    </row>
    <row r="3619" spans="1:16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118"/>
        <v>42779.610289351855</v>
      </c>
      <c r="L3619" s="13">
        <f t="shared" si="117"/>
        <v>2017</v>
      </c>
      <c r="M3619" t="b">
        <v>0</v>
      </c>
      <c r="N3619">
        <v>51</v>
      </c>
      <c r="O3619" t="b">
        <v>1</v>
      </c>
      <c r="P3619" t="s">
        <v>8269</v>
      </c>
    </row>
    <row r="3620" spans="1:16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118"/>
        <v>42128.627893518518</v>
      </c>
      <c r="L3620" s="13">
        <f t="shared" si="117"/>
        <v>2015</v>
      </c>
      <c r="M3620" t="b">
        <v>0</v>
      </c>
      <c r="N3620">
        <v>56</v>
      </c>
      <c r="O3620" t="b">
        <v>1</v>
      </c>
      <c r="P3620" t="s">
        <v>8269</v>
      </c>
    </row>
    <row r="3621" spans="1:16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118"/>
        <v>42661.132245370376</v>
      </c>
      <c r="L3621" s="13">
        <f t="shared" si="117"/>
        <v>2016</v>
      </c>
      <c r="M3621" t="b">
        <v>0</v>
      </c>
      <c r="N3621">
        <v>17</v>
      </c>
      <c r="O3621" t="b">
        <v>1</v>
      </c>
      <c r="P3621" t="s">
        <v>8269</v>
      </c>
    </row>
    <row r="3622" spans="1:16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118"/>
        <v>42037.938206018516</v>
      </c>
      <c r="L3622" s="13">
        <f t="shared" si="117"/>
        <v>2015</v>
      </c>
      <c r="M3622" t="b">
        <v>0</v>
      </c>
      <c r="N3622">
        <v>197</v>
      </c>
      <c r="O3622" t="b">
        <v>1</v>
      </c>
      <c r="P3622" t="s">
        <v>8269</v>
      </c>
    </row>
    <row r="3623" spans="1:16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118"/>
        <v>42619.935694444444</v>
      </c>
      <c r="L3623" s="13">
        <f t="shared" si="117"/>
        <v>2016</v>
      </c>
      <c r="M3623" t="b">
        <v>0</v>
      </c>
      <c r="N3623">
        <v>70</v>
      </c>
      <c r="O3623" t="b">
        <v>1</v>
      </c>
      <c r="P3623" t="s">
        <v>8269</v>
      </c>
    </row>
    <row r="3624" spans="1:16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118"/>
        <v>41877.221886574072</v>
      </c>
      <c r="L3624" s="13">
        <f t="shared" si="117"/>
        <v>2014</v>
      </c>
      <c r="M3624" t="b">
        <v>0</v>
      </c>
      <c r="N3624">
        <v>21</v>
      </c>
      <c r="O3624" t="b">
        <v>1</v>
      </c>
      <c r="P3624" t="s">
        <v>8269</v>
      </c>
    </row>
    <row r="3625" spans="1:16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118"/>
        <v>41828.736921296295</v>
      </c>
      <c r="L3625" s="13">
        <f t="shared" si="117"/>
        <v>2014</v>
      </c>
      <c r="M3625" t="b">
        <v>0</v>
      </c>
      <c r="N3625">
        <v>34</v>
      </c>
      <c r="O3625" t="b">
        <v>1</v>
      </c>
      <c r="P3625" t="s">
        <v>8269</v>
      </c>
    </row>
    <row r="3626" spans="1:16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118"/>
        <v>42545.774189814809</v>
      </c>
      <c r="L3626" s="13">
        <f t="shared" si="117"/>
        <v>2016</v>
      </c>
      <c r="M3626" t="b">
        <v>0</v>
      </c>
      <c r="N3626">
        <v>39</v>
      </c>
      <c r="O3626" t="b">
        <v>1</v>
      </c>
      <c r="P3626" t="s">
        <v>8269</v>
      </c>
    </row>
    <row r="3627" spans="1:16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118"/>
        <v>42157.652511574073</v>
      </c>
      <c r="L3627" s="13">
        <f t="shared" si="117"/>
        <v>2015</v>
      </c>
      <c r="M3627" t="b">
        <v>0</v>
      </c>
      <c r="N3627">
        <v>78</v>
      </c>
      <c r="O3627" t="b">
        <v>1</v>
      </c>
      <c r="P3627" t="s">
        <v>8269</v>
      </c>
    </row>
    <row r="3628" spans="1:16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118"/>
        <v>41846.667326388888</v>
      </c>
      <c r="L3628" s="13">
        <f t="shared" si="117"/>
        <v>2014</v>
      </c>
      <c r="M3628" t="b">
        <v>0</v>
      </c>
      <c r="N3628">
        <v>48</v>
      </c>
      <c r="O3628" t="b">
        <v>1</v>
      </c>
      <c r="P3628" t="s">
        <v>8269</v>
      </c>
    </row>
    <row r="3629" spans="1:16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118"/>
        <v>42460.741747685184</v>
      </c>
      <c r="L3629" s="13">
        <f t="shared" si="117"/>
        <v>2016</v>
      </c>
      <c r="M3629" t="b">
        <v>0</v>
      </c>
      <c r="N3629">
        <v>29</v>
      </c>
      <c r="O3629" t="b">
        <v>1</v>
      </c>
      <c r="P3629" t="s">
        <v>8269</v>
      </c>
    </row>
    <row r="3630" spans="1:16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118"/>
        <v>42291.833287037036</v>
      </c>
      <c r="L3630" s="13">
        <f t="shared" si="117"/>
        <v>2015</v>
      </c>
      <c r="M3630" t="b">
        <v>0</v>
      </c>
      <c r="N3630">
        <v>0</v>
      </c>
      <c r="O3630" t="b">
        <v>0</v>
      </c>
      <c r="P3630" t="s">
        <v>8303</v>
      </c>
    </row>
    <row r="3631" spans="1:16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118"/>
        <v>42437.094490740739</v>
      </c>
      <c r="L3631" s="13">
        <f t="shared" si="117"/>
        <v>2016</v>
      </c>
      <c r="M3631" t="b">
        <v>0</v>
      </c>
      <c r="N3631">
        <v>2</v>
      </c>
      <c r="O3631" t="b">
        <v>0</v>
      </c>
      <c r="P3631" t="s">
        <v>8303</v>
      </c>
    </row>
    <row r="3632" spans="1:16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118"/>
        <v>41942.84710648148</v>
      </c>
      <c r="L3632" s="13">
        <f t="shared" si="117"/>
        <v>2014</v>
      </c>
      <c r="M3632" t="b">
        <v>0</v>
      </c>
      <c r="N3632">
        <v>1</v>
      </c>
      <c r="O3632" t="b">
        <v>0</v>
      </c>
      <c r="P3632" t="s">
        <v>8303</v>
      </c>
    </row>
    <row r="3633" spans="1:16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118"/>
        <v>41880.753437499996</v>
      </c>
      <c r="L3633" s="13">
        <f t="shared" si="117"/>
        <v>2014</v>
      </c>
      <c r="M3633" t="b">
        <v>0</v>
      </c>
      <c r="N3633">
        <v>59</v>
      </c>
      <c r="O3633" t="b">
        <v>0</v>
      </c>
      <c r="P3633" t="s">
        <v>8303</v>
      </c>
    </row>
    <row r="3634" spans="1:16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118"/>
        <v>41946.936909722222</v>
      </c>
      <c r="L3634" s="13">
        <f t="shared" si="117"/>
        <v>2014</v>
      </c>
      <c r="M3634" t="b">
        <v>0</v>
      </c>
      <c r="N3634">
        <v>1</v>
      </c>
      <c r="O3634" t="b">
        <v>0</v>
      </c>
      <c r="P3634" t="s">
        <v>8303</v>
      </c>
    </row>
    <row r="3635" spans="1:16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118"/>
        <v>42649.623460648145</v>
      </c>
      <c r="L3635" s="13">
        <f t="shared" si="117"/>
        <v>2016</v>
      </c>
      <c r="M3635" t="b">
        <v>0</v>
      </c>
      <c r="N3635">
        <v>31</v>
      </c>
      <c r="O3635" t="b">
        <v>0</v>
      </c>
      <c r="P3635" t="s">
        <v>8303</v>
      </c>
    </row>
    <row r="3636" spans="1:16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118"/>
        <v>42701.166365740741</v>
      </c>
      <c r="L3636" s="13">
        <f t="shared" si="117"/>
        <v>2016</v>
      </c>
      <c r="M3636" t="b">
        <v>0</v>
      </c>
      <c r="N3636">
        <v>18</v>
      </c>
      <c r="O3636" t="b">
        <v>0</v>
      </c>
      <c r="P3636" t="s">
        <v>8303</v>
      </c>
    </row>
    <row r="3637" spans="1:16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118"/>
        <v>42450.88282407407</v>
      </c>
      <c r="L3637" s="13">
        <f t="shared" si="117"/>
        <v>2016</v>
      </c>
      <c r="M3637" t="b">
        <v>0</v>
      </c>
      <c r="N3637">
        <v>10</v>
      </c>
      <c r="O3637" t="b">
        <v>0</v>
      </c>
      <c r="P3637" t="s">
        <v>8303</v>
      </c>
    </row>
    <row r="3638" spans="1:16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118"/>
        <v>42226.694780092599</v>
      </c>
      <c r="L3638" s="13">
        <f t="shared" si="117"/>
        <v>2015</v>
      </c>
      <c r="M3638" t="b">
        <v>0</v>
      </c>
      <c r="N3638">
        <v>0</v>
      </c>
      <c r="O3638" t="b">
        <v>0</v>
      </c>
      <c r="P3638" t="s">
        <v>8303</v>
      </c>
    </row>
    <row r="3639" spans="1:16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118"/>
        <v>41975.700636574074</v>
      </c>
      <c r="L3639" s="13">
        <f t="shared" si="117"/>
        <v>2014</v>
      </c>
      <c r="M3639" t="b">
        <v>0</v>
      </c>
      <c r="N3639">
        <v>14</v>
      </c>
      <c r="O3639" t="b">
        <v>0</v>
      </c>
      <c r="P3639" t="s">
        <v>8303</v>
      </c>
    </row>
    <row r="3640" spans="1:16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118"/>
        <v>42053.672824074078</v>
      </c>
      <c r="L3640" s="13">
        <f t="shared" si="117"/>
        <v>2015</v>
      </c>
      <c r="M3640" t="b">
        <v>0</v>
      </c>
      <c r="N3640">
        <v>2</v>
      </c>
      <c r="O3640" t="b">
        <v>0</v>
      </c>
      <c r="P3640" t="s">
        <v>8303</v>
      </c>
    </row>
    <row r="3641" spans="1:16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118"/>
        <v>42590.677152777775</v>
      </c>
      <c r="L3641" s="13">
        <f t="shared" si="117"/>
        <v>2016</v>
      </c>
      <c r="M3641" t="b">
        <v>0</v>
      </c>
      <c r="N3641">
        <v>1</v>
      </c>
      <c r="O3641" t="b">
        <v>0</v>
      </c>
      <c r="P3641" t="s">
        <v>8303</v>
      </c>
    </row>
    <row r="3642" spans="1:16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118"/>
        <v>42104.781597222223</v>
      </c>
      <c r="L3642" s="13">
        <f t="shared" si="117"/>
        <v>2015</v>
      </c>
      <c r="M3642" t="b">
        <v>0</v>
      </c>
      <c r="N3642">
        <v>3</v>
      </c>
      <c r="O3642" t="b">
        <v>0</v>
      </c>
      <c r="P3642" t="s">
        <v>8303</v>
      </c>
    </row>
    <row r="3643" spans="1:16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118"/>
        <v>41899.627071759263</v>
      </c>
      <c r="L3643" s="13">
        <f t="shared" si="117"/>
        <v>2014</v>
      </c>
      <c r="M3643" t="b">
        <v>0</v>
      </c>
      <c r="N3643">
        <v>0</v>
      </c>
      <c r="O3643" t="b">
        <v>0</v>
      </c>
      <c r="P3643" t="s">
        <v>8303</v>
      </c>
    </row>
    <row r="3644" spans="1:16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118"/>
        <v>42297.816284722227</v>
      </c>
      <c r="L3644" s="13">
        <f t="shared" si="117"/>
        <v>2015</v>
      </c>
      <c r="M3644" t="b">
        <v>0</v>
      </c>
      <c r="N3644">
        <v>2</v>
      </c>
      <c r="O3644" t="b">
        <v>0</v>
      </c>
      <c r="P3644" t="s">
        <v>8303</v>
      </c>
    </row>
    <row r="3645" spans="1:16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118"/>
        <v>42285.143969907411</v>
      </c>
      <c r="L3645" s="13">
        <f t="shared" si="117"/>
        <v>2015</v>
      </c>
      <c r="M3645" t="b">
        <v>0</v>
      </c>
      <c r="N3645">
        <v>0</v>
      </c>
      <c r="O3645" t="b">
        <v>0</v>
      </c>
      <c r="P3645" t="s">
        <v>8303</v>
      </c>
    </row>
    <row r="3646" spans="1:16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118"/>
        <v>42409.241747685184</v>
      </c>
      <c r="L3646" s="13">
        <f t="shared" si="117"/>
        <v>2016</v>
      </c>
      <c r="M3646" t="b">
        <v>0</v>
      </c>
      <c r="N3646">
        <v>12</v>
      </c>
      <c r="O3646" t="b">
        <v>0</v>
      </c>
      <c r="P3646" t="s">
        <v>8303</v>
      </c>
    </row>
    <row r="3647" spans="1:16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118"/>
        <v>42665.970347222217</v>
      </c>
      <c r="L3647" s="13">
        <f t="shared" si="117"/>
        <v>2016</v>
      </c>
      <c r="M3647" t="b">
        <v>0</v>
      </c>
      <c r="N3647">
        <v>1</v>
      </c>
      <c r="O3647" t="b">
        <v>0</v>
      </c>
      <c r="P3647" t="s">
        <v>8303</v>
      </c>
    </row>
    <row r="3648" spans="1:16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118"/>
        <v>42140.421319444446</v>
      </c>
      <c r="L3648" s="13">
        <f t="shared" si="117"/>
        <v>2015</v>
      </c>
      <c r="M3648" t="b">
        <v>0</v>
      </c>
      <c r="N3648">
        <v>8</v>
      </c>
      <c r="O3648" t="b">
        <v>0</v>
      </c>
      <c r="P3648" t="s">
        <v>8303</v>
      </c>
    </row>
    <row r="3649" spans="1:16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118"/>
        <v>42598.749155092592</v>
      </c>
      <c r="L3649" s="13">
        <f t="shared" si="117"/>
        <v>2016</v>
      </c>
      <c r="M3649" t="b">
        <v>0</v>
      </c>
      <c r="N3649">
        <v>2</v>
      </c>
      <c r="O3649" t="b">
        <v>0</v>
      </c>
      <c r="P3649" t="s">
        <v>8303</v>
      </c>
    </row>
    <row r="3650" spans="1:16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118"/>
        <v>41887.292187500003</v>
      </c>
      <c r="L3650" s="13">
        <f t="shared" si="117"/>
        <v>2014</v>
      </c>
      <c r="M3650" t="b">
        <v>0</v>
      </c>
      <c r="N3650">
        <v>73</v>
      </c>
      <c r="O3650" t="b">
        <v>1</v>
      </c>
      <c r="P3650" t="s">
        <v>8269</v>
      </c>
    </row>
    <row r="3651" spans="1:16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si="118"/>
        <v>41780.712893518517</v>
      </c>
      <c r="L3651" s="13">
        <f t="shared" ref="L3651:L3714" si="119">YEAR(K3651)</f>
        <v>2014</v>
      </c>
      <c r="M3651" t="b">
        <v>0</v>
      </c>
      <c r="N3651">
        <v>8</v>
      </c>
      <c r="O3651" t="b">
        <v>1</v>
      </c>
      <c r="P3651" t="s">
        <v>8269</v>
      </c>
    </row>
    <row r="3652" spans="1:16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118"/>
        <v>42381.478981481487</v>
      </c>
      <c r="L3652" s="13">
        <f t="shared" si="119"/>
        <v>2016</v>
      </c>
      <c r="M3652" t="b">
        <v>0</v>
      </c>
      <c r="N3652">
        <v>17</v>
      </c>
      <c r="O3652" t="b">
        <v>1</v>
      </c>
      <c r="P3652" t="s">
        <v>8269</v>
      </c>
    </row>
    <row r="3653" spans="1:16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118"/>
        <v>41828.646319444444</v>
      </c>
      <c r="L3653" s="13">
        <f t="shared" si="119"/>
        <v>2014</v>
      </c>
      <c r="M3653" t="b">
        <v>0</v>
      </c>
      <c r="N3653">
        <v>9</v>
      </c>
      <c r="O3653" t="b">
        <v>1</v>
      </c>
      <c r="P3653" t="s">
        <v>8269</v>
      </c>
    </row>
    <row r="3654" spans="1:16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118"/>
        <v>42596.644699074073</v>
      </c>
      <c r="L3654" s="13">
        <f t="shared" si="119"/>
        <v>2016</v>
      </c>
      <c r="M3654" t="b">
        <v>0</v>
      </c>
      <c r="N3654">
        <v>17</v>
      </c>
      <c r="O3654" t="b">
        <v>1</v>
      </c>
      <c r="P3654" t="s">
        <v>8269</v>
      </c>
    </row>
    <row r="3655" spans="1:16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118"/>
        <v>42191.363506944443</v>
      </c>
      <c r="L3655" s="13">
        <f t="shared" si="119"/>
        <v>2015</v>
      </c>
      <c r="M3655" t="b">
        <v>0</v>
      </c>
      <c r="N3655">
        <v>33</v>
      </c>
      <c r="O3655" t="b">
        <v>1</v>
      </c>
      <c r="P3655" t="s">
        <v>8269</v>
      </c>
    </row>
    <row r="3656" spans="1:16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118"/>
        <v>42440.416504629626</v>
      </c>
      <c r="L3656" s="13">
        <f t="shared" si="119"/>
        <v>2016</v>
      </c>
      <c r="M3656" t="b">
        <v>0</v>
      </c>
      <c r="N3656">
        <v>38</v>
      </c>
      <c r="O3656" t="b">
        <v>1</v>
      </c>
      <c r="P3656" t="s">
        <v>8269</v>
      </c>
    </row>
    <row r="3657" spans="1:16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ref="K3657:K3720" si="120">(((J3657/60)/60)/24)+DATE(1970,1,1)</f>
        <v>42173.803217592591</v>
      </c>
      <c r="L3657" s="13">
        <f t="shared" si="119"/>
        <v>2015</v>
      </c>
      <c r="M3657" t="b">
        <v>0</v>
      </c>
      <c r="N3657">
        <v>79</v>
      </c>
      <c r="O3657" t="b">
        <v>1</v>
      </c>
      <c r="P3657" t="s">
        <v>8269</v>
      </c>
    </row>
    <row r="3658" spans="1:16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120"/>
        <v>42737.910138888896</v>
      </c>
      <c r="L3658" s="13">
        <f t="shared" si="119"/>
        <v>2017</v>
      </c>
      <c r="M3658" t="b">
        <v>0</v>
      </c>
      <c r="N3658">
        <v>46</v>
      </c>
      <c r="O3658" t="b">
        <v>1</v>
      </c>
      <c r="P3658" t="s">
        <v>8269</v>
      </c>
    </row>
    <row r="3659" spans="1:16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120"/>
        <v>42499.629849537043</v>
      </c>
      <c r="L3659" s="13">
        <f t="shared" si="119"/>
        <v>2016</v>
      </c>
      <c r="M3659" t="b">
        <v>0</v>
      </c>
      <c r="N3659">
        <v>20</v>
      </c>
      <c r="O3659" t="b">
        <v>1</v>
      </c>
      <c r="P3659" t="s">
        <v>8269</v>
      </c>
    </row>
    <row r="3660" spans="1:16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120"/>
        <v>41775.858564814815</v>
      </c>
      <c r="L3660" s="13">
        <f t="shared" si="119"/>
        <v>2014</v>
      </c>
      <c r="M3660" t="b">
        <v>0</v>
      </c>
      <c r="N3660">
        <v>20</v>
      </c>
      <c r="O3660" t="b">
        <v>1</v>
      </c>
      <c r="P3660" t="s">
        <v>8269</v>
      </c>
    </row>
    <row r="3661" spans="1:16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120"/>
        <v>42055.277199074073</v>
      </c>
      <c r="L3661" s="13">
        <f t="shared" si="119"/>
        <v>2015</v>
      </c>
      <c r="M3661" t="b">
        <v>0</v>
      </c>
      <c r="N3661">
        <v>13</v>
      </c>
      <c r="O3661" t="b">
        <v>1</v>
      </c>
      <c r="P3661" t="s">
        <v>8269</v>
      </c>
    </row>
    <row r="3662" spans="1:16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120"/>
        <v>41971.881076388891</v>
      </c>
      <c r="L3662" s="13">
        <f t="shared" si="119"/>
        <v>2014</v>
      </c>
      <c r="M3662" t="b">
        <v>0</v>
      </c>
      <c r="N3662">
        <v>22</v>
      </c>
      <c r="O3662" t="b">
        <v>1</v>
      </c>
      <c r="P3662" t="s">
        <v>8269</v>
      </c>
    </row>
    <row r="3663" spans="1:16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120"/>
        <v>42447.896666666667</v>
      </c>
      <c r="L3663" s="13">
        <f t="shared" si="119"/>
        <v>2016</v>
      </c>
      <c r="M3663" t="b">
        <v>0</v>
      </c>
      <c r="N3663">
        <v>36</v>
      </c>
      <c r="O3663" t="b">
        <v>1</v>
      </c>
      <c r="P3663" t="s">
        <v>8269</v>
      </c>
    </row>
    <row r="3664" spans="1:16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120"/>
        <v>42064.220069444447</v>
      </c>
      <c r="L3664" s="13">
        <f t="shared" si="119"/>
        <v>2015</v>
      </c>
      <c r="M3664" t="b">
        <v>0</v>
      </c>
      <c r="N3664">
        <v>40</v>
      </c>
      <c r="O3664" t="b">
        <v>1</v>
      </c>
      <c r="P3664" t="s">
        <v>8269</v>
      </c>
    </row>
    <row r="3665" spans="1:16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120"/>
        <v>42665.451736111107</v>
      </c>
      <c r="L3665" s="13">
        <f t="shared" si="119"/>
        <v>2016</v>
      </c>
      <c r="M3665" t="b">
        <v>0</v>
      </c>
      <c r="N3665">
        <v>9</v>
      </c>
      <c r="O3665" t="b">
        <v>1</v>
      </c>
      <c r="P3665" t="s">
        <v>8269</v>
      </c>
    </row>
    <row r="3666" spans="1:16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120"/>
        <v>42523.248715277776</v>
      </c>
      <c r="L3666" s="13">
        <f t="shared" si="119"/>
        <v>2016</v>
      </c>
      <c r="M3666" t="b">
        <v>0</v>
      </c>
      <c r="N3666">
        <v>19</v>
      </c>
      <c r="O3666" t="b">
        <v>1</v>
      </c>
      <c r="P3666" t="s">
        <v>8269</v>
      </c>
    </row>
    <row r="3667" spans="1:16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120"/>
        <v>42294.808124999996</v>
      </c>
      <c r="L3667" s="13">
        <f t="shared" si="119"/>
        <v>2015</v>
      </c>
      <c r="M3667" t="b">
        <v>0</v>
      </c>
      <c r="N3667">
        <v>14</v>
      </c>
      <c r="O3667" t="b">
        <v>1</v>
      </c>
      <c r="P3667" t="s">
        <v>8269</v>
      </c>
    </row>
    <row r="3668" spans="1:16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120"/>
        <v>41822.90488425926</v>
      </c>
      <c r="L3668" s="13">
        <f t="shared" si="119"/>
        <v>2014</v>
      </c>
      <c r="M3668" t="b">
        <v>0</v>
      </c>
      <c r="N3668">
        <v>38</v>
      </c>
      <c r="O3668" t="b">
        <v>1</v>
      </c>
      <c r="P3668" t="s">
        <v>8269</v>
      </c>
    </row>
    <row r="3669" spans="1:16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120"/>
        <v>42173.970127314817</v>
      </c>
      <c r="L3669" s="13">
        <f t="shared" si="119"/>
        <v>2015</v>
      </c>
      <c r="M3669" t="b">
        <v>0</v>
      </c>
      <c r="N3669">
        <v>58</v>
      </c>
      <c r="O3669" t="b">
        <v>1</v>
      </c>
      <c r="P3669" t="s">
        <v>8269</v>
      </c>
    </row>
    <row r="3670" spans="1:16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120"/>
        <v>42185.556157407409</v>
      </c>
      <c r="L3670" s="13">
        <f t="shared" si="119"/>
        <v>2015</v>
      </c>
      <c r="M3670" t="b">
        <v>0</v>
      </c>
      <c r="N3670">
        <v>28</v>
      </c>
      <c r="O3670" t="b">
        <v>1</v>
      </c>
      <c r="P3670" t="s">
        <v>8269</v>
      </c>
    </row>
    <row r="3671" spans="1:16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120"/>
        <v>42136.675196759257</v>
      </c>
      <c r="L3671" s="13">
        <f t="shared" si="119"/>
        <v>2015</v>
      </c>
      <c r="M3671" t="b">
        <v>0</v>
      </c>
      <c r="N3671">
        <v>17</v>
      </c>
      <c r="O3671" t="b">
        <v>1</v>
      </c>
      <c r="P3671" t="s">
        <v>8269</v>
      </c>
    </row>
    <row r="3672" spans="1:16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120"/>
        <v>42142.514016203699</v>
      </c>
      <c r="L3672" s="13">
        <f t="shared" si="119"/>
        <v>2015</v>
      </c>
      <c r="M3672" t="b">
        <v>0</v>
      </c>
      <c r="N3672">
        <v>12</v>
      </c>
      <c r="O3672" t="b">
        <v>1</v>
      </c>
      <c r="P3672" t="s">
        <v>8269</v>
      </c>
    </row>
    <row r="3673" spans="1:16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120"/>
        <v>41820.62809027778</v>
      </c>
      <c r="L3673" s="13">
        <f t="shared" si="119"/>
        <v>2014</v>
      </c>
      <c r="M3673" t="b">
        <v>0</v>
      </c>
      <c r="N3673">
        <v>40</v>
      </c>
      <c r="O3673" t="b">
        <v>1</v>
      </c>
      <c r="P3673" t="s">
        <v>8269</v>
      </c>
    </row>
    <row r="3674" spans="1:16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120"/>
        <v>41878.946574074071</v>
      </c>
      <c r="L3674" s="13">
        <f t="shared" si="119"/>
        <v>2014</v>
      </c>
      <c r="M3674" t="b">
        <v>0</v>
      </c>
      <c r="N3674">
        <v>57</v>
      </c>
      <c r="O3674" t="b">
        <v>1</v>
      </c>
      <c r="P3674" t="s">
        <v>8269</v>
      </c>
    </row>
    <row r="3675" spans="1:16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120"/>
        <v>41914.295104166667</v>
      </c>
      <c r="L3675" s="13">
        <f t="shared" si="119"/>
        <v>2014</v>
      </c>
      <c r="M3675" t="b">
        <v>0</v>
      </c>
      <c r="N3675">
        <v>114</v>
      </c>
      <c r="O3675" t="b">
        <v>1</v>
      </c>
      <c r="P3675" t="s">
        <v>8269</v>
      </c>
    </row>
    <row r="3676" spans="1:16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120"/>
        <v>42556.873020833329</v>
      </c>
      <c r="L3676" s="13">
        <f t="shared" si="119"/>
        <v>2016</v>
      </c>
      <c r="M3676" t="b">
        <v>0</v>
      </c>
      <c r="N3676">
        <v>31</v>
      </c>
      <c r="O3676" t="b">
        <v>1</v>
      </c>
      <c r="P3676" t="s">
        <v>8269</v>
      </c>
    </row>
    <row r="3677" spans="1:16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120"/>
        <v>42493.597013888888</v>
      </c>
      <c r="L3677" s="13">
        <f t="shared" si="119"/>
        <v>2016</v>
      </c>
      <c r="M3677" t="b">
        <v>0</v>
      </c>
      <c r="N3677">
        <v>3</v>
      </c>
      <c r="O3677" t="b">
        <v>1</v>
      </c>
      <c r="P3677" t="s">
        <v>8269</v>
      </c>
    </row>
    <row r="3678" spans="1:16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120"/>
        <v>41876.815787037034</v>
      </c>
      <c r="L3678" s="13">
        <f t="shared" si="119"/>
        <v>2014</v>
      </c>
      <c r="M3678" t="b">
        <v>0</v>
      </c>
      <c r="N3678">
        <v>16</v>
      </c>
      <c r="O3678" t="b">
        <v>1</v>
      </c>
      <c r="P3678" t="s">
        <v>8269</v>
      </c>
    </row>
    <row r="3679" spans="1:16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120"/>
        <v>41802.574282407404</v>
      </c>
      <c r="L3679" s="13">
        <f t="shared" si="119"/>
        <v>2014</v>
      </c>
      <c r="M3679" t="b">
        <v>0</v>
      </c>
      <c r="N3679">
        <v>199</v>
      </c>
      <c r="O3679" t="b">
        <v>1</v>
      </c>
      <c r="P3679" t="s">
        <v>8269</v>
      </c>
    </row>
    <row r="3680" spans="1:16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120"/>
        <v>42120.531226851846</v>
      </c>
      <c r="L3680" s="13">
        <f t="shared" si="119"/>
        <v>2015</v>
      </c>
      <c r="M3680" t="b">
        <v>0</v>
      </c>
      <c r="N3680">
        <v>31</v>
      </c>
      <c r="O3680" t="b">
        <v>1</v>
      </c>
      <c r="P3680" t="s">
        <v>8269</v>
      </c>
    </row>
    <row r="3681" spans="1:16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120"/>
        <v>41786.761354166665</v>
      </c>
      <c r="L3681" s="13">
        <f t="shared" si="119"/>
        <v>2014</v>
      </c>
      <c r="M3681" t="b">
        <v>0</v>
      </c>
      <c r="N3681">
        <v>30</v>
      </c>
      <c r="O3681" t="b">
        <v>1</v>
      </c>
      <c r="P3681" t="s">
        <v>8269</v>
      </c>
    </row>
    <row r="3682" spans="1:16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120"/>
        <v>42627.454097222217</v>
      </c>
      <c r="L3682" s="13">
        <f t="shared" si="119"/>
        <v>2016</v>
      </c>
      <c r="M3682" t="b">
        <v>0</v>
      </c>
      <c r="N3682">
        <v>34</v>
      </c>
      <c r="O3682" t="b">
        <v>1</v>
      </c>
      <c r="P3682" t="s">
        <v>8269</v>
      </c>
    </row>
    <row r="3683" spans="1:16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120"/>
        <v>42374.651504629626</v>
      </c>
      <c r="L3683" s="13">
        <f t="shared" si="119"/>
        <v>2016</v>
      </c>
      <c r="M3683" t="b">
        <v>0</v>
      </c>
      <c r="N3683">
        <v>18</v>
      </c>
      <c r="O3683" t="b">
        <v>1</v>
      </c>
      <c r="P3683" t="s">
        <v>8269</v>
      </c>
    </row>
    <row r="3684" spans="1:16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120"/>
        <v>41772.685393518521</v>
      </c>
      <c r="L3684" s="13">
        <f t="shared" si="119"/>
        <v>2014</v>
      </c>
      <c r="M3684" t="b">
        <v>0</v>
      </c>
      <c r="N3684">
        <v>67</v>
      </c>
      <c r="O3684" t="b">
        <v>1</v>
      </c>
      <c r="P3684" t="s">
        <v>8269</v>
      </c>
    </row>
    <row r="3685" spans="1:16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120"/>
        <v>42633.116851851853</v>
      </c>
      <c r="L3685" s="13">
        <f t="shared" si="119"/>
        <v>2016</v>
      </c>
      <c r="M3685" t="b">
        <v>0</v>
      </c>
      <c r="N3685">
        <v>66</v>
      </c>
      <c r="O3685" t="b">
        <v>1</v>
      </c>
      <c r="P3685" t="s">
        <v>8269</v>
      </c>
    </row>
    <row r="3686" spans="1:16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120"/>
        <v>42219.180393518516</v>
      </c>
      <c r="L3686" s="13">
        <f t="shared" si="119"/>
        <v>2015</v>
      </c>
      <c r="M3686" t="b">
        <v>0</v>
      </c>
      <c r="N3686">
        <v>23</v>
      </c>
      <c r="O3686" t="b">
        <v>1</v>
      </c>
      <c r="P3686" t="s">
        <v>8269</v>
      </c>
    </row>
    <row r="3687" spans="1:16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120"/>
        <v>41753.593275462961</v>
      </c>
      <c r="L3687" s="13">
        <f t="shared" si="119"/>
        <v>2014</v>
      </c>
      <c r="M3687" t="b">
        <v>0</v>
      </c>
      <c r="N3687">
        <v>126</v>
      </c>
      <c r="O3687" t="b">
        <v>1</v>
      </c>
      <c r="P3687" t="s">
        <v>8269</v>
      </c>
    </row>
    <row r="3688" spans="1:16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120"/>
        <v>42230.662731481483</v>
      </c>
      <c r="L3688" s="13">
        <f t="shared" si="119"/>
        <v>2015</v>
      </c>
      <c r="M3688" t="b">
        <v>0</v>
      </c>
      <c r="N3688">
        <v>6</v>
      </c>
      <c r="O3688" t="b">
        <v>1</v>
      </c>
      <c r="P3688" t="s">
        <v>8269</v>
      </c>
    </row>
    <row r="3689" spans="1:16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120"/>
        <v>41787.218229166669</v>
      </c>
      <c r="L3689" s="13">
        <f t="shared" si="119"/>
        <v>2014</v>
      </c>
      <c r="M3689" t="b">
        <v>0</v>
      </c>
      <c r="N3689">
        <v>25</v>
      </c>
      <c r="O3689" t="b">
        <v>1</v>
      </c>
      <c r="P3689" t="s">
        <v>8269</v>
      </c>
    </row>
    <row r="3690" spans="1:16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120"/>
        <v>41829.787083333329</v>
      </c>
      <c r="L3690" s="13">
        <f t="shared" si="119"/>
        <v>2014</v>
      </c>
      <c r="M3690" t="b">
        <v>0</v>
      </c>
      <c r="N3690">
        <v>39</v>
      </c>
      <c r="O3690" t="b">
        <v>1</v>
      </c>
      <c r="P3690" t="s">
        <v>8269</v>
      </c>
    </row>
    <row r="3691" spans="1:16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120"/>
        <v>42147.826840277776</v>
      </c>
      <c r="L3691" s="13">
        <f t="shared" si="119"/>
        <v>2015</v>
      </c>
      <c r="M3691" t="b">
        <v>0</v>
      </c>
      <c r="N3691">
        <v>62</v>
      </c>
      <c r="O3691" t="b">
        <v>1</v>
      </c>
      <c r="P3691" t="s">
        <v>8269</v>
      </c>
    </row>
    <row r="3692" spans="1:16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120"/>
        <v>41940.598182870373</v>
      </c>
      <c r="L3692" s="13">
        <f t="shared" si="119"/>
        <v>2014</v>
      </c>
      <c r="M3692" t="b">
        <v>0</v>
      </c>
      <c r="N3692">
        <v>31</v>
      </c>
      <c r="O3692" t="b">
        <v>1</v>
      </c>
      <c r="P3692" t="s">
        <v>8269</v>
      </c>
    </row>
    <row r="3693" spans="1:16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120"/>
        <v>42020.700567129628</v>
      </c>
      <c r="L3693" s="13">
        <f t="shared" si="119"/>
        <v>2015</v>
      </c>
      <c r="M3693" t="b">
        <v>0</v>
      </c>
      <c r="N3693">
        <v>274</v>
      </c>
      <c r="O3693" t="b">
        <v>1</v>
      </c>
      <c r="P3693" t="s">
        <v>8269</v>
      </c>
    </row>
    <row r="3694" spans="1:16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120"/>
        <v>41891.96503472222</v>
      </c>
      <c r="L3694" s="13">
        <f t="shared" si="119"/>
        <v>2014</v>
      </c>
      <c r="M3694" t="b">
        <v>0</v>
      </c>
      <c r="N3694">
        <v>17</v>
      </c>
      <c r="O3694" t="b">
        <v>1</v>
      </c>
      <c r="P3694" t="s">
        <v>8269</v>
      </c>
    </row>
    <row r="3695" spans="1:16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120"/>
        <v>42309.191307870366</v>
      </c>
      <c r="L3695" s="13">
        <f t="shared" si="119"/>
        <v>2015</v>
      </c>
      <c r="M3695" t="b">
        <v>0</v>
      </c>
      <c r="N3695">
        <v>14</v>
      </c>
      <c r="O3695" t="b">
        <v>1</v>
      </c>
      <c r="P3695" t="s">
        <v>8269</v>
      </c>
    </row>
    <row r="3696" spans="1:16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120"/>
        <v>42490.133877314816</v>
      </c>
      <c r="L3696" s="13">
        <f t="shared" si="119"/>
        <v>2016</v>
      </c>
      <c r="M3696" t="b">
        <v>0</v>
      </c>
      <c r="N3696">
        <v>60</v>
      </c>
      <c r="O3696" t="b">
        <v>1</v>
      </c>
      <c r="P3696" t="s">
        <v>8269</v>
      </c>
    </row>
    <row r="3697" spans="1:16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120"/>
        <v>41995.870486111111</v>
      </c>
      <c r="L3697" s="13">
        <f t="shared" si="119"/>
        <v>2014</v>
      </c>
      <c r="M3697" t="b">
        <v>0</v>
      </c>
      <c r="N3697">
        <v>33</v>
      </c>
      <c r="O3697" t="b">
        <v>1</v>
      </c>
      <c r="P3697" t="s">
        <v>8269</v>
      </c>
    </row>
    <row r="3698" spans="1:16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120"/>
        <v>41988.617083333331</v>
      </c>
      <c r="L3698" s="13">
        <f t="shared" si="119"/>
        <v>2014</v>
      </c>
      <c r="M3698" t="b">
        <v>0</v>
      </c>
      <c r="N3698">
        <v>78</v>
      </c>
      <c r="O3698" t="b">
        <v>1</v>
      </c>
      <c r="P3698" t="s">
        <v>8269</v>
      </c>
    </row>
    <row r="3699" spans="1:16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120"/>
        <v>42479.465833333335</v>
      </c>
      <c r="L3699" s="13">
        <f t="shared" si="119"/>
        <v>2016</v>
      </c>
      <c r="M3699" t="b">
        <v>0</v>
      </c>
      <c r="N3699">
        <v>30</v>
      </c>
      <c r="O3699" t="b">
        <v>1</v>
      </c>
      <c r="P3699" t="s">
        <v>8269</v>
      </c>
    </row>
    <row r="3700" spans="1:16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120"/>
        <v>42401.806562500002</v>
      </c>
      <c r="L3700" s="13">
        <f t="shared" si="119"/>
        <v>2016</v>
      </c>
      <c r="M3700" t="b">
        <v>0</v>
      </c>
      <c r="N3700">
        <v>136</v>
      </c>
      <c r="O3700" t="b">
        <v>1</v>
      </c>
      <c r="P3700" t="s">
        <v>8269</v>
      </c>
    </row>
    <row r="3701" spans="1:16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120"/>
        <v>41897.602037037039</v>
      </c>
      <c r="L3701" s="13">
        <f t="shared" si="119"/>
        <v>2014</v>
      </c>
      <c r="M3701" t="b">
        <v>0</v>
      </c>
      <c r="N3701">
        <v>40</v>
      </c>
      <c r="O3701" t="b">
        <v>1</v>
      </c>
      <c r="P3701" t="s">
        <v>8269</v>
      </c>
    </row>
    <row r="3702" spans="1:16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120"/>
        <v>41882.585648148146</v>
      </c>
      <c r="L3702" s="13">
        <f t="shared" si="119"/>
        <v>2014</v>
      </c>
      <c r="M3702" t="b">
        <v>0</v>
      </c>
      <c r="N3702">
        <v>18</v>
      </c>
      <c r="O3702" t="b">
        <v>1</v>
      </c>
      <c r="P3702" t="s">
        <v>8269</v>
      </c>
    </row>
    <row r="3703" spans="1:16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120"/>
        <v>42129.541585648149</v>
      </c>
      <c r="L3703" s="13">
        <f t="shared" si="119"/>
        <v>2015</v>
      </c>
      <c r="M3703" t="b">
        <v>0</v>
      </c>
      <c r="N3703">
        <v>39</v>
      </c>
      <c r="O3703" t="b">
        <v>1</v>
      </c>
      <c r="P3703" t="s">
        <v>8269</v>
      </c>
    </row>
    <row r="3704" spans="1:16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120"/>
        <v>42524.53800925926</v>
      </c>
      <c r="L3704" s="13">
        <f t="shared" si="119"/>
        <v>2016</v>
      </c>
      <c r="M3704" t="b">
        <v>0</v>
      </c>
      <c r="N3704">
        <v>21</v>
      </c>
      <c r="O3704" t="b">
        <v>1</v>
      </c>
      <c r="P3704" t="s">
        <v>8269</v>
      </c>
    </row>
    <row r="3705" spans="1:16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120"/>
        <v>42556.504490740743</v>
      </c>
      <c r="L3705" s="13">
        <f t="shared" si="119"/>
        <v>2016</v>
      </c>
      <c r="M3705" t="b">
        <v>0</v>
      </c>
      <c r="N3705">
        <v>30</v>
      </c>
      <c r="O3705" t="b">
        <v>1</v>
      </c>
      <c r="P3705" t="s">
        <v>8269</v>
      </c>
    </row>
    <row r="3706" spans="1:16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120"/>
        <v>42461.689745370371</v>
      </c>
      <c r="L3706" s="13">
        <f t="shared" si="119"/>
        <v>2016</v>
      </c>
      <c r="M3706" t="b">
        <v>0</v>
      </c>
      <c r="N3706">
        <v>27</v>
      </c>
      <c r="O3706" t="b">
        <v>1</v>
      </c>
      <c r="P3706" t="s">
        <v>8269</v>
      </c>
    </row>
    <row r="3707" spans="1:16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120"/>
        <v>41792.542986111112</v>
      </c>
      <c r="L3707" s="13">
        <f t="shared" si="119"/>
        <v>2014</v>
      </c>
      <c r="M3707" t="b">
        <v>0</v>
      </c>
      <c r="N3707">
        <v>35</v>
      </c>
      <c r="O3707" t="b">
        <v>1</v>
      </c>
      <c r="P3707" t="s">
        <v>8269</v>
      </c>
    </row>
    <row r="3708" spans="1:16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120"/>
        <v>41879.913761574076</v>
      </c>
      <c r="L3708" s="13">
        <f t="shared" si="119"/>
        <v>2014</v>
      </c>
      <c r="M3708" t="b">
        <v>0</v>
      </c>
      <c r="N3708">
        <v>13</v>
      </c>
      <c r="O3708" t="b">
        <v>1</v>
      </c>
      <c r="P3708" t="s">
        <v>8269</v>
      </c>
    </row>
    <row r="3709" spans="1:16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120"/>
        <v>42552.048356481479</v>
      </c>
      <c r="L3709" s="13">
        <f t="shared" si="119"/>
        <v>2016</v>
      </c>
      <c r="M3709" t="b">
        <v>0</v>
      </c>
      <c r="N3709">
        <v>23</v>
      </c>
      <c r="O3709" t="b">
        <v>1</v>
      </c>
      <c r="P3709" t="s">
        <v>8269</v>
      </c>
    </row>
    <row r="3710" spans="1:16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120"/>
        <v>41810.142199074071</v>
      </c>
      <c r="L3710" s="13">
        <f t="shared" si="119"/>
        <v>2014</v>
      </c>
      <c r="M3710" t="b">
        <v>0</v>
      </c>
      <c r="N3710">
        <v>39</v>
      </c>
      <c r="O3710" t="b">
        <v>1</v>
      </c>
      <c r="P3710" t="s">
        <v>8269</v>
      </c>
    </row>
    <row r="3711" spans="1:16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120"/>
        <v>41785.707708333335</v>
      </c>
      <c r="L3711" s="13">
        <f t="shared" si="119"/>
        <v>2014</v>
      </c>
      <c r="M3711" t="b">
        <v>0</v>
      </c>
      <c r="N3711">
        <v>35</v>
      </c>
      <c r="O3711" t="b">
        <v>1</v>
      </c>
      <c r="P3711" t="s">
        <v>8269</v>
      </c>
    </row>
    <row r="3712" spans="1:16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120"/>
        <v>42072.576249999998</v>
      </c>
      <c r="L3712" s="13">
        <f t="shared" si="119"/>
        <v>2015</v>
      </c>
      <c r="M3712" t="b">
        <v>0</v>
      </c>
      <c r="N3712">
        <v>27</v>
      </c>
      <c r="O3712" t="b">
        <v>1</v>
      </c>
      <c r="P3712" t="s">
        <v>8269</v>
      </c>
    </row>
    <row r="3713" spans="1:16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120"/>
        <v>41779.724224537036</v>
      </c>
      <c r="L3713" s="13">
        <f t="shared" si="119"/>
        <v>2014</v>
      </c>
      <c r="M3713" t="b">
        <v>0</v>
      </c>
      <c r="N3713">
        <v>21</v>
      </c>
      <c r="O3713" t="b">
        <v>1</v>
      </c>
      <c r="P3713" t="s">
        <v>8269</v>
      </c>
    </row>
    <row r="3714" spans="1:16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120"/>
        <v>42134.172071759262</v>
      </c>
      <c r="L3714" s="13">
        <f t="shared" si="119"/>
        <v>2015</v>
      </c>
      <c r="M3714" t="b">
        <v>0</v>
      </c>
      <c r="N3714">
        <v>104</v>
      </c>
      <c r="O3714" t="b">
        <v>1</v>
      </c>
      <c r="P3714" t="s">
        <v>8269</v>
      </c>
    </row>
    <row r="3715" spans="1:16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si="120"/>
        <v>42505.738032407404</v>
      </c>
      <c r="L3715" s="13">
        <f t="shared" ref="L3715:L3778" si="121">YEAR(K3715)</f>
        <v>2016</v>
      </c>
      <c r="M3715" t="b">
        <v>0</v>
      </c>
      <c r="N3715">
        <v>19</v>
      </c>
      <c r="O3715" t="b">
        <v>1</v>
      </c>
      <c r="P3715" t="s">
        <v>8269</v>
      </c>
    </row>
    <row r="3716" spans="1:16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120"/>
        <v>42118.556331018524</v>
      </c>
      <c r="L3716" s="13">
        <f t="shared" si="121"/>
        <v>2015</v>
      </c>
      <c r="M3716" t="b">
        <v>0</v>
      </c>
      <c r="N3716">
        <v>97</v>
      </c>
      <c r="O3716" t="b">
        <v>1</v>
      </c>
      <c r="P3716" t="s">
        <v>8269</v>
      </c>
    </row>
    <row r="3717" spans="1:16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120"/>
        <v>42036.995590277773</v>
      </c>
      <c r="L3717" s="13">
        <f t="shared" si="121"/>
        <v>2015</v>
      </c>
      <c r="M3717" t="b">
        <v>0</v>
      </c>
      <c r="N3717">
        <v>27</v>
      </c>
      <c r="O3717" t="b">
        <v>1</v>
      </c>
      <c r="P3717" t="s">
        <v>8269</v>
      </c>
    </row>
    <row r="3718" spans="1:16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120"/>
        <v>42360.887835648144</v>
      </c>
      <c r="L3718" s="13">
        <f t="shared" si="121"/>
        <v>2015</v>
      </c>
      <c r="M3718" t="b">
        <v>0</v>
      </c>
      <c r="N3718">
        <v>24</v>
      </c>
      <c r="O3718" t="b">
        <v>1</v>
      </c>
      <c r="P3718" t="s">
        <v>8269</v>
      </c>
    </row>
    <row r="3719" spans="1:16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120"/>
        <v>42102.866307870368</v>
      </c>
      <c r="L3719" s="13">
        <f t="shared" si="121"/>
        <v>2015</v>
      </c>
      <c r="M3719" t="b">
        <v>0</v>
      </c>
      <c r="N3719">
        <v>13</v>
      </c>
      <c r="O3719" t="b">
        <v>1</v>
      </c>
      <c r="P3719" t="s">
        <v>8269</v>
      </c>
    </row>
    <row r="3720" spans="1:16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120"/>
        <v>42032.716145833328</v>
      </c>
      <c r="L3720" s="13">
        <f t="shared" si="121"/>
        <v>2015</v>
      </c>
      <c r="M3720" t="b">
        <v>0</v>
      </c>
      <c r="N3720">
        <v>46</v>
      </c>
      <c r="O3720" t="b">
        <v>1</v>
      </c>
      <c r="P3720" t="s">
        <v>8269</v>
      </c>
    </row>
    <row r="3721" spans="1:16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ref="K3721:K3784" si="122">(((J3721/60)/60)/24)+DATE(1970,1,1)</f>
        <v>42147.729930555557</v>
      </c>
      <c r="L3721" s="13">
        <f t="shared" si="121"/>
        <v>2015</v>
      </c>
      <c r="M3721" t="b">
        <v>0</v>
      </c>
      <c r="N3721">
        <v>4</v>
      </c>
      <c r="O3721" t="b">
        <v>1</v>
      </c>
      <c r="P3721" t="s">
        <v>8269</v>
      </c>
    </row>
    <row r="3722" spans="1:16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122"/>
        <v>42165.993125000001</v>
      </c>
      <c r="L3722" s="13">
        <f t="shared" si="121"/>
        <v>2015</v>
      </c>
      <c r="M3722" t="b">
        <v>0</v>
      </c>
      <c r="N3722">
        <v>40</v>
      </c>
      <c r="O3722" t="b">
        <v>1</v>
      </c>
      <c r="P3722" t="s">
        <v>8269</v>
      </c>
    </row>
    <row r="3723" spans="1:16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122"/>
        <v>41927.936157407406</v>
      </c>
      <c r="L3723" s="13">
        <f t="shared" si="121"/>
        <v>2014</v>
      </c>
      <c r="M3723" t="b">
        <v>0</v>
      </c>
      <c r="N3723">
        <v>44</v>
      </c>
      <c r="O3723" t="b">
        <v>1</v>
      </c>
      <c r="P3723" t="s">
        <v>8269</v>
      </c>
    </row>
    <row r="3724" spans="1:16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122"/>
        <v>42381.671840277777</v>
      </c>
      <c r="L3724" s="13">
        <f t="shared" si="121"/>
        <v>2016</v>
      </c>
      <c r="M3724" t="b">
        <v>0</v>
      </c>
      <c r="N3724">
        <v>35</v>
      </c>
      <c r="O3724" t="b">
        <v>1</v>
      </c>
      <c r="P3724" t="s">
        <v>8269</v>
      </c>
    </row>
    <row r="3725" spans="1:16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122"/>
        <v>41943.753032407411</v>
      </c>
      <c r="L3725" s="13">
        <f t="shared" si="121"/>
        <v>2014</v>
      </c>
      <c r="M3725" t="b">
        <v>0</v>
      </c>
      <c r="N3725">
        <v>63</v>
      </c>
      <c r="O3725" t="b">
        <v>1</v>
      </c>
      <c r="P3725" t="s">
        <v>8269</v>
      </c>
    </row>
    <row r="3726" spans="1:16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122"/>
        <v>42465.491435185191</v>
      </c>
      <c r="L3726" s="13">
        <f t="shared" si="121"/>
        <v>2016</v>
      </c>
      <c r="M3726" t="b">
        <v>0</v>
      </c>
      <c r="N3726">
        <v>89</v>
      </c>
      <c r="O3726" t="b">
        <v>1</v>
      </c>
      <c r="P3726" t="s">
        <v>8269</v>
      </c>
    </row>
    <row r="3727" spans="1:16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122"/>
        <v>42401.945219907408</v>
      </c>
      <c r="L3727" s="13">
        <f t="shared" si="121"/>
        <v>2016</v>
      </c>
      <c r="M3727" t="b">
        <v>0</v>
      </c>
      <c r="N3727">
        <v>15</v>
      </c>
      <c r="O3727" t="b">
        <v>1</v>
      </c>
      <c r="P3727" t="s">
        <v>8269</v>
      </c>
    </row>
    <row r="3728" spans="1:16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122"/>
        <v>42462.140868055561</v>
      </c>
      <c r="L3728" s="13">
        <f t="shared" si="121"/>
        <v>2016</v>
      </c>
      <c r="M3728" t="b">
        <v>0</v>
      </c>
      <c r="N3728">
        <v>46</v>
      </c>
      <c r="O3728" t="b">
        <v>1</v>
      </c>
      <c r="P3728" t="s">
        <v>8269</v>
      </c>
    </row>
    <row r="3729" spans="1:16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122"/>
        <v>42632.348310185189</v>
      </c>
      <c r="L3729" s="13">
        <f t="shared" si="121"/>
        <v>2016</v>
      </c>
      <c r="M3729" t="b">
        <v>0</v>
      </c>
      <c r="N3729">
        <v>33</v>
      </c>
      <c r="O3729" t="b">
        <v>1</v>
      </c>
      <c r="P3729" t="s">
        <v>8269</v>
      </c>
    </row>
    <row r="3730" spans="1:16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122"/>
        <v>42205.171018518522</v>
      </c>
      <c r="L3730" s="13">
        <f t="shared" si="121"/>
        <v>2015</v>
      </c>
      <c r="M3730" t="b">
        <v>0</v>
      </c>
      <c r="N3730">
        <v>31</v>
      </c>
      <c r="O3730" t="b">
        <v>0</v>
      </c>
      <c r="P3730" t="s">
        <v>8269</v>
      </c>
    </row>
    <row r="3731" spans="1:16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122"/>
        <v>42041.205000000002</v>
      </c>
      <c r="L3731" s="13">
        <f t="shared" si="121"/>
        <v>2015</v>
      </c>
      <c r="M3731" t="b">
        <v>0</v>
      </c>
      <c r="N3731">
        <v>5</v>
      </c>
      <c r="O3731" t="b">
        <v>0</v>
      </c>
      <c r="P3731" t="s">
        <v>8269</v>
      </c>
    </row>
    <row r="3732" spans="1:16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122"/>
        <v>42203.677766203706</v>
      </c>
      <c r="L3732" s="13">
        <f t="shared" si="121"/>
        <v>2015</v>
      </c>
      <c r="M3732" t="b">
        <v>0</v>
      </c>
      <c r="N3732">
        <v>1</v>
      </c>
      <c r="O3732" t="b">
        <v>0</v>
      </c>
      <c r="P3732" t="s">
        <v>8269</v>
      </c>
    </row>
    <row r="3733" spans="1:16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122"/>
        <v>41983.752847222218</v>
      </c>
      <c r="L3733" s="13">
        <f t="shared" si="121"/>
        <v>2014</v>
      </c>
      <c r="M3733" t="b">
        <v>0</v>
      </c>
      <c r="N3733">
        <v>12</v>
      </c>
      <c r="O3733" t="b">
        <v>0</v>
      </c>
      <c r="P3733" t="s">
        <v>8269</v>
      </c>
    </row>
    <row r="3734" spans="1:16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122"/>
        <v>41968.677465277782</v>
      </c>
      <c r="L3734" s="13">
        <f t="shared" si="121"/>
        <v>2014</v>
      </c>
      <c r="M3734" t="b">
        <v>0</v>
      </c>
      <c r="N3734">
        <v>4</v>
      </c>
      <c r="O3734" t="b">
        <v>0</v>
      </c>
      <c r="P3734" t="s">
        <v>8269</v>
      </c>
    </row>
    <row r="3735" spans="1:16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122"/>
        <v>42103.024398148147</v>
      </c>
      <c r="L3735" s="13">
        <f t="shared" si="121"/>
        <v>2015</v>
      </c>
      <c r="M3735" t="b">
        <v>0</v>
      </c>
      <c r="N3735">
        <v>0</v>
      </c>
      <c r="O3735" t="b">
        <v>0</v>
      </c>
      <c r="P3735" t="s">
        <v>8269</v>
      </c>
    </row>
    <row r="3736" spans="1:16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122"/>
        <v>42089.901574074072</v>
      </c>
      <c r="L3736" s="13">
        <f t="shared" si="121"/>
        <v>2015</v>
      </c>
      <c r="M3736" t="b">
        <v>0</v>
      </c>
      <c r="N3736">
        <v>7</v>
      </c>
      <c r="O3736" t="b">
        <v>0</v>
      </c>
      <c r="P3736" t="s">
        <v>8269</v>
      </c>
    </row>
    <row r="3737" spans="1:16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122"/>
        <v>42122.693159722221</v>
      </c>
      <c r="L3737" s="13">
        <f t="shared" si="121"/>
        <v>2015</v>
      </c>
      <c r="M3737" t="b">
        <v>0</v>
      </c>
      <c r="N3737">
        <v>2</v>
      </c>
      <c r="O3737" t="b">
        <v>0</v>
      </c>
      <c r="P3737" t="s">
        <v>8269</v>
      </c>
    </row>
    <row r="3738" spans="1:16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122"/>
        <v>42048.711724537032</v>
      </c>
      <c r="L3738" s="13">
        <f t="shared" si="121"/>
        <v>2015</v>
      </c>
      <c r="M3738" t="b">
        <v>0</v>
      </c>
      <c r="N3738">
        <v>1</v>
      </c>
      <c r="O3738" t="b">
        <v>0</v>
      </c>
      <c r="P3738" t="s">
        <v>8269</v>
      </c>
    </row>
    <row r="3739" spans="1:16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122"/>
        <v>42297.691006944442</v>
      </c>
      <c r="L3739" s="13">
        <f t="shared" si="121"/>
        <v>2015</v>
      </c>
      <c r="M3739" t="b">
        <v>0</v>
      </c>
      <c r="N3739">
        <v>4</v>
      </c>
      <c r="O3739" t="b">
        <v>0</v>
      </c>
      <c r="P3739" t="s">
        <v>8269</v>
      </c>
    </row>
    <row r="3740" spans="1:16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122"/>
        <v>41813.938715277778</v>
      </c>
      <c r="L3740" s="13">
        <f t="shared" si="121"/>
        <v>2014</v>
      </c>
      <c r="M3740" t="b">
        <v>0</v>
      </c>
      <c r="N3740">
        <v>6</v>
      </c>
      <c r="O3740" t="b">
        <v>0</v>
      </c>
      <c r="P3740" t="s">
        <v>8269</v>
      </c>
    </row>
    <row r="3741" spans="1:16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122"/>
        <v>42548.449861111112</v>
      </c>
      <c r="L3741" s="13">
        <f t="shared" si="121"/>
        <v>2016</v>
      </c>
      <c r="M3741" t="b">
        <v>0</v>
      </c>
      <c r="N3741">
        <v>8</v>
      </c>
      <c r="O3741" t="b">
        <v>0</v>
      </c>
      <c r="P3741" t="s">
        <v>8269</v>
      </c>
    </row>
    <row r="3742" spans="1:16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122"/>
        <v>41833.089756944442</v>
      </c>
      <c r="L3742" s="13">
        <f t="shared" si="121"/>
        <v>2014</v>
      </c>
      <c r="M3742" t="b">
        <v>0</v>
      </c>
      <c r="N3742">
        <v>14</v>
      </c>
      <c r="O3742" t="b">
        <v>0</v>
      </c>
      <c r="P3742" t="s">
        <v>8269</v>
      </c>
    </row>
    <row r="3743" spans="1:16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122"/>
        <v>42325.920717592591</v>
      </c>
      <c r="L3743" s="13">
        <f t="shared" si="121"/>
        <v>2015</v>
      </c>
      <c r="M3743" t="b">
        <v>0</v>
      </c>
      <c r="N3743">
        <v>0</v>
      </c>
      <c r="O3743" t="b">
        <v>0</v>
      </c>
      <c r="P3743" t="s">
        <v>8269</v>
      </c>
    </row>
    <row r="3744" spans="1:16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122"/>
        <v>41858.214629629627</v>
      </c>
      <c r="L3744" s="13">
        <f t="shared" si="121"/>
        <v>2014</v>
      </c>
      <c r="M3744" t="b">
        <v>0</v>
      </c>
      <c r="N3744">
        <v>4</v>
      </c>
      <c r="O3744" t="b">
        <v>0</v>
      </c>
      <c r="P3744" t="s">
        <v>8269</v>
      </c>
    </row>
    <row r="3745" spans="1:16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122"/>
        <v>41793.710231481484</v>
      </c>
      <c r="L3745" s="13">
        <f t="shared" si="121"/>
        <v>2014</v>
      </c>
      <c r="M3745" t="b">
        <v>0</v>
      </c>
      <c r="N3745">
        <v>0</v>
      </c>
      <c r="O3745" t="b">
        <v>0</v>
      </c>
      <c r="P3745" t="s">
        <v>8269</v>
      </c>
    </row>
    <row r="3746" spans="1:16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122"/>
        <v>41793.814259259263</v>
      </c>
      <c r="L3746" s="13">
        <f t="shared" si="121"/>
        <v>2014</v>
      </c>
      <c r="M3746" t="b">
        <v>0</v>
      </c>
      <c r="N3746">
        <v>0</v>
      </c>
      <c r="O3746" t="b">
        <v>0</v>
      </c>
      <c r="P3746" t="s">
        <v>8269</v>
      </c>
    </row>
    <row r="3747" spans="1:16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122"/>
        <v>41831.697939814818</v>
      </c>
      <c r="L3747" s="13">
        <f t="shared" si="121"/>
        <v>2014</v>
      </c>
      <c r="M3747" t="b">
        <v>0</v>
      </c>
      <c r="N3747">
        <v>1</v>
      </c>
      <c r="O3747" t="b">
        <v>0</v>
      </c>
      <c r="P3747" t="s">
        <v>8269</v>
      </c>
    </row>
    <row r="3748" spans="1:16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122"/>
        <v>42621.389340277776</v>
      </c>
      <c r="L3748" s="13">
        <f t="shared" si="121"/>
        <v>2016</v>
      </c>
      <c r="M3748" t="b">
        <v>0</v>
      </c>
      <c r="N3748">
        <v>1</v>
      </c>
      <c r="O3748" t="b">
        <v>0</v>
      </c>
      <c r="P3748" t="s">
        <v>8269</v>
      </c>
    </row>
    <row r="3749" spans="1:16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122"/>
        <v>42164.299722222218</v>
      </c>
      <c r="L3749" s="13">
        <f t="shared" si="121"/>
        <v>2015</v>
      </c>
      <c r="M3749" t="b">
        <v>0</v>
      </c>
      <c r="N3749">
        <v>1</v>
      </c>
      <c r="O3749" t="b">
        <v>0</v>
      </c>
      <c r="P3749" t="s">
        <v>8269</v>
      </c>
    </row>
    <row r="3750" spans="1:16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122"/>
        <v>42395.706435185188</v>
      </c>
      <c r="L3750" s="13">
        <f t="shared" si="121"/>
        <v>2016</v>
      </c>
      <c r="M3750" t="b">
        <v>0</v>
      </c>
      <c r="N3750">
        <v>52</v>
      </c>
      <c r="O3750" t="b">
        <v>1</v>
      </c>
      <c r="P3750" t="s">
        <v>8303</v>
      </c>
    </row>
    <row r="3751" spans="1:16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122"/>
        <v>42458.127175925925</v>
      </c>
      <c r="L3751" s="13">
        <f t="shared" si="121"/>
        <v>2016</v>
      </c>
      <c r="M3751" t="b">
        <v>0</v>
      </c>
      <c r="N3751">
        <v>7</v>
      </c>
      <c r="O3751" t="b">
        <v>1</v>
      </c>
      <c r="P3751" t="s">
        <v>8303</v>
      </c>
    </row>
    <row r="3752" spans="1:16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122"/>
        <v>42016.981574074074</v>
      </c>
      <c r="L3752" s="13">
        <f t="shared" si="121"/>
        <v>2015</v>
      </c>
      <c r="M3752" t="b">
        <v>0</v>
      </c>
      <c r="N3752">
        <v>28</v>
      </c>
      <c r="O3752" t="b">
        <v>1</v>
      </c>
      <c r="P3752" t="s">
        <v>8303</v>
      </c>
    </row>
    <row r="3753" spans="1:16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122"/>
        <v>42403.035567129627</v>
      </c>
      <c r="L3753" s="13">
        <f t="shared" si="121"/>
        <v>2016</v>
      </c>
      <c r="M3753" t="b">
        <v>0</v>
      </c>
      <c r="N3753">
        <v>11</v>
      </c>
      <c r="O3753" t="b">
        <v>1</v>
      </c>
      <c r="P3753" t="s">
        <v>8303</v>
      </c>
    </row>
    <row r="3754" spans="1:16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122"/>
        <v>42619.802488425921</v>
      </c>
      <c r="L3754" s="13">
        <f t="shared" si="121"/>
        <v>2016</v>
      </c>
      <c r="M3754" t="b">
        <v>0</v>
      </c>
      <c r="N3754">
        <v>15</v>
      </c>
      <c r="O3754" t="b">
        <v>1</v>
      </c>
      <c r="P3754" t="s">
        <v>8303</v>
      </c>
    </row>
    <row r="3755" spans="1:16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122"/>
        <v>42128.824074074073</v>
      </c>
      <c r="L3755" s="13">
        <f t="shared" si="121"/>
        <v>2015</v>
      </c>
      <c r="M3755" t="b">
        <v>0</v>
      </c>
      <c r="N3755">
        <v>30</v>
      </c>
      <c r="O3755" t="b">
        <v>1</v>
      </c>
      <c r="P3755" t="s">
        <v>8303</v>
      </c>
    </row>
    <row r="3756" spans="1:16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122"/>
        <v>41808.881215277775</v>
      </c>
      <c r="L3756" s="13">
        <f t="shared" si="121"/>
        <v>2014</v>
      </c>
      <c r="M3756" t="b">
        <v>0</v>
      </c>
      <c r="N3756">
        <v>27</v>
      </c>
      <c r="O3756" t="b">
        <v>1</v>
      </c>
      <c r="P3756" t="s">
        <v>8303</v>
      </c>
    </row>
    <row r="3757" spans="1:16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122"/>
        <v>42445.866979166662</v>
      </c>
      <c r="L3757" s="13">
        <f t="shared" si="121"/>
        <v>2016</v>
      </c>
      <c r="M3757" t="b">
        <v>0</v>
      </c>
      <c r="N3757">
        <v>28</v>
      </c>
      <c r="O3757" t="b">
        <v>1</v>
      </c>
      <c r="P3757" t="s">
        <v>8303</v>
      </c>
    </row>
    <row r="3758" spans="1:16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122"/>
        <v>41771.814791666664</v>
      </c>
      <c r="L3758" s="13">
        <f t="shared" si="121"/>
        <v>2014</v>
      </c>
      <c r="M3758" t="b">
        <v>0</v>
      </c>
      <c r="N3758">
        <v>17</v>
      </c>
      <c r="O3758" t="b">
        <v>1</v>
      </c>
      <c r="P3758" t="s">
        <v>8303</v>
      </c>
    </row>
    <row r="3759" spans="1:16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122"/>
        <v>41954.850868055553</v>
      </c>
      <c r="L3759" s="13">
        <f t="shared" si="121"/>
        <v>2014</v>
      </c>
      <c r="M3759" t="b">
        <v>0</v>
      </c>
      <c r="N3759">
        <v>50</v>
      </c>
      <c r="O3759" t="b">
        <v>1</v>
      </c>
      <c r="P3759" t="s">
        <v>8303</v>
      </c>
    </row>
    <row r="3760" spans="1:16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122"/>
        <v>41747.471504629626</v>
      </c>
      <c r="L3760" s="13">
        <f t="shared" si="121"/>
        <v>2014</v>
      </c>
      <c r="M3760" t="b">
        <v>0</v>
      </c>
      <c r="N3760">
        <v>26</v>
      </c>
      <c r="O3760" t="b">
        <v>1</v>
      </c>
      <c r="P3760" t="s">
        <v>8303</v>
      </c>
    </row>
    <row r="3761" spans="1:16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122"/>
        <v>42182.108252314814</v>
      </c>
      <c r="L3761" s="13">
        <f t="shared" si="121"/>
        <v>2015</v>
      </c>
      <c r="M3761" t="b">
        <v>0</v>
      </c>
      <c r="N3761">
        <v>88</v>
      </c>
      <c r="O3761" t="b">
        <v>1</v>
      </c>
      <c r="P3761" t="s">
        <v>8303</v>
      </c>
    </row>
    <row r="3762" spans="1:16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122"/>
        <v>41739.525300925925</v>
      </c>
      <c r="L3762" s="13">
        <f t="shared" si="121"/>
        <v>2014</v>
      </c>
      <c r="M3762" t="b">
        <v>0</v>
      </c>
      <c r="N3762">
        <v>91</v>
      </c>
      <c r="O3762" t="b">
        <v>1</v>
      </c>
      <c r="P3762" t="s">
        <v>8303</v>
      </c>
    </row>
    <row r="3763" spans="1:16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122"/>
        <v>42173.466863425929</v>
      </c>
      <c r="L3763" s="13">
        <f t="shared" si="121"/>
        <v>2015</v>
      </c>
      <c r="M3763" t="b">
        <v>0</v>
      </c>
      <c r="N3763">
        <v>3</v>
      </c>
      <c r="O3763" t="b">
        <v>1</v>
      </c>
      <c r="P3763" t="s">
        <v>8303</v>
      </c>
    </row>
    <row r="3764" spans="1:16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122"/>
        <v>42193.813530092593</v>
      </c>
      <c r="L3764" s="13">
        <f t="shared" si="121"/>
        <v>2015</v>
      </c>
      <c r="M3764" t="b">
        <v>0</v>
      </c>
      <c r="N3764">
        <v>28</v>
      </c>
      <c r="O3764" t="b">
        <v>1</v>
      </c>
      <c r="P3764" t="s">
        <v>8303</v>
      </c>
    </row>
    <row r="3765" spans="1:16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122"/>
        <v>42065.750300925924</v>
      </c>
      <c r="L3765" s="13">
        <f t="shared" si="121"/>
        <v>2015</v>
      </c>
      <c r="M3765" t="b">
        <v>0</v>
      </c>
      <c r="N3765">
        <v>77</v>
      </c>
      <c r="O3765" t="b">
        <v>1</v>
      </c>
      <c r="P3765" t="s">
        <v>8303</v>
      </c>
    </row>
    <row r="3766" spans="1:16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122"/>
        <v>42499.842962962968</v>
      </c>
      <c r="L3766" s="13">
        <f t="shared" si="121"/>
        <v>2016</v>
      </c>
      <c r="M3766" t="b">
        <v>0</v>
      </c>
      <c r="N3766">
        <v>27</v>
      </c>
      <c r="O3766" t="b">
        <v>1</v>
      </c>
      <c r="P3766" t="s">
        <v>8303</v>
      </c>
    </row>
    <row r="3767" spans="1:16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122"/>
        <v>41820.776412037041</v>
      </c>
      <c r="L3767" s="13">
        <f t="shared" si="121"/>
        <v>2014</v>
      </c>
      <c r="M3767" t="b">
        <v>0</v>
      </c>
      <c r="N3767">
        <v>107</v>
      </c>
      <c r="O3767" t="b">
        <v>1</v>
      </c>
      <c r="P3767" t="s">
        <v>8303</v>
      </c>
    </row>
    <row r="3768" spans="1:16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122"/>
        <v>41788.167187500003</v>
      </c>
      <c r="L3768" s="13">
        <f t="shared" si="121"/>
        <v>2014</v>
      </c>
      <c r="M3768" t="b">
        <v>0</v>
      </c>
      <c r="N3768">
        <v>96</v>
      </c>
      <c r="O3768" t="b">
        <v>1</v>
      </c>
      <c r="P3768" t="s">
        <v>8303</v>
      </c>
    </row>
    <row r="3769" spans="1:16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122"/>
        <v>42050.019641203704</v>
      </c>
      <c r="L3769" s="13">
        <f t="shared" si="121"/>
        <v>2015</v>
      </c>
      <c r="M3769" t="b">
        <v>0</v>
      </c>
      <c r="N3769">
        <v>56</v>
      </c>
      <c r="O3769" t="b">
        <v>1</v>
      </c>
      <c r="P3769" t="s">
        <v>8303</v>
      </c>
    </row>
    <row r="3770" spans="1:16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122"/>
        <v>41772.727893518517</v>
      </c>
      <c r="L3770" s="13">
        <f t="shared" si="121"/>
        <v>2014</v>
      </c>
      <c r="M3770" t="b">
        <v>0</v>
      </c>
      <c r="N3770">
        <v>58</v>
      </c>
      <c r="O3770" t="b">
        <v>1</v>
      </c>
      <c r="P3770" t="s">
        <v>8303</v>
      </c>
    </row>
    <row r="3771" spans="1:16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122"/>
        <v>42445.598136574074</v>
      </c>
      <c r="L3771" s="13">
        <f t="shared" si="121"/>
        <v>2016</v>
      </c>
      <c r="M3771" t="b">
        <v>0</v>
      </c>
      <c r="N3771">
        <v>15</v>
      </c>
      <c r="O3771" t="b">
        <v>1</v>
      </c>
      <c r="P3771" t="s">
        <v>8303</v>
      </c>
    </row>
    <row r="3772" spans="1:16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122"/>
        <v>42138.930671296301</v>
      </c>
      <c r="L3772" s="13">
        <f t="shared" si="121"/>
        <v>2015</v>
      </c>
      <c r="M3772" t="b">
        <v>0</v>
      </c>
      <c r="N3772">
        <v>20</v>
      </c>
      <c r="O3772" t="b">
        <v>1</v>
      </c>
      <c r="P3772" t="s">
        <v>8303</v>
      </c>
    </row>
    <row r="3773" spans="1:16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122"/>
        <v>42493.857083333336</v>
      </c>
      <c r="L3773" s="13">
        <f t="shared" si="121"/>
        <v>2016</v>
      </c>
      <c r="M3773" t="b">
        <v>0</v>
      </c>
      <c r="N3773">
        <v>38</v>
      </c>
      <c r="O3773" t="b">
        <v>1</v>
      </c>
      <c r="P3773" t="s">
        <v>8303</v>
      </c>
    </row>
    <row r="3774" spans="1:16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122"/>
        <v>42682.616967592592</v>
      </c>
      <c r="L3774" s="13">
        <f t="shared" si="121"/>
        <v>2016</v>
      </c>
      <c r="M3774" t="b">
        <v>0</v>
      </c>
      <c r="N3774">
        <v>33</v>
      </c>
      <c r="O3774" t="b">
        <v>1</v>
      </c>
      <c r="P3774" t="s">
        <v>8303</v>
      </c>
    </row>
    <row r="3775" spans="1:16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122"/>
        <v>42656.005173611105</v>
      </c>
      <c r="L3775" s="13">
        <f t="shared" si="121"/>
        <v>2016</v>
      </c>
      <c r="M3775" t="b">
        <v>0</v>
      </c>
      <c r="N3775">
        <v>57</v>
      </c>
      <c r="O3775" t="b">
        <v>1</v>
      </c>
      <c r="P3775" t="s">
        <v>8303</v>
      </c>
    </row>
    <row r="3776" spans="1:16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122"/>
        <v>42087.792303240742</v>
      </c>
      <c r="L3776" s="13">
        <f t="shared" si="121"/>
        <v>2015</v>
      </c>
      <c r="M3776" t="b">
        <v>0</v>
      </c>
      <c r="N3776">
        <v>25</v>
      </c>
      <c r="O3776" t="b">
        <v>1</v>
      </c>
      <c r="P3776" t="s">
        <v>8303</v>
      </c>
    </row>
    <row r="3777" spans="1:16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122"/>
        <v>42075.942627314813</v>
      </c>
      <c r="L3777" s="13">
        <f t="shared" si="121"/>
        <v>2015</v>
      </c>
      <c r="M3777" t="b">
        <v>0</v>
      </c>
      <c r="N3777">
        <v>14</v>
      </c>
      <c r="O3777" t="b">
        <v>1</v>
      </c>
      <c r="P3777" t="s">
        <v>8303</v>
      </c>
    </row>
    <row r="3778" spans="1:16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122"/>
        <v>41814.367800925924</v>
      </c>
      <c r="L3778" s="13">
        <f t="shared" si="121"/>
        <v>2014</v>
      </c>
      <c r="M3778" t="b">
        <v>0</v>
      </c>
      <c r="N3778">
        <v>94</v>
      </c>
      <c r="O3778" t="b">
        <v>1</v>
      </c>
      <c r="P3778" t="s">
        <v>8303</v>
      </c>
    </row>
    <row r="3779" spans="1:16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si="122"/>
        <v>41887.111354166671</v>
      </c>
      <c r="L3779" s="13">
        <f t="shared" ref="L3779:L3842" si="123">YEAR(K3779)</f>
        <v>2014</v>
      </c>
      <c r="M3779" t="b">
        <v>0</v>
      </c>
      <c r="N3779">
        <v>59</v>
      </c>
      <c r="O3779" t="b">
        <v>1</v>
      </c>
      <c r="P3779" t="s">
        <v>8303</v>
      </c>
    </row>
    <row r="3780" spans="1:16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122"/>
        <v>41989.819212962961</v>
      </c>
      <c r="L3780" s="13">
        <f t="shared" si="123"/>
        <v>2014</v>
      </c>
      <c r="M3780" t="b">
        <v>0</v>
      </c>
      <c r="N3780">
        <v>36</v>
      </c>
      <c r="O3780" t="b">
        <v>1</v>
      </c>
      <c r="P3780" t="s">
        <v>8303</v>
      </c>
    </row>
    <row r="3781" spans="1:16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122"/>
        <v>42425.735416666663</v>
      </c>
      <c r="L3781" s="13">
        <f t="shared" si="123"/>
        <v>2016</v>
      </c>
      <c r="M3781" t="b">
        <v>0</v>
      </c>
      <c r="N3781">
        <v>115</v>
      </c>
      <c r="O3781" t="b">
        <v>1</v>
      </c>
      <c r="P3781" t="s">
        <v>8303</v>
      </c>
    </row>
    <row r="3782" spans="1:16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122"/>
        <v>42166.219733796301</v>
      </c>
      <c r="L3782" s="13">
        <f t="shared" si="123"/>
        <v>2015</v>
      </c>
      <c r="M3782" t="b">
        <v>0</v>
      </c>
      <c r="N3782">
        <v>30</v>
      </c>
      <c r="O3782" t="b">
        <v>1</v>
      </c>
      <c r="P3782" t="s">
        <v>8303</v>
      </c>
    </row>
    <row r="3783" spans="1:16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122"/>
        <v>41865.882928240739</v>
      </c>
      <c r="L3783" s="13">
        <f t="shared" si="123"/>
        <v>2014</v>
      </c>
      <c r="M3783" t="b">
        <v>0</v>
      </c>
      <c r="N3783">
        <v>52</v>
      </c>
      <c r="O3783" t="b">
        <v>1</v>
      </c>
      <c r="P3783" t="s">
        <v>8303</v>
      </c>
    </row>
    <row r="3784" spans="1:16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122"/>
        <v>42546.862233796302</v>
      </c>
      <c r="L3784" s="13">
        <f t="shared" si="123"/>
        <v>2016</v>
      </c>
      <c r="M3784" t="b">
        <v>0</v>
      </c>
      <c r="N3784">
        <v>27</v>
      </c>
      <c r="O3784" t="b">
        <v>1</v>
      </c>
      <c r="P3784" t="s">
        <v>8303</v>
      </c>
    </row>
    <row r="3785" spans="1:16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ref="K3785:K3848" si="124">(((J3785/60)/60)/24)+DATE(1970,1,1)</f>
        <v>42420.140277777777</v>
      </c>
      <c r="L3785" s="13">
        <f t="shared" si="123"/>
        <v>2016</v>
      </c>
      <c r="M3785" t="b">
        <v>0</v>
      </c>
      <c r="N3785">
        <v>24</v>
      </c>
      <c r="O3785" t="b">
        <v>1</v>
      </c>
      <c r="P3785" t="s">
        <v>8303</v>
      </c>
    </row>
    <row r="3786" spans="1:16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124"/>
        <v>42531.980694444443</v>
      </c>
      <c r="L3786" s="13">
        <f t="shared" si="123"/>
        <v>2016</v>
      </c>
      <c r="M3786" t="b">
        <v>0</v>
      </c>
      <c r="N3786">
        <v>10</v>
      </c>
      <c r="O3786" t="b">
        <v>1</v>
      </c>
      <c r="P3786" t="s">
        <v>8303</v>
      </c>
    </row>
    <row r="3787" spans="1:16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124"/>
        <v>42548.63853009259</v>
      </c>
      <c r="L3787" s="13">
        <f t="shared" si="123"/>
        <v>2016</v>
      </c>
      <c r="M3787" t="b">
        <v>0</v>
      </c>
      <c r="N3787">
        <v>30</v>
      </c>
      <c r="O3787" t="b">
        <v>1</v>
      </c>
      <c r="P3787" t="s">
        <v>8303</v>
      </c>
    </row>
    <row r="3788" spans="1:16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124"/>
        <v>42487.037905092591</v>
      </c>
      <c r="L3788" s="13">
        <f t="shared" si="123"/>
        <v>2016</v>
      </c>
      <c r="M3788" t="b">
        <v>0</v>
      </c>
      <c r="N3788">
        <v>71</v>
      </c>
      <c r="O3788" t="b">
        <v>1</v>
      </c>
      <c r="P3788" t="s">
        <v>8303</v>
      </c>
    </row>
    <row r="3789" spans="1:16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124"/>
        <v>42167.534791666665</v>
      </c>
      <c r="L3789" s="13">
        <f t="shared" si="123"/>
        <v>2015</v>
      </c>
      <c r="M3789" t="b">
        <v>0</v>
      </c>
      <c r="N3789">
        <v>10</v>
      </c>
      <c r="O3789" t="b">
        <v>1</v>
      </c>
      <c r="P3789" t="s">
        <v>8303</v>
      </c>
    </row>
    <row r="3790" spans="1:16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124"/>
        <v>42333.695821759262</v>
      </c>
      <c r="L3790" s="13">
        <f t="shared" si="123"/>
        <v>2015</v>
      </c>
      <c r="M3790" t="b">
        <v>0</v>
      </c>
      <c r="N3790">
        <v>1</v>
      </c>
      <c r="O3790" t="b">
        <v>0</v>
      </c>
      <c r="P3790" t="s">
        <v>8303</v>
      </c>
    </row>
    <row r="3791" spans="1:16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124"/>
        <v>42138.798819444448</v>
      </c>
      <c r="L3791" s="13">
        <f t="shared" si="123"/>
        <v>2015</v>
      </c>
      <c r="M3791" t="b">
        <v>0</v>
      </c>
      <c r="N3791">
        <v>4</v>
      </c>
      <c r="O3791" t="b">
        <v>0</v>
      </c>
      <c r="P3791" t="s">
        <v>8303</v>
      </c>
    </row>
    <row r="3792" spans="1:16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124"/>
        <v>42666.666932870372</v>
      </c>
      <c r="L3792" s="13">
        <f t="shared" si="123"/>
        <v>2016</v>
      </c>
      <c r="M3792" t="b">
        <v>0</v>
      </c>
      <c r="N3792">
        <v>0</v>
      </c>
      <c r="O3792" t="b">
        <v>0</v>
      </c>
      <c r="P3792" t="s">
        <v>8303</v>
      </c>
    </row>
    <row r="3793" spans="1:16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124"/>
        <v>41766.692037037035</v>
      </c>
      <c r="L3793" s="13">
        <f t="shared" si="123"/>
        <v>2014</v>
      </c>
      <c r="M3793" t="b">
        <v>0</v>
      </c>
      <c r="N3793">
        <v>0</v>
      </c>
      <c r="O3793" t="b">
        <v>0</v>
      </c>
      <c r="P3793" t="s">
        <v>8303</v>
      </c>
    </row>
    <row r="3794" spans="1:16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124"/>
        <v>42170.447013888886</v>
      </c>
      <c r="L3794" s="13">
        <f t="shared" si="123"/>
        <v>2015</v>
      </c>
      <c r="M3794" t="b">
        <v>0</v>
      </c>
      <c r="N3794">
        <v>2</v>
      </c>
      <c r="O3794" t="b">
        <v>0</v>
      </c>
      <c r="P3794" t="s">
        <v>8303</v>
      </c>
    </row>
    <row r="3795" spans="1:16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124"/>
        <v>41968.938993055555</v>
      </c>
      <c r="L3795" s="13">
        <f t="shared" si="123"/>
        <v>2014</v>
      </c>
      <c r="M3795" t="b">
        <v>0</v>
      </c>
      <c r="N3795">
        <v>24</v>
      </c>
      <c r="O3795" t="b">
        <v>0</v>
      </c>
      <c r="P3795" t="s">
        <v>8303</v>
      </c>
    </row>
    <row r="3796" spans="1:16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124"/>
        <v>42132.58048611111</v>
      </c>
      <c r="L3796" s="13">
        <f t="shared" si="123"/>
        <v>2015</v>
      </c>
      <c r="M3796" t="b">
        <v>0</v>
      </c>
      <c r="N3796">
        <v>1</v>
      </c>
      <c r="O3796" t="b">
        <v>0</v>
      </c>
      <c r="P3796" t="s">
        <v>8303</v>
      </c>
    </row>
    <row r="3797" spans="1:16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124"/>
        <v>42201.436226851853</v>
      </c>
      <c r="L3797" s="13">
        <f t="shared" si="123"/>
        <v>2015</v>
      </c>
      <c r="M3797" t="b">
        <v>0</v>
      </c>
      <c r="N3797">
        <v>2</v>
      </c>
      <c r="O3797" t="b">
        <v>0</v>
      </c>
      <c r="P3797" t="s">
        <v>8303</v>
      </c>
    </row>
    <row r="3798" spans="1:16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124"/>
        <v>42689.029583333337</v>
      </c>
      <c r="L3798" s="13">
        <f t="shared" si="123"/>
        <v>2016</v>
      </c>
      <c r="M3798" t="b">
        <v>0</v>
      </c>
      <c r="N3798">
        <v>1</v>
      </c>
      <c r="O3798" t="b">
        <v>0</v>
      </c>
      <c r="P3798" t="s">
        <v>8303</v>
      </c>
    </row>
    <row r="3799" spans="1:16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124"/>
        <v>42084.881539351853</v>
      </c>
      <c r="L3799" s="13">
        <f t="shared" si="123"/>
        <v>2015</v>
      </c>
      <c r="M3799" t="b">
        <v>0</v>
      </c>
      <c r="N3799">
        <v>37</v>
      </c>
      <c r="O3799" t="b">
        <v>0</v>
      </c>
      <c r="P3799" t="s">
        <v>8303</v>
      </c>
    </row>
    <row r="3800" spans="1:16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124"/>
        <v>41831.722777777781</v>
      </c>
      <c r="L3800" s="13">
        <f t="shared" si="123"/>
        <v>2014</v>
      </c>
      <c r="M3800" t="b">
        <v>0</v>
      </c>
      <c r="N3800">
        <v>5</v>
      </c>
      <c r="O3800" t="b">
        <v>0</v>
      </c>
      <c r="P3800" t="s">
        <v>8303</v>
      </c>
    </row>
    <row r="3801" spans="1:16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124"/>
        <v>42410.93105324074</v>
      </c>
      <c r="L3801" s="13">
        <f t="shared" si="123"/>
        <v>2016</v>
      </c>
      <c r="M3801" t="b">
        <v>0</v>
      </c>
      <c r="N3801">
        <v>4</v>
      </c>
      <c r="O3801" t="b">
        <v>0</v>
      </c>
      <c r="P3801" t="s">
        <v>8303</v>
      </c>
    </row>
    <row r="3802" spans="1:16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124"/>
        <v>41982.737071759257</v>
      </c>
      <c r="L3802" s="13">
        <f t="shared" si="123"/>
        <v>2014</v>
      </c>
      <c r="M3802" t="b">
        <v>0</v>
      </c>
      <c r="N3802">
        <v>16</v>
      </c>
      <c r="O3802" t="b">
        <v>0</v>
      </c>
      <c r="P3802" t="s">
        <v>8303</v>
      </c>
    </row>
    <row r="3803" spans="1:16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124"/>
        <v>41975.676111111112</v>
      </c>
      <c r="L3803" s="13">
        <f t="shared" si="123"/>
        <v>2014</v>
      </c>
      <c r="M3803" t="b">
        <v>0</v>
      </c>
      <c r="N3803">
        <v>9</v>
      </c>
      <c r="O3803" t="b">
        <v>0</v>
      </c>
      <c r="P3803" t="s">
        <v>8303</v>
      </c>
    </row>
    <row r="3804" spans="1:16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124"/>
        <v>42269.126226851848</v>
      </c>
      <c r="L3804" s="13">
        <f t="shared" si="123"/>
        <v>2015</v>
      </c>
      <c r="M3804" t="b">
        <v>0</v>
      </c>
      <c r="N3804">
        <v>0</v>
      </c>
      <c r="O3804" t="b">
        <v>0</v>
      </c>
      <c r="P3804" t="s">
        <v>8303</v>
      </c>
    </row>
    <row r="3805" spans="1:16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124"/>
        <v>42403.971851851849</v>
      </c>
      <c r="L3805" s="13">
        <f t="shared" si="123"/>
        <v>2016</v>
      </c>
      <c r="M3805" t="b">
        <v>0</v>
      </c>
      <c r="N3805">
        <v>40</v>
      </c>
      <c r="O3805" t="b">
        <v>0</v>
      </c>
      <c r="P3805" t="s">
        <v>8303</v>
      </c>
    </row>
    <row r="3806" spans="1:16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124"/>
        <v>42527.00953703704</v>
      </c>
      <c r="L3806" s="13">
        <f t="shared" si="123"/>
        <v>2016</v>
      </c>
      <c r="M3806" t="b">
        <v>0</v>
      </c>
      <c r="N3806">
        <v>0</v>
      </c>
      <c r="O3806" t="b">
        <v>0</v>
      </c>
      <c r="P3806" t="s">
        <v>8303</v>
      </c>
    </row>
    <row r="3807" spans="1:16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124"/>
        <v>41849.887037037035</v>
      </c>
      <c r="L3807" s="13">
        <f t="shared" si="123"/>
        <v>2014</v>
      </c>
      <c r="M3807" t="b">
        <v>0</v>
      </c>
      <c r="N3807">
        <v>2</v>
      </c>
      <c r="O3807" t="b">
        <v>0</v>
      </c>
      <c r="P3807" t="s">
        <v>8303</v>
      </c>
    </row>
    <row r="3808" spans="1:16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124"/>
        <v>41799.259039351848</v>
      </c>
      <c r="L3808" s="13">
        <f t="shared" si="123"/>
        <v>2014</v>
      </c>
      <c r="M3808" t="b">
        <v>0</v>
      </c>
      <c r="N3808">
        <v>1</v>
      </c>
      <c r="O3808" t="b">
        <v>0</v>
      </c>
      <c r="P3808" t="s">
        <v>8303</v>
      </c>
    </row>
    <row r="3809" spans="1:16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124"/>
        <v>42090.909016203703</v>
      </c>
      <c r="L3809" s="13">
        <f t="shared" si="123"/>
        <v>2015</v>
      </c>
      <c r="M3809" t="b">
        <v>0</v>
      </c>
      <c r="N3809">
        <v>9</v>
      </c>
      <c r="O3809" t="b">
        <v>0</v>
      </c>
      <c r="P3809" t="s">
        <v>8303</v>
      </c>
    </row>
    <row r="3810" spans="1:16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124"/>
        <v>42059.453923611116</v>
      </c>
      <c r="L3810" s="13">
        <f t="shared" si="123"/>
        <v>2015</v>
      </c>
      <c r="M3810" t="b">
        <v>0</v>
      </c>
      <c r="N3810">
        <v>24</v>
      </c>
      <c r="O3810" t="b">
        <v>1</v>
      </c>
      <c r="P3810" t="s">
        <v>8269</v>
      </c>
    </row>
    <row r="3811" spans="1:16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124"/>
        <v>41800.526701388888</v>
      </c>
      <c r="L3811" s="13">
        <f t="shared" si="123"/>
        <v>2014</v>
      </c>
      <c r="M3811" t="b">
        <v>0</v>
      </c>
      <c r="N3811">
        <v>38</v>
      </c>
      <c r="O3811" t="b">
        <v>1</v>
      </c>
      <c r="P3811" t="s">
        <v>8269</v>
      </c>
    </row>
    <row r="3812" spans="1:16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124"/>
        <v>42054.849050925928</v>
      </c>
      <c r="L3812" s="13">
        <f t="shared" si="123"/>
        <v>2015</v>
      </c>
      <c r="M3812" t="b">
        <v>0</v>
      </c>
      <c r="N3812">
        <v>26</v>
      </c>
      <c r="O3812" t="b">
        <v>1</v>
      </c>
      <c r="P3812" t="s">
        <v>8269</v>
      </c>
    </row>
    <row r="3813" spans="1:16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124"/>
        <v>42487.62700231481</v>
      </c>
      <c r="L3813" s="13">
        <f t="shared" si="123"/>
        <v>2016</v>
      </c>
      <c r="M3813" t="b">
        <v>0</v>
      </c>
      <c r="N3813">
        <v>19</v>
      </c>
      <c r="O3813" t="b">
        <v>1</v>
      </c>
      <c r="P3813" t="s">
        <v>8269</v>
      </c>
    </row>
    <row r="3814" spans="1:16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124"/>
        <v>42109.751250000001</v>
      </c>
      <c r="L3814" s="13">
        <f t="shared" si="123"/>
        <v>2015</v>
      </c>
      <c r="M3814" t="b">
        <v>0</v>
      </c>
      <c r="N3814">
        <v>11</v>
      </c>
      <c r="O3814" t="b">
        <v>1</v>
      </c>
      <c r="P3814" t="s">
        <v>8269</v>
      </c>
    </row>
    <row r="3815" spans="1:16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124"/>
        <v>42497.275706018518</v>
      </c>
      <c r="L3815" s="13">
        <f t="shared" si="123"/>
        <v>2016</v>
      </c>
      <c r="M3815" t="b">
        <v>0</v>
      </c>
      <c r="N3815">
        <v>27</v>
      </c>
      <c r="O3815" t="b">
        <v>1</v>
      </c>
      <c r="P3815" t="s">
        <v>8269</v>
      </c>
    </row>
    <row r="3816" spans="1:16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124"/>
        <v>42058.904074074075</v>
      </c>
      <c r="L3816" s="13">
        <f t="shared" si="123"/>
        <v>2015</v>
      </c>
      <c r="M3816" t="b">
        <v>0</v>
      </c>
      <c r="N3816">
        <v>34</v>
      </c>
      <c r="O3816" t="b">
        <v>1</v>
      </c>
      <c r="P3816" t="s">
        <v>8269</v>
      </c>
    </row>
    <row r="3817" spans="1:16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124"/>
        <v>42207.259918981479</v>
      </c>
      <c r="L3817" s="13">
        <f t="shared" si="123"/>
        <v>2015</v>
      </c>
      <c r="M3817" t="b">
        <v>0</v>
      </c>
      <c r="N3817">
        <v>20</v>
      </c>
      <c r="O3817" t="b">
        <v>1</v>
      </c>
      <c r="P3817" t="s">
        <v>8269</v>
      </c>
    </row>
    <row r="3818" spans="1:16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124"/>
        <v>41807.690081018518</v>
      </c>
      <c r="L3818" s="13">
        <f t="shared" si="123"/>
        <v>2014</v>
      </c>
      <c r="M3818" t="b">
        <v>0</v>
      </c>
      <c r="N3818">
        <v>37</v>
      </c>
      <c r="O3818" t="b">
        <v>1</v>
      </c>
      <c r="P3818" t="s">
        <v>8269</v>
      </c>
    </row>
    <row r="3819" spans="1:16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124"/>
        <v>42284.69694444444</v>
      </c>
      <c r="L3819" s="13">
        <f t="shared" si="123"/>
        <v>2015</v>
      </c>
      <c r="M3819" t="b">
        <v>0</v>
      </c>
      <c r="N3819">
        <v>20</v>
      </c>
      <c r="O3819" t="b">
        <v>1</v>
      </c>
      <c r="P3819" t="s">
        <v>8269</v>
      </c>
    </row>
    <row r="3820" spans="1:16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124"/>
        <v>42045.84238425926</v>
      </c>
      <c r="L3820" s="13">
        <f t="shared" si="123"/>
        <v>2015</v>
      </c>
      <c r="M3820" t="b">
        <v>0</v>
      </c>
      <c r="N3820">
        <v>10</v>
      </c>
      <c r="O3820" t="b">
        <v>1</v>
      </c>
      <c r="P3820" t="s">
        <v>8269</v>
      </c>
    </row>
    <row r="3821" spans="1:16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124"/>
        <v>42184.209537037037</v>
      </c>
      <c r="L3821" s="13">
        <f t="shared" si="123"/>
        <v>2015</v>
      </c>
      <c r="M3821" t="b">
        <v>0</v>
      </c>
      <c r="N3821">
        <v>26</v>
      </c>
      <c r="O3821" t="b">
        <v>1</v>
      </c>
      <c r="P3821" t="s">
        <v>8269</v>
      </c>
    </row>
    <row r="3822" spans="1:16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124"/>
        <v>42160.651817129634</v>
      </c>
      <c r="L3822" s="13">
        <f t="shared" si="123"/>
        <v>2015</v>
      </c>
      <c r="M3822" t="b">
        <v>0</v>
      </c>
      <c r="N3822">
        <v>20</v>
      </c>
      <c r="O3822" t="b">
        <v>1</v>
      </c>
      <c r="P3822" t="s">
        <v>8269</v>
      </c>
    </row>
    <row r="3823" spans="1:16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124"/>
        <v>42341.180636574078</v>
      </c>
      <c r="L3823" s="13">
        <f t="shared" si="123"/>
        <v>2015</v>
      </c>
      <c r="M3823" t="b">
        <v>0</v>
      </c>
      <c r="N3823">
        <v>46</v>
      </c>
      <c r="O3823" t="b">
        <v>1</v>
      </c>
      <c r="P3823" t="s">
        <v>8269</v>
      </c>
    </row>
    <row r="3824" spans="1:16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124"/>
        <v>42329.838159722218</v>
      </c>
      <c r="L3824" s="13">
        <f t="shared" si="123"/>
        <v>2015</v>
      </c>
      <c r="M3824" t="b">
        <v>0</v>
      </c>
      <c r="N3824">
        <v>76</v>
      </c>
      <c r="O3824" t="b">
        <v>1</v>
      </c>
      <c r="P3824" t="s">
        <v>8269</v>
      </c>
    </row>
    <row r="3825" spans="1:16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124"/>
        <v>42170.910231481481</v>
      </c>
      <c r="L3825" s="13">
        <f t="shared" si="123"/>
        <v>2015</v>
      </c>
      <c r="M3825" t="b">
        <v>0</v>
      </c>
      <c r="N3825">
        <v>41</v>
      </c>
      <c r="O3825" t="b">
        <v>1</v>
      </c>
      <c r="P3825" t="s">
        <v>8269</v>
      </c>
    </row>
    <row r="3826" spans="1:16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124"/>
        <v>42571.626192129625</v>
      </c>
      <c r="L3826" s="13">
        <f t="shared" si="123"/>
        <v>2016</v>
      </c>
      <c r="M3826" t="b">
        <v>0</v>
      </c>
      <c r="N3826">
        <v>7</v>
      </c>
      <c r="O3826" t="b">
        <v>1</v>
      </c>
      <c r="P3826" t="s">
        <v>8269</v>
      </c>
    </row>
    <row r="3827" spans="1:16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124"/>
        <v>42151.069606481484</v>
      </c>
      <c r="L3827" s="13">
        <f t="shared" si="123"/>
        <v>2015</v>
      </c>
      <c r="M3827" t="b">
        <v>0</v>
      </c>
      <c r="N3827">
        <v>49</v>
      </c>
      <c r="O3827" t="b">
        <v>1</v>
      </c>
      <c r="P3827" t="s">
        <v>8269</v>
      </c>
    </row>
    <row r="3828" spans="1:16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124"/>
        <v>42101.423541666663</v>
      </c>
      <c r="L3828" s="13">
        <f t="shared" si="123"/>
        <v>2015</v>
      </c>
      <c r="M3828" t="b">
        <v>0</v>
      </c>
      <c r="N3828">
        <v>26</v>
      </c>
      <c r="O3828" t="b">
        <v>1</v>
      </c>
      <c r="P3828" t="s">
        <v>8269</v>
      </c>
    </row>
    <row r="3829" spans="1:16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124"/>
        <v>42034.928252314814</v>
      </c>
      <c r="L3829" s="13">
        <f t="shared" si="123"/>
        <v>2015</v>
      </c>
      <c r="M3829" t="b">
        <v>0</v>
      </c>
      <c r="N3829">
        <v>65</v>
      </c>
      <c r="O3829" t="b">
        <v>1</v>
      </c>
      <c r="P3829" t="s">
        <v>8269</v>
      </c>
    </row>
    <row r="3830" spans="1:16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124"/>
        <v>41944.527627314819</v>
      </c>
      <c r="L3830" s="13">
        <f t="shared" si="123"/>
        <v>2014</v>
      </c>
      <c r="M3830" t="b">
        <v>0</v>
      </c>
      <c r="N3830">
        <v>28</v>
      </c>
      <c r="O3830" t="b">
        <v>1</v>
      </c>
      <c r="P3830" t="s">
        <v>8269</v>
      </c>
    </row>
    <row r="3831" spans="1:16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124"/>
        <v>42593.865405092598</v>
      </c>
      <c r="L3831" s="13">
        <f t="shared" si="123"/>
        <v>2016</v>
      </c>
      <c r="M3831" t="b">
        <v>0</v>
      </c>
      <c r="N3831">
        <v>8</v>
      </c>
      <c r="O3831" t="b">
        <v>1</v>
      </c>
      <c r="P3831" t="s">
        <v>8269</v>
      </c>
    </row>
    <row r="3832" spans="1:16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124"/>
        <v>42503.740868055553</v>
      </c>
      <c r="L3832" s="13">
        <f t="shared" si="123"/>
        <v>2016</v>
      </c>
      <c r="M3832" t="b">
        <v>0</v>
      </c>
      <c r="N3832">
        <v>3</v>
      </c>
      <c r="O3832" t="b">
        <v>1</v>
      </c>
      <c r="P3832" t="s">
        <v>8269</v>
      </c>
    </row>
    <row r="3833" spans="1:16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124"/>
        <v>41927.848900462966</v>
      </c>
      <c r="L3833" s="13">
        <f t="shared" si="123"/>
        <v>2014</v>
      </c>
      <c r="M3833" t="b">
        <v>0</v>
      </c>
      <c r="N3833">
        <v>9</v>
      </c>
      <c r="O3833" t="b">
        <v>1</v>
      </c>
      <c r="P3833" t="s">
        <v>8269</v>
      </c>
    </row>
    <row r="3834" spans="1:16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124"/>
        <v>42375.114988425921</v>
      </c>
      <c r="L3834" s="13">
        <f t="shared" si="123"/>
        <v>2016</v>
      </c>
      <c r="M3834" t="b">
        <v>0</v>
      </c>
      <c r="N3834">
        <v>9</v>
      </c>
      <c r="O3834" t="b">
        <v>1</v>
      </c>
      <c r="P3834" t="s">
        <v>8269</v>
      </c>
    </row>
    <row r="3835" spans="1:16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124"/>
        <v>41963.872361111105</v>
      </c>
      <c r="L3835" s="13">
        <f t="shared" si="123"/>
        <v>2014</v>
      </c>
      <c r="M3835" t="b">
        <v>0</v>
      </c>
      <c r="N3835">
        <v>20</v>
      </c>
      <c r="O3835" t="b">
        <v>1</v>
      </c>
      <c r="P3835" t="s">
        <v>8269</v>
      </c>
    </row>
    <row r="3836" spans="1:16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124"/>
        <v>42143.445219907408</v>
      </c>
      <c r="L3836" s="13">
        <f t="shared" si="123"/>
        <v>2015</v>
      </c>
      <c r="M3836" t="b">
        <v>0</v>
      </c>
      <c r="N3836">
        <v>57</v>
      </c>
      <c r="O3836" t="b">
        <v>1</v>
      </c>
      <c r="P3836" t="s">
        <v>8269</v>
      </c>
    </row>
    <row r="3837" spans="1:16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124"/>
        <v>42460.94222222222</v>
      </c>
      <c r="L3837" s="13">
        <f t="shared" si="123"/>
        <v>2016</v>
      </c>
      <c r="M3837" t="b">
        <v>0</v>
      </c>
      <c r="N3837">
        <v>8</v>
      </c>
      <c r="O3837" t="b">
        <v>1</v>
      </c>
      <c r="P3837" t="s">
        <v>8269</v>
      </c>
    </row>
    <row r="3838" spans="1:16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124"/>
        <v>42553.926527777774</v>
      </c>
      <c r="L3838" s="13">
        <f t="shared" si="123"/>
        <v>2016</v>
      </c>
      <c r="M3838" t="b">
        <v>0</v>
      </c>
      <c r="N3838">
        <v>14</v>
      </c>
      <c r="O3838" t="b">
        <v>1</v>
      </c>
      <c r="P3838" t="s">
        <v>8269</v>
      </c>
    </row>
    <row r="3839" spans="1:16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124"/>
        <v>42152.765717592592</v>
      </c>
      <c r="L3839" s="13">
        <f t="shared" si="123"/>
        <v>2015</v>
      </c>
      <c r="M3839" t="b">
        <v>0</v>
      </c>
      <c r="N3839">
        <v>17</v>
      </c>
      <c r="O3839" t="b">
        <v>1</v>
      </c>
      <c r="P3839" t="s">
        <v>8269</v>
      </c>
    </row>
    <row r="3840" spans="1:16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124"/>
        <v>42116.710752314815</v>
      </c>
      <c r="L3840" s="13">
        <f t="shared" si="123"/>
        <v>2015</v>
      </c>
      <c r="M3840" t="b">
        <v>0</v>
      </c>
      <c r="N3840">
        <v>100</v>
      </c>
      <c r="O3840" t="b">
        <v>1</v>
      </c>
      <c r="P3840" t="s">
        <v>8269</v>
      </c>
    </row>
    <row r="3841" spans="1:16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124"/>
        <v>42155.142638888887</v>
      </c>
      <c r="L3841" s="13">
        <f t="shared" si="123"/>
        <v>2015</v>
      </c>
      <c r="M3841" t="b">
        <v>0</v>
      </c>
      <c r="N3841">
        <v>32</v>
      </c>
      <c r="O3841" t="b">
        <v>1</v>
      </c>
      <c r="P3841" t="s">
        <v>8269</v>
      </c>
    </row>
    <row r="3842" spans="1:16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124"/>
        <v>42432.701724537037</v>
      </c>
      <c r="L3842" s="13">
        <f t="shared" si="123"/>
        <v>2016</v>
      </c>
      <c r="M3842" t="b">
        <v>0</v>
      </c>
      <c r="N3842">
        <v>3</v>
      </c>
      <c r="O3842" t="b">
        <v>1</v>
      </c>
      <c r="P3842" t="s">
        <v>8269</v>
      </c>
    </row>
    <row r="3843" spans="1:16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si="124"/>
        <v>41780.785729166666</v>
      </c>
      <c r="L3843" s="13">
        <f t="shared" ref="L3843:L3906" si="125">YEAR(K3843)</f>
        <v>2014</v>
      </c>
      <c r="M3843" t="b">
        <v>1</v>
      </c>
      <c r="N3843">
        <v>34</v>
      </c>
      <c r="O3843" t="b">
        <v>0</v>
      </c>
      <c r="P3843" t="s">
        <v>8269</v>
      </c>
    </row>
    <row r="3844" spans="1:16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124"/>
        <v>41740.493657407409</v>
      </c>
      <c r="L3844" s="13">
        <f t="shared" si="125"/>
        <v>2014</v>
      </c>
      <c r="M3844" t="b">
        <v>1</v>
      </c>
      <c r="N3844">
        <v>23</v>
      </c>
      <c r="O3844" t="b">
        <v>0</v>
      </c>
      <c r="P3844" t="s">
        <v>8269</v>
      </c>
    </row>
    <row r="3845" spans="1:16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124"/>
        <v>41766.072500000002</v>
      </c>
      <c r="L3845" s="13">
        <f t="shared" si="125"/>
        <v>2014</v>
      </c>
      <c r="M3845" t="b">
        <v>1</v>
      </c>
      <c r="N3845">
        <v>19</v>
      </c>
      <c r="O3845" t="b">
        <v>0</v>
      </c>
      <c r="P3845" t="s">
        <v>8269</v>
      </c>
    </row>
    <row r="3846" spans="1:16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124"/>
        <v>41766.617291666669</v>
      </c>
      <c r="L3846" s="13">
        <f t="shared" si="125"/>
        <v>2014</v>
      </c>
      <c r="M3846" t="b">
        <v>1</v>
      </c>
      <c r="N3846">
        <v>50</v>
      </c>
      <c r="O3846" t="b">
        <v>0</v>
      </c>
      <c r="P3846" t="s">
        <v>8269</v>
      </c>
    </row>
    <row r="3847" spans="1:16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124"/>
        <v>42248.627013888887</v>
      </c>
      <c r="L3847" s="13">
        <f t="shared" si="125"/>
        <v>2015</v>
      </c>
      <c r="M3847" t="b">
        <v>1</v>
      </c>
      <c r="N3847">
        <v>12</v>
      </c>
      <c r="O3847" t="b">
        <v>0</v>
      </c>
      <c r="P3847" t="s">
        <v>8269</v>
      </c>
    </row>
    <row r="3848" spans="1:16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124"/>
        <v>41885.221550925926</v>
      </c>
      <c r="L3848" s="13">
        <f t="shared" si="125"/>
        <v>2014</v>
      </c>
      <c r="M3848" t="b">
        <v>1</v>
      </c>
      <c r="N3848">
        <v>8</v>
      </c>
      <c r="O3848" t="b">
        <v>0</v>
      </c>
      <c r="P3848" t="s">
        <v>8269</v>
      </c>
    </row>
    <row r="3849" spans="1:16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ref="K3849:K3912" si="126">(((J3849/60)/60)/24)+DATE(1970,1,1)</f>
        <v>42159.224432870367</v>
      </c>
      <c r="L3849" s="13">
        <f t="shared" si="125"/>
        <v>2015</v>
      </c>
      <c r="M3849" t="b">
        <v>1</v>
      </c>
      <c r="N3849">
        <v>9</v>
      </c>
      <c r="O3849" t="b">
        <v>0</v>
      </c>
      <c r="P3849" t="s">
        <v>8269</v>
      </c>
    </row>
    <row r="3850" spans="1:16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126"/>
        <v>42265.817002314812</v>
      </c>
      <c r="L3850" s="13">
        <f t="shared" si="125"/>
        <v>2015</v>
      </c>
      <c r="M3850" t="b">
        <v>1</v>
      </c>
      <c r="N3850">
        <v>43</v>
      </c>
      <c r="O3850" t="b">
        <v>0</v>
      </c>
      <c r="P3850" t="s">
        <v>8269</v>
      </c>
    </row>
    <row r="3851" spans="1:16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126"/>
        <v>42136.767175925925</v>
      </c>
      <c r="L3851" s="13">
        <f t="shared" si="125"/>
        <v>2015</v>
      </c>
      <c r="M3851" t="b">
        <v>1</v>
      </c>
      <c r="N3851">
        <v>28</v>
      </c>
      <c r="O3851" t="b">
        <v>0</v>
      </c>
      <c r="P3851" t="s">
        <v>8269</v>
      </c>
    </row>
    <row r="3852" spans="1:16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126"/>
        <v>41975.124340277776</v>
      </c>
      <c r="L3852" s="13">
        <f t="shared" si="125"/>
        <v>2014</v>
      </c>
      <c r="M3852" t="b">
        <v>1</v>
      </c>
      <c r="N3852">
        <v>4</v>
      </c>
      <c r="O3852" t="b">
        <v>0</v>
      </c>
      <c r="P3852" t="s">
        <v>8269</v>
      </c>
    </row>
    <row r="3853" spans="1:16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126"/>
        <v>42172.439571759256</v>
      </c>
      <c r="L3853" s="13">
        <f t="shared" si="125"/>
        <v>2015</v>
      </c>
      <c r="M3853" t="b">
        <v>1</v>
      </c>
      <c r="N3853">
        <v>24</v>
      </c>
      <c r="O3853" t="b">
        <v>0</v>
      </c>
      <c r="P3853" t="s">
        <v>8269</v>
      </c>
    </row>
    <row r="3854" spans="1:16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126"/>
        <v>42065.190694444449</v>
      </c>
      <c r="L3854" s="13">
        <f t="shared" si="125"/>
        <v>2015</v>
      </c>
      <c r="M3854" t="b">
        <v>0</v>
      </c>
      <c r="N3854">
        <v>2</v>
      </c>
      <c r="O3854" t="b">
        <v>0</v>
      </c>
      <c r="P3854" t="s">
        <v>8269</v>
      </c>
    </row>
    <row r="3855" spans="1:16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126"/>
        <v>41848.84002314815</v>
      </c>
      <c r="L3855" s="13">
        <f t="shared" si="125"/>
        <v>2014</v>
      </c>
      <c r="M3855" t="b">
        <v>0</v>
      </c>
      <c r="N3855">
        <v>2</v>
      </c>
      <c r="O3855" t="b">
        <v>0</v>
      </c>
      <c r="P3855" t="s">
        <v>8269</v>
      </c>
    </row>
    <row r="3856" spans="1:16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126"/>
        <v>42103.884930555556</v>
      </c>
      <c r="L3856" s="13">
        <f t="shared" si="125"/>
        <v>2015</v>
      </c>
      <c r="M3856" t="b">
        <v>0</v>
      </c>
      <c r="N3856">
        <v>20</v>
      </c>
      <c r="O3856" t="b">
        <v>0</v>
      </c>
      <c r="P3856" t="s">
        <v>8269</v>
      </c>
    </row>
    <row r="3857" spans="1:16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126"/>
        <v>42059.970729166671</v>
      </c>
      <c r="L3857" s="13">
        <f t="shared" si="125"/>
        <v>2015</v>
      </c>
      <c r="M3857" t="b">
        <v>0</v>
      </c>
      <c r="N3857">
        <v>1</v>
      </c>
      <c r="O3857" t="b">
        <v>0</v>
      </c>
      <c r="P3857" t="s">
        <v>8269</v>
      </c>
    </row>
    <row r="3858" spans="1:16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126"/>
        <v>42041.743090277778</v>
      </c>
      <c r="L3858" s="13">
        <f t="shared" si="125"/>
        <v>2015</v>
      </c>
      <c r="M3858" t="b">
        <v>0</v>
      </c>
      <c r="N3858">
        <v>1</v>
      </c>
      <c r="O3858" t="b">
        <v>0</v>
      </c>
      <c r="P3858" t="s">
        <v>8269</v>
      </c>
    </row>
    <row r="3859" spans="1:16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126"/>
        <v>41829.73715277778</v>
      </c>
      <c r="L3859" s="13">
        <f t="shared" si="125"/>
        <v>2014</v>
      </c>
      <c r="M3859" t="b">
        <v>0</v>
      </c>
      <c r="N3859">
        <v>4</v>
      </c>
      <c r="O3859" t="b">
        <v>0</v>
      </c>
      <c r="P3859" t="s">
        <v>8269</v>
      </c>
    </row>
    <row r="3860" spans="1:16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126"/>
        <v>42128.431064814817</v>
      </c>
      <c r="L3860" s="13">
        <f t="shared" si="125"/>
        <v>2015</v>
      </c>
      <c r="M3860" t="b">
        <v>0</v>
      </c>
      <c r="N3860">
        <v>1</v>
      </c>
      <c r="O3860" t="b">
        <v>0</v>
      </c>
      <c r="P3860" t="s">
        <v>8269</v>
      </c>
    </row>
    <row r="3861" spans="1:16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126"/>
        <v>41789.893599537041</v>
      </c>
      <c r="L3861" s="13">
        <f t="shared" si="125"/>
        <v>2014</v>
      </c>
      <c r="M3861" t="b">
        <v>0</v>
      </c>
      <c r="N3861">
        <v>1</v>
      </c>
      <c r="O3861" t="b">
        <v>0</v>
      </c>
      <c r="P3861" t="s">
        <v>8269</v>
      </c>
    </row>
    <row r="3862" spans="1:16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126"/>
        <v>41833.660995370366</v>
      </c>
      <c r="L3862" s="13">
        <f t="shared" si="125"/>
        <v>2014</v>
      </c>
      <c r="M3862" t="b">
        <v>0</v>
      </c>
      <c r="N3862">
        <v>13</v>
      </c>
      <c r="O3862" t="b">
        <v>0</v>
      </c>
      <c r="P3862" t="s">
        <v>8269</v>
      </c>
    </row>
    <row r="3863" spans="1:16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126"/>
        <v>41914.590011574073</v>
      </c>
      <c r="L3863" s="13">
        <f t="shared" si="125"/>
        <v>2014</v>
      </c>
      <c r="M3863" t="b">
        <v>0</v>
      </c>
      <c r="N3863">
        <v>1</v>
      </c>
      <c r="O3863" t="b">
        <v>0</v>
      </c>
      <c r="P3863" t="s">
        <v>8269</v>
      </c>
    </row>
    <row r="3864" spans="1:16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126"/>
        <v>42611.261064814811</v>
      </c>
      <c r="L3864" s="13">
        <f t="shared" si="125"/>
        <v>2016</v>
      </c>
      <c r="M3864" t="b">
        <v>0</v>
      </c>
      <c r="N3864">
        <v>1</v>
      </c>
      <c r="O3864" t="b">
        <v>0</v>
      </c>
      <c r="P3864" t="s">
        <v>8269</v>
      </c>
    </row>
    <row r="3865" spans="1:16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126"/>
        <v>42253.633159722223</v>
      </c>
      <c r="L3865" s="13">
        <f t="shared" si="125"/>
        <v>2015</v>
      </c>
      <c r="M3865" t="b">
        <v>0</v>
      </c>
      <c r="N3865">
        <v>0</v>
      </c>
      <c r="O3865" t="b">
        <v>0</v>
      </c>
      <c r="P3865" t="s">
        <v>8269</v>
      </c>
    </row>
    <row r="3866" spans="1:16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126"/>
        <v>42295.891828703709</v>
      </c>
      <c r="L3866" s="13">
        <f t="shared" si="125"/>
        <v>2015</v>
      </c>
      <c r="M3866" t="b">
        <v>0</v>
      </c>
      <c r="N3866">
        <v>3</v>
      </c>
      <c r="O3866" t="b">
        <v>0</v>
      </c>
      <c r="P3866" t="s">
        <v>8269</v>
      </c>
    </row>
    <row r="3867" spans="1:16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126"/>
        <v>41841.651597222226</v>
      </c>
      <c r="L3867" s="13">
        <f t="shared" si="125"/>
        <v>2014</v>
      </c>
      <c r="M3867" t="b">
        <v>0</v>
      </c>
      <c r="N3867">
        <v>14</v>
      </c>
      <c r="O3867" t="b">
        <v>0</v>
      </c>
      <c r="P3867" t="s">
        <v>8269</v>
      </c>
    </row>
    <row r="3868" spans="1:16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126"/>
        <v>42402.947002314817</v>
      </c>
      <c r="L3868" s="13">
        <f t="shared" si="125"/>
        <v>2016</v>
      </c>
      <c r="M3868" t="b">
        <v>0</v>
      </c>
      <c r="N3868">
        <v>2</v>
      </c>
      <c r="O3868" t="b">
        <v>0</v>
      </c>
      <c r="P3868" t="s">
        <v>8269</v>
      </c>
    </row>
    <row r="3869" spans="1:16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126"/>
        <v>42509.814108796301</v>
      </c>
      <c r="L3869" s="13">
        <f t="shared" si="125"/>
        <v>2016</v>
      </c>
      <c r="M3869" t="b">
        <v>0</v>
      </c>
      <c r="N3869">
        <v>5</v>
      </c>
      <c r="O3869" t="b">
        <v>0</v>
      </c>
      <c r="P3869" t="s">
        <v>8269</v>
      </c>
    </row>
    <row r="3870" spans="1:16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126"/>
        <v>41865.659780092588</v>
      </c>
      <c r="L3870" s="13">
        <f t="shared" si="125"/>
        <v>2014</v>
      </c>
      <c r="M3870" t="b">
        <v>0</v>
      </c>
      <c r="N3870">
        <v>1</v>
      </c>
      <c r="O3870" t="b">
        <v>0</v>
      </c>
      <c r="P3870" t="s">
        <v>8303</v>
      </c>
    </row>
    <row r="3871" spans="1:16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126"/>
        <v>42047.724444444444</v>
      </c>
      <c r="L3871" s="13">
        <f t="shared" si="125"/>
        <v>2015</v>
      </c>
      <c r="M3871" t="b">
        <v>0</v>
      </c>
      <c r="N3871">
        <v>15</v>
      </c>
      <c r="O3871" t="b">
        <v>0</v>
      </c>
      <c r="P3871" t="s">
        <v>8303</v>
      </c>
    </row>
    <row r="3872" spans="1:16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126"/>
        <v>41793.17219907407</v>
      </c>
      <c r="L3872" s="13">
        <f t="shared" si="125"/>
        <v>2014</v>
      </c>
      <c r="M3872" t="b">
        <v>0</v>
      </c>
      <c r="N3872">
        <v>10</v>
      </c>
      <c r="O3872" t="b">
        <v>0</v>
      </c>
      <c r="P3872" t="s">
        <v>8303</v>
      </c>
    </row>
    <row r="3873" spans="1:16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126"/>
        <v>42763.780671296292</v>
      </c>
      <c r="L3873" s="13">
        <f t="shared" si="125"/>
        <v>2017</v>
      </c>
      <c r="M3873" t="b">
        <v>0</v>
      </c>
      <c r="N3873">
        <v>3</v>
      </c>
      <c r="O3873" t="b">
        <v>0</v>
      </c>
      <c r="P3873" t="s">
        <v>8303</v>
      </c>
    </row>
    <row r="3874" spans="1:16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126"/>
        <v>42180.145787037036</v>
      </c>
      <c r="L3874" s="13">
        <f t="shared" si="125"/>
        <v>2015</v>
      </c>
      <c r="M3874" t="b">
        <v>0</v>
      </c>
      <c r="N3874">
        <v>0</v>
      </c>
      <c r="O3874" t="b">
        <v>0</v>
      </c>
      <c r="P3874" t="s">
        <v>8303</v>
      </c>
    </row>
    <row r="3875" spans="1:16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126"/>
        <v>42255.696006944447</v>
      </c>
      <c r="L3875" s="13">
        <f t="shared" si="125"/>
        <v>2015</v>
      </c>
      <c r="M3875" t="b">
        <v>0</v>
      </c>
      <c r="N3875">
        <v>0</v>
      </c>
      <c r="O3875" t="b">
        <v>0</v>
      </c>
      <c r="P3875" t="s">
        <v>8303</v>
      </c>
    </row>
    <row r="3876" spans="1:16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126"/>
        <v>42007.016458333332</v>
      </c>
      <c r="L3876" s="13">
        <f t="shared" si="125"/>
        <v>2015</v>
      </c>
      <c r="M3876" t="b">
        <v>0</v>
      </c>
      <c r="N3876">
        <v>0</v>
      </c>
      <c r="O3876" t="b">
        <v>0</v>
      </c>
      <c r="P3876" t="s">
        <v>8303</v>
      </c>
    </row>
    <row r="3877" spans="1:16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126"/>
        <v>42615.346817129626</v>
      </c>
      <c r="L3877" s="13">
        <f t="shared" si="125"/>
        <v>2016</v>
      </c>
      <c r="M3877" t="b">
        <v>0</v>
      </c>
      <c r="N3877">
        <v>0</v>
      </c>
      <c r="O3877" t="b">
        <v>0</v>
      </c>
      <c r="P3877" t="s">
        <v>8303</v>
      </c>
    </row>
    <row r="3878" spans="1:16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126"/>
        <v>42372.624166666668</v>
      </c>
      <c r="L3878" s="13">
        <f t="shared" si="125"/>
        <v>2016</v>
      </c>
      <c r="M3878" t="b">
        <v>0</v>
      </c>
      <c r="N3878">
        <v>46</v>
      </c>
      <c r="O3878" t="b">
        <v>0</v>
      </c>
      <c r="P3878" t="s">
        <v>8303</v>
      </c>
    </row>
    <row r="3879" spans="1:16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126"/>
        <v>42682.67768518519</v>
      </c>
      <c r="L3879" s="13">
        <f t="shared" si="125"/>
        <v>2016</v>
      </c>
      <c r="M3879" t="b">
        <v>0</v>
      </c>
      <c r="N3879">
        <v>14</v>
      </c>
      <c r="O3879" t="b">
        <v>0</v>
      </c>
      <c r="P3879" t="s">
        <v>8303</v>
      </c>
    </row>
    <row r="3880" spans="1:16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126"/>
        <v>42154.818819444445</v>
      </c>
      <c r="L3880" s="13">
        <f t="shared" si="125"/>
        <v>2015</v>
      </c>
      <c r="M3880" t="b">
        <v>0</v>
      </c>
      <c r="N3880">
        <v>1</v>
      </c>
      <c r="O3880" t="b">
        <v>0</v>
      </c>
      <c r="P3880" t="s">
        <v>8303</v>
      </c>
    </row>
    <row r="3881" spans="1:16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126"/>
        <v>41999.861064814817</v>
      </c>
      <c r="L3881" s="13">
        <f t="shared" si="125"/>
        <v>2014</v>
      </c>
      <c r="M3881" t="b">
        <v>0</v>
      </c>
      <c r="N3881">
        <v>0</v>
      </c>
      <c r="O3881" t="b">
        <v>0</v>
      </c>
      <c r="P3881" t="s">
        <v>8303</v>
      </c>
    </row>
    <row r="3882" spans="1:16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126"/>
        <v>41815.815046296295</v>
      </c>
      <c r="L3882" s="13">
        <f t="shared" si="125"/>
        <v>2014</v>
      </c>
      <c r="M3882" t="b">
        <v>0</v>
      </c>
      <c r="N3882">
        <v>17</v>
      </c>
      <c r="O3882" t="b">
        <v>0</v>
      </c>
      <c r="P3882" t="s">
        <v>8303</v>
      </c>
    </row>
    <row r="3883" spans="1:16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126"/>
        <v>42756.018506944441</v>
      </c>
      <c r="L3883" s="13">
        <f t="shared" si="125"/>
        <v>2017</v>
      </c>
      <c r="M3883" t="b">
        <v>0</v>
      </c>
      <c r="N3883">
        <v>1</v>
      </c>
      <c r="O3883" t="b">
        <v>0</v>
      </c>
      <c r="P3883" t="s">
        <v>8303</v>
      </c>
    </row>
    <row r="3884" spans="1:16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126"/>
        <v>42373.983449074076</v>
      </c>
      <c r="L3884" s="13">
        <f t="shared" si="125"/>
        <v>2016</v>
      </c>
      <c r="M3884" t="b">
        <v>0</v>
      </c>
      <c r="N3884">
        <v>0</v>
      </c>
      <c r="O3884" t="b">
        <v>0</v>
      </c>
      <c r="P3884" t="s">
        <v>8303</v>
      </c>
    </row>
    <row r="3885" spans="1:16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126"/>
        <v>41854.602650462963</v>
      </c>
      <c r="L3885" s="13">
        <f t="shared" si="125"/>
        <v>2014</v>
      </c>
      <c r="M3885" t="b">
        <v>0</v>
      </c>
      <c r="N3885">
        <v>0</v>
      </c>
      <c r="O3885" t="b">
        <v>0</v>
      </c>
      <c r="P3885" t="s">
        <v>8303</v>
      </c>
    </row>
    <row r="3886" spans="1:16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126"/>
        <v>42065.791574074072</v>
      </c>
      <c r="L3886" s="13">
        <f t="shared" si="125"/>
        <v>2015</v>
      </c>
      <c r="M3886" t="b">
        <v>0</v>
      </c>
      <c r="N3886">
        <v>0</v>
      </c>
      <c r="O3886" t="b">
        <v>0</v>
      </c>
      <c r="P3886" t="s">
        <v>8303</v>
      </c>
    </row>
    <row r="3887" spans="1:16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126"/>
        <v>42469.951284722221</v>
      </c>
      <c r="L3887" s="13">
        <f t="shared" si="125"/>
        <v>2016</v>
      </c>
      <c r="M3887" t="b">
        <v>0</v>
      </c>
      <c r="N3887">
        <v>0</v>
      </c>
      <c r="O3887" t="b">
        <v>0</v>
      </c>
      <c r="P3887" t="s">
        <v>8303</v>
      </c>
    </row>
    <row r="3888" spans="1:16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126"/>
        <v>41954.228032407409</v>
      </c>
      <c r="L3888" s="13">
        <f t="shared" si="125"/>
        <v>2014</v>
      </c>
      <c r="M3888" t="b">
        <v>0</v>
      </c>
      <c r="N3888">
        <v>0</v>
      </c>
      <c r="O3888" t="b">
        <v>0</v>
      </c>
      <c r="P3888" t="s">
        <v>8303</v>
      </c>
    </row>
    <row r="3889" spans="1:16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126"/>
        <v>42079.857974537037</v>
      </c>
      <c r="L3889" s="13">
        <f t="shared" si="125"/>
        <v>2015</v>
      </c>
      <c r="M3889" t="b">
        <v>0</v>
      </c>
      <c r="N3889">
        <v>2</v>
      </c>
      <c r="O3889" t="b">
        <v>0</v>
      </c>
      <c r="P3889" t="s">
        <v>8303</v>
      </c>
    </row>
    <row r="3890" spans="1:16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126"/>
        <v>42762.545810185184</v>
      </c>
      <c r="L3890" s="13">
        <f t="shared" si="125"/>
        <v>2017</v>
      </c>
      <c r="M3890" t="b">
        <v>0</v>
      </c>
      <c r="N3890">
        <v>14</v>
      </c>
      <c r="O3890" t="b">
        <v>0</v>
      </c>
      <c r="P3890" t="s">
        <v>8269</v>
      </c>
    </row>
    <row r="3891" spans="1:16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126"/>
        <v>41977.004976851851</v>
      </c>
      <c r="L3891" s="13">
        <f t="shared" si="125"/>
        <v>2014</v>
      </c>
      <c r="M3891" t="b">
        <v>0</v>
      </c>
      <c r="N3891">
        <v>9</v>
      </c>
      <c r="O3891" t="b">
        <v>0</v>
      </c>
      <c r="P3891" t="s">
        <v>8269</v>
      </c>
    </row>
    <row r="3892" spans="1:16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126"/>
        <v>42171.758611111116</v>
      </c>
      <c r="L3892" s="13">
        <f t="shared" si="125"/>
        <v>2015</v>
      </c>
      <c r="M3892" t="b">
        <v>0</v>
      </c>
      <c r="N3892">
        <v>8</v>
      </c>
      <c r="O3892" t="b">
        <v>0</v>
      </c>
      <c r="P3892" t="s">
        <v>8269</v>
      </c>
    </row>
    <row r="3893" spans="1:16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126"/>
        <v>42056.1324537037</v>
      </c>
      <c r="L3893" s="13">
        <f t="shared" si="125"/>
        <v>2015</v>
      </c>
      <c r="M3893" t="b">
        <v>0</v>
      </c>
      <c r="N3893">
        <v>7</v>
      </c>
      <c r="O3893" t="b">
        <v>0</v>
      </c>
      <c r="P3893" t="s">
        <v>8269</v>
      </c>
    </row>
    <row r="3894" spans="1:16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126"/>
        <v>41867.652280092596</v>
      </c>
      <c r="L3894" s="13">
        <f t="shared" si="125"/>
        <v>2014</v>
      </c>
      <c r="M3894" t="b">
        <v>0</v>
      </c>
      <c r="N3894">
        <v>0</v>
      </c>
      <c r="O3894" t="b">
        <v>0</v>
      </c>
      <c r="P3894" t="s">
        <v>8269</v>
      </c>
    </row>
    <row r="3895" spans="1:16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126"/>
        <v>41779.657870370371</v>
      </c>
      <c r="L3895" s="13">
        <f t="shared" si="125"/>
        <v>2014</v>
      </c>
      <c r="M3895" t="b">
        <v>0</v>
      </c>
      <c r="N3895">
        <v>84</v>
      </c>
      <c r="O3895" t="b">
        <v>0</v>
      </c>
      <c r="P3895" t="s">
        <v>8269</v>
      </c>
    </row>
    <row r="3896" spans="1:16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126"/>
        <v>42679.958472222221</v>
      </c>
      <c r="L3896" s="13">
        <f t="shared" si="125"/>
        <v>2016</v>
      </c>
      <c r="M3896" t="b">
        <v>0</v>
      </c>
      <c r="N3896">
        <v>11</v>
      </c>
      <c r="O3896" t="b">
        <v>0</v>
      </c>
      <c r="P3896" t="s">
        <v>8269</v>
      </c>
    </row>
    <row r="3897" spans="1:16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126"/>
        <v>42032.250208333338</v>
      </c>
      <c r="L3897" s="13">
        <f t="shared" si="125"/>
        <v>2015</v>
      </c>
      <c r="M3897" t="b">
        <v>0</v>
      </c>
      <c r="N3897">
        <v>1</v>
      </c>
      <c r="O3897" t="b">
        <v>0</v>
      </c>
      <c r="P3897" t="s">
        <v>8269</v>
      </c>
    </row>
    <row r="3898" spans="1:16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126"/>
        <v>41793.191875000004</v>
      </c>
      <c r="L3898" s="13">
        <f t="shared" si="125"/>
        <v>2014</v>
      </c>
      <c r="M3898" t="b">
        <v>0</v>
      </c>
      <c r="N3898">
        <v>4</v>
      </c>
      <c r="O3898" t="b">
        <v>0</v>
      </c>
      <c r="P3898" t="s">
        <v>8269</v>
      </c>
    </row>
    <row r="3899" spans="1:16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126"/>
        <v>41982.87364583333</v>
      </c>
      <c r="L3899" s="13">
        <f t="shared" si="125"/>
        <v>2014</v>
      </c>
      <c r="M3899" t="b">
        <v>0</v>
      </c>
      <c r="N3899">
        <v>10</v>
      </c>
      <c r="O3899" t="b">
        <v>0</v>
      </c>
      <c r="P3899" t="s">
        <v>8269</v>
      </c>
    </row>
    <row r="3900" spans="1:16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126"/>
        <v>42193.482291666667</v>
      </c>
      <c r="L3900" s="13">
        <f t="shared" si="125"/>
        <v>2015</v>
      </c>
      <c r="M3900" t="b">
        <v>0</v>
      </c>
      <c r="N3900">
        <v>16</v>
      </c>
      <c r="O3900" t="b">
        <v>0</v>
      </c>
      <c r="P3900" t="s">
        <v>8269</v>
      </c>
    </row>
    <row r="3901" spans="1:16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126"/>
        <v>41843.775011574071</v>
      </c>
      <c r="L3901" s="13">
        <f t="shared" si="125"/>
        <v>2014</v>
      </c>
      <c r="M3901" t="b">
        <v>0</v>
      </c>
      <c r="N3901">
        <v>2</v>
      </c>
      <c r="O3901" t="b">
        <v>0</v>
      </c>
      <c r="P3901" t="s">
        <v>8269</v>
      </c>
    </row>
    <row r="3902" spans="1:16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126"/>
        <v>42136.092488425929</v>
      </c>
      <c r="L3902" s="13">
        <f t="shared" si="125"/>
        <v>2015</v>
      </c>
      <c r="M3902" t="b">
        <v>0</v>
      </c>
      <c r="N3902">
        <v>5</v>
      </c>
      <c r="O3902" t="b">
        <v>0</v>
      </c>
      <c r="P3902" t="s">
        <v>8269</v>
      </c>
    </row>
    <row r="3903" spans="1:16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126"/>
        <v>42317.826377314821</v>
      </c>
      <c r="L3903" s="13">
        <f t="shared" si="125"/>
        <v>2015</v>
      </c>
      <c r="M3903" t="b">
        <v>0</v>
      </c>
      <c r="N3903">
        <v>1</v>
      </c>
      <c r="O3903" t="b">
        <v>0</v>
      </c>
      <c r="P3903" t="s">
        <v>8269</v>
      </c>
    </row>
    <row r="3904" spans="1:16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126"/>
        <v>42663.468078703707</v>
      </c>
      <c r="L3904" s="13">
        <f t="shared" si="125"/>
        <v>2016</v>
      </c>
      <c r="M3904" t="b">
        <v>0</v>
      </c>
      <c r="N3904">
        <v>31</v>
      </c>
      <c r="O3904" t="b">
        <v>0</v>
      </c>
      <c r="P3904" t="s">
        <v>8269</v>
      </c>
    </row>
    <row r="3905" spans="1:16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126"/>
        <v>42186.01116898148</v>
      </c>
      <c r="L3905" s="13">
        <f t="shared" si="125"/>
        <v>2015</v>
      </c>
      <c r="M3905" t="b">
        <v>0</v>
      </c>
      <c r="N3905">
        <v>0</v>
      </c>
      <c r="O3905" t="b">
        <v>0</v>
      </c>
      <c r="P3905" t="s">
        <v>8269</v>
      </c>
    </row>
    <row r="3906" spans="1:16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126"/>
        <v>42095.229166666672</v>
      </c>
      <c r="L3906" s="13">
        <f t="shared" si="125"/>
        <v>2015</v>
      </c>
      <c r="M3906" t="b">
        <v>0</v>
      </c>
      <c r="N3906">
        <v>2</v>
      </c>
      <c r="O3906" t="b">
        <v>0</v>
      </c>
      <c r="P3906" t="s">
        <v>8269</v>
      </c>
    </row>
    <row r="3907" spans="1:16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si="126"/>
        <v>42124.623877314814</v>
      </c>
      <c r="L3907" s="13">
        <f t="shared" ref="L3907:L3970" si="127">YEAR(K3907)</f>
        <v>2015</v>
      </c>
      <c r="M3907" t="b">
        <v>0</v>
      </c>
      <c r="N3907">
        <v>7</v>
      </c>
      <c r="O3907" t="b">
        <v>0</v>
      </c>
      <c r="P3907" t="s">
        <v>8269</v>
      </c>
    </row>
    <row r="3908" spans="1:16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126"/>
        <v>42143.917743055557</v>
      </c>
      <c r="L3908" s="13">
        <f t="shared" si="127"/>
        <v>2015</v>
      </c>
      <c r="M3908" t="b">
        <v>0</v>
      </c>
      <c r="N3908">
        <v>16</v>
      </c>
      <c r="O3908" t="b">
        <v>0</v>
      </c>
      <c r="P3908" t="s">
        <v>8269</v>
      </c>
    </row>
    <row r="3909" spans="1:16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126"/>
        <v>41906.819513888891</v>
      </c>
      <c r="L3909" s="13">
        <f t="shared" si="127"/>
        <v>2014</v>
      </c>
      <c r="M3909" t="b">
        <v>0</v>
      </c>
      <c r="N3909">
        <v>4</v>
      </c>
      <c r="O3909" t="b">
        <v>0</v>
      </c>
      <c r="P3909" t="s">
        <v>8269</v>
      </c>
    </row>
    <row r="3910" spans="1:16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126"/>
        <v>41834.135370370372</v>
      </c>
      <c r="L3910" s="13">
        <f t="shared" si="127"/>
        <v>2014</v>
      </c>
      <c r="M3910" t="b">
        <v>0</v>
      </c>
      <c r="N3910">
        <v>4</v>
      </c>
      <c r="O3910" t="b">
        <v>0</v>
      </c>
      <c r="P3910" t="s">
        <v>8269</v>
      </c>
    </row>
    <row r="3911" spans="1:16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126"/>
        <v>41863.359282407408</v>
      </c>
      <c r="L3911" s="13">
        <f t="shared" si="127"/>
        <v>2014</v>
      </c>
      <c r="M3911" t="b">
        <v>0</v>
      </c>
      <c r="N3911">
        <v>4</v>
      </c>
      <c r="O3911" t="b">
        <v>0</v>
      </c>
      <c r="P3911" t="s">
        <v>8269</v>
      </c>
    </row>
    <row r="3912" spans="1:16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126"/>
        <v>42224.756909722222</v>
      </c>
      <c r="L3912" s="13">
        <f t="shared" si="127"/>
        <v>2015</v>
      </c>
      <c r="M3912" t="b">
        <v>0</v>
      </c>
      <c r="N3912">
        <v>3</v>
      </c>
      <c r="O3912" t="b">
        <v>0</v>
      </c>
      <c r="P3912" t="s">
        <v>8269</v>
      </c>
    </row>
    <row r="3913" spans="1:16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ref="K3913:K3976" si="128">(((J3913/60)/60)/24)+DATE(1970,1,1)</f>
        <v>41939.8122337963</v>
      </c>
      <c r="L3913" s="13">
        <f t="shared" si="127"/>
        <v>2014</v>
      </c>
      <c r="M3913" t="b">
        <v>0</v>
      </c>
      <c r="N3913">
        <v>36</v>
      </c>
      <c r="O3913" t="b">
        <v>0</v>
      </c>
      <c r="P3913" t="s">
        <v>8269</v>
      </c>
    </row>
    <row r="3914" spans="1:16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128"/>
        <v>42059.270023148143</v>
      </c>
      <c r="L3914" s="13">
        <f t="shared" si="127"/>
        <v>2015</v>
      </c>
      <c r="M3914" t="b">
        <v>0</v>
      </c>
      <c r="N3914">
        <v>1</v>
      </c>
      <c r="O3914" t="b">
        <v>0</v>
      </c>
      <c r="P3914" t="s">
        <v>8269</v>
      </c>
    </row>
    <row r="3915" spans="1:16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128"/>
        <v>42308.211215277777</v>
      </c>
      <c r="L3915" s="13">
        <f t="shared" si="127"/>
        <v>2015</v>
      </c>
      <c r="M3915" t="b">
        <v>0</v>
      </c>
      <c r="N3915">
        <v>7</v>
      </c>
      <c r="O3915" t="b">
        <v>0</v>
      </c>
      <c r="P3915" t="s">
        <v>8269</v>
      </c>
    </row>
    <row r="3916" spans="1:16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128"/>
        <v>42114.818935185183</v>
      </c>
      <c r="L3916" s="13">
        <f t="shared" si="127"/>
        <v>2015</v>
      </c>
      <c r="M3916" t="b">
        <v>0</v>
      </c>
      <c r="N3916">
        <v>27</v>
      </c>
      <c r="O3916" t="b">
        <v>0</v>
      </c>
      <c r="P3916" t="s">
        <v>8269</v>
      </c>
    </row>
    <row r="3917" spans="1:16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128"/>
        <v>42492.98505787037</v>
      </c>
      <c r="L3917" s="13">
        <f t="shared" si="127"/>
        <v>2016</v>
      </c>
      <c r="M3917" t="b">
        <v>0</v>
      </c>
      <c r="N3917">
        <v>1</v>
      </c>
      <c r="O3917" t="b">
        <v>0</v>
      </c>
      <c r="P3917" t="s">
        <v>8269</v>
      </c>
    </row>
    <row r="3918" spans="1:16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128"/>
        <v>42494.471666666665</v>
      </c>
      <c r="L3918" s="13">
        <f t="shared" si="127"/>
        <v>2016</v>
      </c>
      <c r="M3918" t="b">
        <v>0</v>
      </c>
      <c r="N3918">
        <v>0</v>
      </c>
      <c r="O3918" t="b">
        <v>0</v>
      </c>
      <c r="P3918" t="s">
        <v>8269</v>
      </c>
    </row>
    <row r="3919" spans="1:16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128"/>
        <v>41863.527326388888</v>
      </c>
      <c r="L3919" s="13">
        <f t="shared" si="127"/>
        <v>2014</v>
      </c>
      <c r="M3919" t="b">
        <v>0</v>
      </c>
      <c r="N3919">
        <v>1</v>
      </c>
      <c r="O3919" t="b">
        <v>0</v>
      </c>
      <c r="P3919" t="s">
        <v>8269</v>
      </c>
    </row>
    <row r="3920" spans="1:16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128"/>
        <v>41843.664618055554</v>
      </c>
      <c r="L3920" s="13">
        <f t="shared" si="127"/>
        <v>2014</v>
      </c>
      <c r="M3920" t="b">
        <v>0</v>
      </c>
      <c r="N3920">
        <v>3</v>
      </c>
      <c r="O3920" t="b">
        <v>0</v>
      </c>
      <c r="P3920" t="s">
        <v>8269</v>
      </c>
    </row>
    <row r="3921" spans="1:16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128"/>
        <v>42358.684872685189</v>
      </c>
      <c r="L3921" s="13">
        <f t="shared" si="127"/>
        <v>2015</v>
      </c>
      <c r="M3921" t="b">
        <v>0</v>
      </c>
      <c r="N3921">
        <v>3</v>
      </c>
      <c r="O3921" t="b">
        <v>0</v>
      </c>
      <c r="P3921" t="s">
        <v>8269</v>
      </c>
    </row>
    <row r="3922" spans="1:16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128"/>
        <v>42657.38726851852</v>
      </c>
      <c r="L3922" s="13">
        <f t="shared" si="127"/>
        <v>2016</v>
      </c>
      <c r="M3922" t="b">
        <v>0</v>
      </c>
      <c r="N3922">
        <v>3</v>
      </c>
      <c r="O3922" t="b">
        <v>0</v>
      </c>
      <c r="P3922" t="s">
        <v>8269</v>
      </c>
    </row>
    <row r="3923" spans="1:16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128"/>
        <v>41926.542303240742</v>
      </c>
      <c r="L3923" s="13">
        <f t="shared" si="127"/>
        <v>2014</v>
      </c>
      <c r="M3923" t="b">
        <v>0</v>
      </c>
      <c r="N3923">
        <v>0</v>
      </c>
      <c r="O3923" t="b">
        <v>0</v>
      </c>
      <c r="P3923" t="s">
        <v>8269</v>
      </c>
    </row>
    <row r="3924" spans="1:16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128"/>
        <v>42020.768634259264</v>
      </c>
      <c r="L3924" s="13">
        <f t="shared" si="127"/>
        <v>2015</v>
      </c>
      <c r="M3924" t="b">
        <v>0</v>
      </c>
      <c r="N3924">
        <v>6</v>
      </c>
      <c r="O3924" t="b">
        <v>0</v>
      </c>
      <c r="P3924" t="s">
        <v>8269</v>
      </c>
    </row>
    <row r="3925" spans="1:16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128"/>
        <v>42075.979988425926</v>
      </c>
      <c r="L3925" s="13">
        <f t="shared" si="127"/>
        <v>2015</v>
      </c>
      <c r="M3925" t="b">
        <v>0</v>
      </c>
      <c r="N3925">
        <v>17</v>
      </c>
      <c r="O3925" t="b">
        <v>0</v>
      </c>
      <c r="P3925" t="s">
        <v>8269</v>
      </c>
    </row>
    <row r="3926" spans="1:16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128"/>
        <v>41786.959745370368</v>
      </c>
      <c r="L3926" s="13">
        <f t="shared" si="127"/>
        <v>2014</v>
      </c>
      <c r="M3926" t="b">
        <v>0</v>
      </c>
      <c r="N3926">
        <v>40</v>
      </c>
      <c r="O3926" t="b">
        <v>0</v>
      </c>
      <c r="P3926" t="s">
        <v>8269</v>
      </c>
    </row>
    <row r="3927" spans="1:16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128"/>
        <v>41820.870821759258</v>
      </c>
      <c r="L3927" s="13">
        <f t="shared" si="127"/>
        <v>2014</v>
      </c>
      <c r="M3927" t="b">
        <v>0</v>
      </c>
      <c r="N3927">
        <v>3</v>
      </c>
      <c r="O3927" t="b">
        <v>0</v>
      </c>
      <c r="P3927" t="s">
        <v>8269</v>
      </c>
    </row>
    <row r="3928" spans="1:16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128"/>
        <v>41970.085046296299</v>
      </c>
      <c r="L3928" s="13">
        <f t="shared" si="127"/>
        <v>2014</v>
      </c>
      <c r="M3928" t="b">
        <v>0</v>
      </c>
      <c r="N3928">
        <v>1</v>
      </c>
      <c r="O3928" t="b">
        <v>0</v>
      </c>
      <c r="P3928" t="s">
        <v>8269</v>
      </c>
    </row>
    <row r="3929" spans="1:16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128"/>
        <v>41830.267407407409</v>
      </c>
      <c r="L3929" s="13">
        <f t="shared" si="127"/>
        <v>2014</v>
      </c>
      <c r="M3929" t="b">
        <v>0</v>
      </c>
      <c r="N3929">
        <v>2</v>
      </c>
      <c r="O3929" t="b">
        <v>0</v>
      </c>
      <c r="P3929" t="s">
        <v>8269</v>
      </c>
    </row>
    <row r="3930" spans="1:16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128"/>
        <v>42265.683182870373</v>
      </c>
      <c r="L3930" s="13">
        <f t="shared" si="127"/>
        <v>2015</v>
      </c>
      <c r="M3930" t="b">
        <v>0</v>
      </c>
      <c r="N3930">
        <v>7</v>
      </c>
      <c r="O3930" t="b">
        <v>0</v>
      </c>
      <c r="P3930" t="s">
        <v>8269</v>
      </c>
    </row>
    <row r="3931" spans="1:16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128"/>
        <v>42601.827141203699</v>
      </c>
      <c r="L3931" s="13">
        <f t="shared" si="127"/>
        <v>2016</v>
      </c>
      <c r="M3931" t="b">
        <v>0</v>
      </c>
      <c r="N3931">
        <v>14</v>
      </c>
      <c r="O3931" t="b">
        <v>0</v>
      </c>
      <c r="P3931" t="s">
        <v>8269</v>
      </c>
    </row>
    <row r="3932" spans="1:16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128"/>
        <v>42433.338749999995</v>
      </c>
      <c r="L3932" s="13">
        <f t="shared" si="127"/>
        <v>2016</v>
      </c>
      <c r="M3932" t="b">
        <v>0</v>
      </c>
      <c r="N3932">
        <v>0</v>
      </c>
      <c r="O3932" t="b">
        <v>0</v>
      </c>
      <c r="P3932" t="s">
        <v>8269</v>
      </c>
    </row>
    <row r="3933" spans="1:16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128"/>
        <v>42228.151701388888</v>
      </c>
      <c r="L3933" s="13">
        <f t="shared" si="127"/>
        <v>2015</v>
      </c>
      <c r="M3933" t="b">
        <v>0</v>
      </c>
      <c r="N3933">
        <v>0</v>
      </c>
      <c r="O3933" t="b">
        <v>0</v>
      </c>
      <c r="P3933" t="s">
        <v>8269</v>
      </c>
    </row>
    <row r="3934" spans="1:16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128"/>
        <v>42415.168564814812</v>
      </c>
      <c r="L3934" s="13">
        <f t="shared" si="127"/>
        <v>2016</v>
      </c>
      <c r="M3934" t="b">
        <v>0</v>
      </c>
      <c r="N3934">
        <v>1</v>
      </c>
      <c r="O3934" t="b">
        <v>0</v>
      </c>
      <c r="P3934" t="s">
        <v>8269</v>
      </c>
    </row>
    <row r="3935" spans="1:16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128"/>
        <v>42538.968310185184</v>
      </c>
      <c r="L3935" s="13">
        <f t="shared" si="127"/>
        <v>2016</v>
      </c>
      <c r="M3935" t="b">
        <v>0</v>
      </c>
      <c r="N3935">
        <v>12</v>
      </c>
      <c r="O3935" t="b">
        <v>0</v>
      </c>
      <c r="P3935" t="s">
        <v>8269</v>
      </c>
    </row>
    <row r="3936" spans="1:16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128"/>
        <v>42233.671747685185</v>
      </c>
      <c r="L3936" s="13">
        <f t="shared" si="127"/>
        <v>2015</v>
      </c>
      <c r="M3936" t="b">
        <v>0</v>
      </c>
      <c r="N3936">
        <v>12</v>
      </c>
      <c r="O3936" t="b">
        <v>0</v>
      </c>
      <c r="P3936" t="s">
        <v>8269</v>
      </c>
    </row>
    <row r="3937" spans="1:16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128"/>
        <v>42221.656782407401</v>
      </c>
      <c r="L3937" s="13">
        <f t="shared" si="127"/>
        <v>2015</v>
      </c>
      <c r="M3937" t="b">
        <v>0</v>
      </c>
      <c r="N3937">
        <v>23</v>
      </c>
      <c r="O3937" t="b">
        <v>0</v>
      </c>
      <c r="P3937" t="s">
        <v>8269</v>
      </c>
    </row>
    <row r="3938" spans="1:16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128"/>
        <v>42675.262962962966</v>
      </c>
      <c r="L3938" s="13">
        <f t="shared" si="127"/>
        <v>2016</v>
      </c>
      <c r="M3938" t="b">
        <v>0</v>
      </c>
      <c r="N3938">
        <v>0</v>
      </c>
      <c r="O3938" t="b">
        <v>0</v>
      </c>
      <c r="P3938" t="s">
        <v>8269</v>
      </c>
    </row>
    <row r="3939" spans="1:16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128"/>
        <v>42534.631481481483</v>
      </c>
      <c r="L3939" s="13">
        <f t="shared" si="127"/>
        <v>2016</v>
      </c>
      <c r="M3939" t="b">
        <v>0</v>
      </c>
      <c r="N3939">
        <v>10</v>
      </c>
      <c r="O3939" t="b">
        <v>0</v>
      </c>
      <c r="P3939" t="s">
        <v>8269</v>
      </c>
    </row>
    <row r="3940" spans="1:16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128"/>
        <v>42151.905717592599</v>
      </c>
      <c r="L3940" s="13">
        <f t="shared" si="127"/>
        <v>2015</v>
      </c>
      <c r="M3940" t="b">
        <v>0</v>
      </c>
      <c r="N3940">
        <v>5</v>
      </c>
      <c r="O3940" t="b">
        <v>0</v>
      </c>
      <c r="P3940" t="s">
        <v>8269</v>
      </c>
    </row>
    <row r="3941" spans="1:16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128"/>
        <v>41915.400219907409</v>
      </c>
      <c r="L3941" s="13">
        <f t="shared" si="127"/>
        <v>2014</v>
      </c>
      <c r="M3941" t="b">
        <v>0</v>
      </c>
      <c r="N3941">
        <v>1</v>
      </c>
      <c r="O3941" t="b">
        <v>0</v>
      </c>
      <c r="P3941" t="s">
        <v>8269</v>
      </c>
    </row>
    <row r="3942" spans="1:16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128"/>
        <v>41961.492488425924</v>
      </c>
      <c r="L3942" s="13">
        <f t="shared" si="127"/>
        <v>2014</v>
      </c>
      <c r="M3942" t="b">
        <v>0</v>
      </c>
      <c r="N3942">
        <v>2</v>
      </c>
      <c r="O3942" t="b">
        <v>0</v>
      </c>
      <c r="P3942" t="s">
        <v>8269</v>
      </c>
    </row>
    <row r="3943" spans="1:16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128"/>
        <v>41940.587233796294</v>
      </c>
      <c r="L3943" s="13">
        <f t="shared" si="127"/>
        <v>2014</v>
      </c>
      <c r="M3943" t="b">
        <v>0</v>
      </c>
      <c r="N3943">
        <v>2</v>
      </c>
      <c r="O3943" t="b">
        <v>0</v>
      </c>
      <c r="P3943" t="s">
        <v>8269</v>
      </c>
    </row>
    <row r="3944" spans="1:16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128"/>
        <v>42111.904097222221</v>
      </c>
      <c r="L3944" s="13">
        <f t="shared" si="127"/>
        <v>2015</v>
      </c>
      <c r="M3944" t="b">
        <v>0</v>
      </c>
      <c r="N3944">
        <v>0</v>
      </c>
      <c r="O3944" t="b">
        <v>0</v>
      </c>
      <c r="P3944" t="s">
        <v>8269</v>
      </c>
    </row>
    <row r="3945" spans="1:16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128"/>
        <v>42279.778564814813</v>
      </c>
      <c r="L3945" s="13">
        <f t="shared" si="127"/>
        <v>2015</v>
      </c>
      <c r="M3945" t="b">
        <v>0</v>
      </c>
      <c r="N3945">
        <v>13</v>
      </c>
      <c r="O3945" t="b">
        <v>0</v>
      </c>
      <c r="P3945" t="s">
        <v>8269</v>
      </c>
    </row>
    <row r="3946" spans="1:16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128"/>
        <v>42213.662905092591</v>
      </c>
      <c r="L3946" s="13">
        <f t="shared" si="127"/>
        <v>2015</v>
      </c>
      <c r="M3946" t="b">
        <v>0</v>
      </c>
      <c r="N3946">
        <v>0</v>
      </c>
      <c r="O3946" t="b">
        <v>0</v>
      </c>
      <c r="P3946" t="s">
        <v>8269</v>
      </c>
    </row>
    <row r="3947" spans="1:16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128"/>
        <v>42109.801712962959</v>
      </c>
      <c r="L3947" s="13">
        <f t="shared" si="127"/>
        <v>2015</v>
      </c>
      <c r="M3947" t="b">
        <v>0</v>
      </c>
      <c r="N3947">
        <v>1</v>
      </c>
      <c r="O3947" t="b">
        <v>0</v>
      </c>
      <c r="P3947" t="s">
        <v>8269</v>
      </c>
    </row>
    <row r="3948" spans="1:16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128"/>
        <v>42031.833587962959</v>
      </c>
      <c r="L3948" s="13">
        <f t="shared" si="127"/>
        <v>2015</v>
      </c>
      <c r="M3948" t="b">
        <v>0</v>
      </c>
      <c r="N3948">
        <v>5</v>
      </c>
      <c r="O3948" t="b">
        <v>0</v>
      </c>
      <c r="P3948" t="s">
        <v>8269</v>
      </c>
    </row>
    <row r="3949" spans="1:16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128"/>
        <v>42615.142870370371</v>
      </c>
      <c r="L3949" s="13">
        <f t="shared" si="127"/>
        <v>2016</v>
      </c>
      <c r="M3949" t="b">
        <v>0</v>
      </c>
      <c r="N3949">
        <v>2</v>
      </c>
      <c r="O3949" t="b">
        <v>0</v>
      </c>
      <c r="P3949" t="s">
        <v>8269</v>
      </c>
    </row>
    <row r="3950" spans="1:16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128"/>
        <v>41829.325497685182</v>
      </c>
      <c r="L3950" s="13">
        <f t="shared" si="127"/>
        <v>2014</v>
      </c>
      <c r="M3950" t="b">
        <v>0</v>
      </c>
      <c r="N3950">
        <v>0</v>
      </c>
      <c r="O3950" t="b">
        <v>0</v>
      </c>
      <c r="P3950" t="s">
        <v>8269</v>
      </c>
    </row>
    <row r="3951" spans="1:16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128"/>
        <v>42016.120613425926</v>
      </c>
      <c r="L3951" s="13">
        <f t="shared" si="127"/>
        <v>2015</v>
      </c>
      <c r="M3951" t="b">
        <v>0</v>
      </c>
      <c r="N3951">
        <v>32</v>
      </c>
      <c r="O3951" t="b">
        <v>0</v>
      </c>
      <c r="P3951" t="s">
        <v>8269</v>
      </c>
    </row>
    <row r="3952" spans="1:16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128"/>
        <v>42439.702314814815</v>
      </c>
      <c r="L3952" s="13">
        <f t="shared" si="127"/>
        <v>2016</v>
      </c>
      <c r="M3952" t="b">
        <v>0</v>
      </c>
      <c r="N3952">
        <v>1</v>
      </c>
      <c r="O3952" t="b">
        <v>0</v>
      </c>
      <c r="P3952" t="s">
        <v>8269</v>
      </c>
    </row>
    <row r="3953" spans="1:16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128"/>
        <v>42433.825717592597</v>
      </c>
      <c r="L3953" s="13">
        <f t="shared" si="127"/>
        <v>2016</v>
      </c>
      <c r="M3953" t="b">
        <v>0</v>
      </c>
      <c r="N3953">
        <v>1</v>
      </c>
      <c r="O3953" t="b">
        <v>0</v>
      </c>
      <c r="P3953" t="s">
        <v>8269</v>
      </c>
    </row>
    <row r="3954" spans="1:16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128"/>
        <v>42243.790393518517</v>
      </c>
      <c r="L3954" s="13">
        <f t="shared" si="127"/>
        <v>2015</v>
      </c>
      <c r="M3954" t="b">
        <v>0</v>
      </c>
      <c r="N3954">
        <v>1</v>
      </c>
      <c r="O3954" t="b">
        <v>0</v>
      </c>
      <c r="P3954" t="s">
        <v>8269</v>
      </c>
    </row>
    <row r="3955" spans="1:16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128"/>
        <v>42550.048449074078</v>
      </c>
      <c r="L3955" s="13">
        <f t="shared" si="127"/>
        <v>2016</v>
      </c>
      <c r="M3955" t="b">
        <v>0</v>
      </c>
      <c r="N3955">
        <v>0</v>
      </c>
      <c r="O3955" t="b">
        <v>0</v>
      </c>
      <c r="P3955" t="s">
        <v>8269</v>
      </c>
    </row>
    <row r="3956" spans="1:16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128"/>
        <v>41774.651203703703</v>
      </c>
      <c r="L3956" s="13">
        <f t="shared" si="127"/>
        <v>2014</v>
      </c>
      <c r="M3956" t="b">
        <v>0</v>
      </c>
      <c r="N3956">
        <v>0</v>
      </c>
      <c r="O3956" t="b">
        <v>0</v>
      </c>
      <c r="P3956" t="s">
        <v>8269</v>
      </c>
    </row>
    <row r="3957" spans="1:16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128"/>
        <v>42306.848854166667</v>
      </c>
      <c r="L3957" s="13">
        <f t="shared" si="127"/>
        <v>2015</v>
      </c>
      <c r="M3957" t="b">
        <v>0</v>
      </c>
      <c r="N3957">
        <v>8</v>
      </c>
      <c r="O3957" t="b">
        <v>0</v>
      </c>
      <c r="P3957" t="s">
        <v>8269</v>
      </c>
    </row>
    <row r="3958" spans="1:16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128"/>
        <v>42457.932025462964</v>
      </c>
      <c r="L3958" s="13">
        <f t="shared" si="127"/>
        <v>2016</v>
      </c>
      <c r="M3958" t="b">
        <v>0</v>
      </c>
      <c r="N3958">
        <v>0</v>
      </c>
      <c r="O3958" t="b">
        <v>0</v>
      </c>
      <c r="P3958" t="s">
        <v>8269</v>
      </c>
    </row>
    <row r="3959" spans="1:16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128"/>
        <v>42513.976319444439</v>
      </c>
      <c r="L3959" s="13">
        <f t="shared" si="127"/>
        <v>2016</v>
      </c>
      <c r="M3959" t="b">
        <v>0</v>
      </c>
      <c r="N3959">
        <v>1</v>
      </c>
      <c r="O3959" t="b">
        <v>0</v>
      </c>
      <c r="P3959" t="s">
        <v>8269</v>
      </c>
    </row>
    <row r="3960" spans="1:16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128"/>
        <v>41816.950370370374</v>
      </c>
      <c r="L3960" s="13">
        <f t="shared" si="127"/>
        <v>2014</v>
      </c>
      <c r="M3960" t="b">
        <v>0</v>
      </c>
      <c r="N3960">
        <v>16</v>
      </c>
      <c r="O3960" t="b">
        <v>0</v>
      </c>
      <c r="P3960" t="s">
        <v>8269</v>
      </c>
    </row>
    <row r="3961" spans="1:16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128"/>
        <v>41880.788842592592</v>
      </c>
      <c r="L3961" s="13">
        <f t="shared" si="127"/>
        <v>2014</v>
      </c>
      <c r="M3961" t="b">
        <v>0</v>
      </c>
      <c r="N3961">
        <v>12</v>
      </c>
      <c r="O3961" t="b">
        <v>0</v>
      </c>
      <c r="P3961" t="s">
        <v>8269</v>
      </c>
    </row>
    <row r="3962" spans="1:16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128"/>
        <v>42342.845555555556</v>
      </c>
      <c r="L3962" s="13">
        <f t="shared" si="127"/>
        <v>2015</v>
      </c>
      <c r="M3962" t="b">
        <v>0</v>
      </c>
      <c r="N3962">
        <v>4</v>
      </c>
      <c r="O3962" t="b">
        <v>0</v>
      </c>
      <c r="P3962" t="s">
        <v>8269</v>
      </c>
    </row>
    <row r="3963" spans="1:16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128"/>
        <v>41745.891319444447</v>
      </c>
      <c r="L3963" s="13">
        <f t="shared" si="127"/>
        <v>2014</v>
      </c>
      <c r="M3963" t="b">
        <v>0</v>
      </c>
      <c r="N3963">
        <v>2</v>
      </c>
      <c r="O3963" t="b">
        <v>0</v>
      </c>
      <c r="P3963" t="s">
        <v>8269</v>
      </c>
    </row>
    <row r="3964" spans="1:16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128"/>
        <v>42311.621458333335</v>
      </c>
      <c r="L3964" s="13">
        <f t="shared" si="127"/>
        <v>2015</v>
      </c>
      <c r="M3964" t="b">
        <v>0</v>
      </c>
      <c r="N3964">
        <v>3</v>
      </c>
      <c r="O3964" t="b">
        <v>0</v>
      </c>
      <c r="P3964" t="s">
        <v>8269</v>
      </c>
    </row>
    <row r="3965" spans="1:16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128"/>
        <v>42296.154131944444</v>
      </c>
      <c r="L3965" s="13">
        <f t="shared" si="127"/>
        <v>2015</v>
      </c>
      <c r="M3965" t="b">
        <v>0</v>
      </c>
      <c r="N3965">
        <v>0</v>
      </c>
      <c r="O3965" t="b">
        <v>0</v>
      </c>
      <c r="P3965" t="s">
        <v>8269</v>
      </c>
    </row>
    <row r="3966" spans="1:16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128"/>
        <v>42053.722060185188</v>
      </c>
      <c r="L3966" s="13">
        <f t="shared" si="127"/>
        <v>2015</v>
      </c>
      <c r="M3966" t="b">
        <v>0</v>
      </c>
      <c r="N3966">
        <v>3</v>
      </c>
      <c r="O3966" t="b">
        <v>0</v>
      </c>
      <c r="P3966" t="s">
        <v>8269</v>
      </c>
    </row>
    <row r="3967" spans="1:16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128"/>
        <v>42414.235879629632</v>
      </c>
      <c r="L3967" s="13">
        <f t="shared" si="127"/>
        <v>2016</v>
      </c>
      <c r="M3967" t="b">
        <v>0</v>
      </c>
      <c r="N3967">
        <v>4</v>
      </c>
      <c r="O3967" t="b">
        <v>0</v>
      </c>
      <c r="P3967" t="s">
        <v>8269</v>
      </c>
    </row>
    <row r="3968" spans="1:16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128"/>
        <v>41801.711550925924</v>
      </c>
      <c r="L3968" s="13">
        <f t="shared" si="127"/>
        <v>2014</v>
      </c>
      <c r="M3968" t="b">
        <v>0</v>
      </c>
      <c r="N3968">
        <v>2</v>
      </c>
      <c r="O3968" t="b">
        <v>0</v>
      </c>
      <c r="P3968" t="s">
        <v>8269</v>
      </c>
    </row>
    <row r="3969" spans="1:16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128"/>
        <v>42770.290590277778</v>
      </c>
      <c r="L3969" s="13">
        <f t="shared" si="127"/>
        <v>2017</v>
      </c>
      <c r="M3969" t="b">
        <v>0</v>
      </c>
      <c r="N3969">
        <v>10</v>
      </c>
      <c r="O3969" t="b">
        <v>0</v>
      </c>
      <c r="P3969" t="s">
        <v>8269</v>
      </c>
    </row>
    <row r="3970" spans="1:16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128"/>
        <v>42452.815659722226</v>
      </c>
      <c r="L3970" s="13">
        <f t="shared" si="127"/>
        <v>2016</v>
      </c>
      <c r="M3970" t="b">
        <v>0</v>
      </c>
      <c r="N3970">
        <v>11</v>
      </c>
      <c r="O3970" t="b">
        <v>0</v>
      </c>
      <c r="P3970" t="s">
        <v>8269</v>
      </c>
    </row>
    <row r="3971" spans="1:16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si="128"/>
        <v>42601.854699074072</v>
      </c>
      <c r="L3971" s="13">
        <f t="shared" ref="L3971:L4034" si="129">YEAR(K3971)</f>
        <v>2016</v>
      </c>
      <c r="M3971" t="b">
        <v>0</v>
      </c>
      <c r="N3971">
        <v>6</v>
      </c>
      <c r="O3971" t="b">
        <v>0</v>
      </c>
      <c r="P3971" t="s">
        <v>8269</v>
      </c>
    </row>
    <row r="3972" spans="1:16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128"/>
        <v>42447.863553240735</v>
      </c>
      <c r="L3972" s="13">
        <f t="shared" si="129"/>
        <v>2016</v>
      </c>
      <c r="M3972" t="b">
        <v>0</v>
      </c>
      <c r="N3972">
        <v>2</v>
      </c>
      <c r="O3972" t="b">
        <v>0</v>
      </c>
      <c r="P3972" t="s">
        <v>8269</v>
      </c>
    </row>
    <row r="3973" spans="1:16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128"/>
        <v>41811.536180555559</v>
      </c>
      <c r="L3973" s="13">
        <f t="shared" si="129"/>
        <v>2014</v>
      </c>
      <c r="M3973" t="b">
        <v>0</v>
      </c>
      <c r="N3973">
        <v>6</v>
      </c>
      <c r="O3973" t="b">
        <v>0</v>
      </c>
      <c r="P3973" t="s">
        <v>8269</v>
      </c>
    </row>
    <row r="3974" spans="1:16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128"/>
        <v>41981.067523148144</v>
      </c>
      <c r="L3974" s="13">
        <f t="shared" si="129"/>
        <v>2014</v>
      </c>
      <c r="M3974" t="b">
        <v>0</v>
      </c>
      <c r="N3974">
        <v>8</v>
      </c>
      <c r="O3974" t="b">
        <v>0</v>
      </c>
      <c r="P3974" t="s">
        <v>8269</v>
      </c>
    </row>
    <row r="3975" spans="1:16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128"/>
        <v>42469.68414351852</v>
      </c>
      <c r="L3975" s="13">
        <f t="shared" si="129"/>
        <v>2016</v>
      </c>
      <c r="M3975" t="b">
        <v>0</v>
      </c>
      <c r="N3975">
        <v>37</v>
      </c>
      <c r="O3975" t="b">
        <v>0</v>
      </c>
      <c r="P3975" t="s">
        <v>8269</v>
      </c>
    </row>
    <row r="3976" spans="1:16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128"/>
        <v>42493.546851851846</v>
      </c>
      <c r="L3976" s="13">
        <f t="shared" si="129"/>
        <v>2016</v>
      </c>
      <c r="M3976" t="b">
        <v>0</v>
      </c>
      <c r="N3976">
        <v>11</v>
      </c>
      <c r="O3976" t="b">
        <v>0</v>
      </c>
      <c r="P3976" t="s">
        <v>8269</v>
      </c>
    </row>
    <row r="3977" spans="1:16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ref="K3977:K4040" si="130">(((J3977/60)/60)/24)+DATE(1970,1,1)</f>
        <v>42534.866875</v>
      </c>
      <c r="L3977" s="13">
        <f t="shared" si="129"/>
        <v>2016</v>
      </c>
      <c r="M3977" t="b">
        <v>0</v>
      </c>
      <c r="N3977">
        <v>0</v>
      </c>
      <c r="O3977" t="b">
        <v>0</v>
      </c>
      <c r="P3977" t="s">
        <v>8269</v>
      </c>
    </row>
    <row r="3978" spans="1:16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130"/>
        <v>41830.858344907407</v>
      </c>
      <c r="L3978" s="13">
        <f t="shared" si="129"/>
        <v>2014</v>
      </c>
      <c r="M3978" t="b">
        <v>0</v>
      </c>
      <c r="N3978">
        <v>10</v>
      </c>
      <c r="O3978" t="b">
        <v>0</v>
      </c>
      <c r="P3978" t="s">
        <v>8269</v>
      </c>
    </row>
    <row r="3979" spans="1:16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130"/>
        <v>42543.788564814815</v>
      </c>
      <c r="L3979" s="13">
        <f t="shared" si="129"/>
        <v>2016</v>
      </c>
      <c r="M3979" t="b">
        <v>0</v>
      </c>
      <c r="N3979">
        <v>6</v>
      </c>
      <c r="O3979" t="b">
        <v>0</v>
      </c>
      <c r="P3979" t="s">
        <v>8269</v>
      </c>
    </row>
    <row r="3980" spans="1:16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130"/>
        <v>41975.642974537041</v>
      </c>
      <c r="L3980" s="13">
        <f t="shared" si="129"/>
        <v>2014</v>
      </c>
      <c r="M3980" t="b">
        <v>0</v>
      </c>
      <c r="N3980">
        <v>8</v>
      </c>
      <c r="O3980" t="b">
        <v>0</v>
      </c>
      <c r="P3980" t="s">
        <v>8269</v>
      </c>
    </row>
    <row r="3981" spans="1:16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130"/>
        <v>42069.903437500005</v>
      </c>
      <c r="L3981" s="13">
        <f t="shared" si="129"/>
        <v>2015</v>
      </c>
      <c r="M3981" t="b">
        <v>0</v>
      </c>
      <c r="N3981">
        <v>6</v>
      </c>
      <c r="O3981" t="b">
        <v>0</v>
      </c>
      <c r="P3981" t="s">
        <v>8269</v>
      </c>
    </row>
    <row r="3982" spans="1:16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130"/>
        <v>41795.598923611113</v>
      </c>
      <c r="L3982" s="13">
        <f t="shared" si="129"/>
        <v>2014</v>
      </c>
      <c r="M3982" t="b">
        <v>0</v>
      </c>
      <c r="N3982">
        <v>7</v>
      </c>
      <c r="O3982" t="b">
        <v>0</v>
      </c>
      <c r="P3982" t="s">
        <v>8269</v>
      </c>
    </row>
    <row r="3983" spans="1:16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130"/>
        <v>42508.179965277777</v>
      </c>
      <c r="L3983" s="13">
        <f t="shared" si="129"/>
        <v>2016</v>
      </c>
      <c r="M3983" t="b">
        <v>0</v>
      </c>
      <c r="N3983">
        <v>7</v>
      </c>
      <c r="O3983" t="b">
        <v>0</v>
      </c>
      <c r="P3983" t="s">
        <v>8269</v>
      </c>
    </row>
    <row r="3984" spans="1:16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130"/>
        <v>42132.809953703705</v>
      </c>
      <c r="L3984" s="13">
        <f t="shared" si="129"/>
        <v>2015</v>
      </c>
      <c r="M3984" t="b">
        <v>0</v>
      </c>
      <c r="N3984">
        <v>5</v>
      </c>
      <c r="O3984" t="b">
        <v>0</v>
      </c>
      <c r="P3984" t="s">
        <v>8269</v>
      </c>
    </row>
    <row r="3985" spans="1:16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130"/>
        <v>41747.86986111111</v>
      </c>
      <c r="L3985" s="13">
        <f t="shared" si="129"/>
        <v>2014</v>
      </c>
      <c r="M3985" t="b">
        <v>0</v>
      </c>
      <c r="N3985">
        <v>46</v>
      </c>
      <c r="O3985" t="b">
        <v>0</v>
      </c>
      <c r="P3985" t="s">
        <v>8269</v>
      </c>
    </row>
    <row r="3986" spans="1:16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130"/>
        <v>41920.963472222218</v>
      </c>
      <c r="L3986" s="13">
        <f t="shared" si="129"/>
        <v>2014</v>
      </c>
      <c r="M3986" t="b">
        <v>0</v>
      </c>
      <c r="N3986">
        <v>10</v>
      </c>
      <c r="O3986" t="b">
        <v>0</v>
      </c>
      <c r="P3986" t="s">
        <v>8269</v>
      </c>
    </row>
    <row r="3987" spans="1:16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130"/>
        <v>42399.707407407404</v>
      </c>
      <c r="L3987" s="13">
        <f t="shared" si="129"/>
        <v>2016</v>
      </c>
      <c r="M3987" t="b">
        <v>0</v>
      </c>
      <c r="N3987">
        <v>19</v>
      </c>
      <c r="O3987" t="b">
        <v>0</v>
      </c>
      <c r="P3987" t="s">
        <v>8269</v>
      </c>
    </row>
    <row r="3988" spans="1:16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130"/>
        <v>42467.548541666663</v>
      </c>
      <c r="L3988" s="13">
        <f t="shared" si="129"/>
        <v>2016</v>
      </c>
      <c r="M3988" t="b">
        <v>0</v>
      </c>
      <c r="N3988">
        <v>13</v>
      </c>
      <c r="O3988" t="b">
        <v>0</v>
      </c>
      <c r="P3988" t="s">
        <v>8269</v>
      </c>
    </row>
    <row r="3989" spans="1:16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130"/>
        <v>41765.92465277778</v>
      </c>
      <c r="L3989" s="13">
        <f t="shared" si="129"/>
        <v>2014</v>
      </c>
      <c r="M3989" t="b">
        <v>0</v>
      </c>
      <c r="N3989">
        <v>13</v>
      </c>
      <c r="O3989" t="b">
        <v>0</v>
      </c>
      <c r="P3989" t="s">
        <v>8269</v>
      </c>
    </row>
    <row r="3990" spans="1:16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130"/>
        <v>42230.08116898148</v>
      </c>
      <c r="L3990" s="13">
        <f t="shared" si="129"/>
        <v>2015</v>
      </c>
      <c r="M3990" t="b">
        <v>0</v>
      </c>
      <c r="N3990">
        <v>4</v>
      </c>
      <c r="O3990" t="b">
        <v>0</v>
      </c>
      <c r="P3990" t="s">
        <v>8269</v>
      </c>
    </row>
    <row r="3991" spans="1:16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130"/>
        <v>42286.749780092592</v>
      </c>
      <c r="L3991" s="13">
        <f t="shared" si="129"/>
        <v>2015</v>
      </c>
      <c r="M3991" t="b">
        <v>0</v>
      </c>
      <c r="N3991">
        <v>0</v>
      </c>
      <c r="O3991" t="b">
        <v>0</v>
      </c>
      <c r="P3991" t="s">
        <v>8269</v>
      </c>
    </row>
    <row r="3992" spans="1:16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130"/>
        <v>42401.672372685185</v>
      </c>
      <c r="L3992" s="13">
        <f t="shared" si="129"/>
        <v>2016</v>
      </c>
      <c r="M3992" t="b">
        <v>0</v>
      </c>
      <c r="N3992">
        <v>3</v>
      </c>
      <c r="O3992" t="b">
        <v>0</v>
      </c>
      <c r="P3992" t="s">
        <v>8269</v>
      </c>
    </row>
    <row r="3993" spans="1:16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130"/>
        <v>42125.644467592589</v>
      </c>
      <c r="L3993" s="13">
        <f t="shared" si="129"/>
        <v>2015</v>
      </c>
      <c r="M3993" t="b">
        <v>0</v>
      </c>
      <c r="N3993">
        <v>1</v>
      </c>
      <c r="O3993" t="b">
        <v>0</v>
      </c>
      <c r="P3993" t="s">
        <v>8269</v>
      </c>
    </row>
    <row r="3994" spans="1:16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130"/>
        <v>42289.94049768518</v>
      </c>
      <c r="L3994" s="13">
        <f t="shared" si="129"/>
        <v>2015</v>
      </c>
      <c r="M3994" t="b">
        <v>0</v>
      </c>
      <c r="N3994">
        <v>9</v>
      </c>
      <c r="O3994" t="b">
        <v>0</v>
      </c>
      <c r="P3994" t="s">
        <v>8269</v>
      </c>
    </row>
    <row r="3995" spans="1:16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130"/>
        <v>42107.864722222221</v>
      </c>
      <c r="L3995" s="13">
        <f t="shared" si="129"/>
        <v>2015</v>
      </c>
      <c r="M3995" t="b">
        <v>0</v>
      </c>
      <c r="N3995">
        <v>1</v>
      </c>
      <c r="O3995" t="b">
        <v>0</v>
      </c>
      <c r="P3995" t="s">
        <v>8269</v>
      </c>
    </row>
    <row r="3996" spans="1:16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130"/>
        <v>41809.389930555553</v>
      </c>
      <c r="L3996" s="13">
        <f t="shared" si="129"/>
        <v>2014</v>
      </c>
      <c r="M3996" t="b">
        <v>0</v>
      </c>
      <c r="N3996">
        <v>1</v>
      </c>
      <c r="O3996" t="b">
        <v>0</v>
      </c>
      <c r="P3996" t="s">
        <v>8269</v>
      </c>
    </row>
    <row r="3997" spans="1:16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130"/>
        <v>42019.683761574073</v>
      </c>
      <c r="L3997" s="13">
        <f t="shared" si="129"/>
        <v>2015</v>
      </c>
      <c r="M3997" t="b">
        <v>0</v>
      </c>
      <c r="N3997">
        <v>4</v>
      </c>
      <c r="O3997" t="b">
        <v>0</v>
      </c>
      <c r="P3997" t="s">
        <v>8269</v>
      </c>
    </row>
    <row r="3998" spans="1:16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130"/>
        <v>41950.26694444444</v>
      </c>
      <c r="L3998" s="13">
        <f t="shared" si="129"/>
        <v>2014</v>
      </c>
      <c r="M3998" t="b">
        <v>0</v>
      </c>
      <c r="N3998">
        <v>17</v>
      </c>
      <c r="O3998" t="b">
        <v>0</v>
      </c>
      <c r="P3998" t="s">
        <v>8269</v>
      </c>
    </row>
    <row r="3999" spans="1:16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130"/>
        <v>42069.391446759255</v>
      </c>
      <c r="L3999" s="13">
        <f t="shared" si="129"/>
        <v>2015</v>
      </c>
      <c r="M3999" t="b">
        <v>0</v>
      </c>
      <c r="N3999">
        <v>0</v>
      </c>
      <c r="O3999" t="b">
        <v>0</v>
      </c>
      <c r="P3999" t="s">
        <v>8269</v>
      </c>
    </row>
    <row r="4000" spans="1:16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130"/>
        <v>42061.963263888887</v>
      </c>
      <c r="L4000" s="13">
        <f t="shared" si="129"/>
        <v>2015</v>
      </c>
      <c r="M4000" t="b">
        <v>0</v>
      </c>
      <c r="N4000">
        <v>12</v>
      </c>
      <c r="O4000" t="b">
        <v>0</v>
      </c>
      <c r="P4000" t="s">
        <v>8269</v>
      </c>
    </row>
    <row r="4001" spans="1:16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130"/>
        <v>41842.828680555554</v>
      </c>
      <c r="L4001" s="13">
        <f t="shared" si="129"/>
        <v>2014</v>
      </c>
      <c r="M4001" t="b">
        <v>0</v>
      </c>
      <c r="N4001">
        <v>14</v>
      </c>
      <c r="O4001" t="b">
        <v>0</v>
      </c>
      <c r="P4001" t="s">
        <v>8269</v>
      </c>
    </row>
    <row r="4002" spans="1:16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130"/>
        <v>42437.64534722222</v>
      </c>
      <c r="L4002" s="13">
        <f t="shared" si="129"/>
        <v>2016</v>
      </c>
      <c r="M4002" t="b">
        <v>0</v>
      </c>
      <c r="N4002">
        <v>1</v>
      </c>
      <c r="O4002" t="b">
        <v>0</v>
      </c>
      <c r="P4002" t="s">
        <v>8269</v>
      </c>
    </row>
    <row r="4003" spans="1:16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130"/>
        <v>42775.964212962965</v>
      </c>
      <c r="L4003" s="13">
        <f t="shared" si="129"/>
        <v>2017</v>
      </c>
      <c r="M4003" t="b">
        <v>0</v>
      </c>
      <c r="N4003">
        <v>14</v>
      </c>
      <c r="O4003" t="b">
        <v>0</v>
      </c>
      <c r="P4003" t="s">
        <v>8269</v>
      </c>
    </row>
    <row r="4004" spans="1:16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130"/>
        <v>41879.043530092589</v>
      </c>
      <c r="L4004" s="13">
        <f t="shared" si="129"/>
        <v>2014</v>
      </c>
      <c r="M4004" t="b">
        <v>0</v>
      </c>
      <c r="N4004">
        <v>4</v>
      </c>
      <c r="O4004" t="b">
        <v>0</v>
      </c>
      <c r="P4004" t="s">
        <v>8269</v>
      </c>
    </row>
    <row r="4005" spans="1:16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130"/>
        <v>42020.587349537032</v>
      </c>
      <c r="L4005" s="13">
        <f t="shared" si="129"/>
        <v>2015</v>
      </c>
      <c r="M4005" t="b">
        <v>0</v>
      </c>
      <c r="N4005">
        <v>2</v>
      </c>
      <c r="O4005" t="b">
        <v>0</v>
      </c>
      <c r="P4005" t="s">
        <v>8269</v>
      </c>
    </row>
    <row r="4006" spans="1:16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130"/>
        <v>41890.16269675926</v>
      </c>
      <c r="L4006" s="13">
        <f t="shared" si="129"/>
        <v>2014</v>
      </c>
      <c r="M4006" t="b">
        <v>0</v>
      </c>
      <c r="N4006">
        <v>1</v>
      </c>
      <c r="O4006" t="b">
        <v>0</v>
      </c>
      <c r="P4006" t="s">
        <v>8269</v>
      </c>
    </row>
    <row r="4007" spans="1:16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130"/>
        <v>41872.807696759257</v>
      </c>
      <c r="L4007" s="13">
        <f t="shared" si="129"/>
        <v>2014</v>
      </c>
      <c r="M4007" t="b">
        <v>0</v>
      </c>
      <c r="N4007">
        <v>2</v>
      </c>
      <c r="O4007" t="b">
        <v>0</v>
      </c>
      <c r="P4007" t="s">
        <v>8269</v>
      </c>
    </row>
    <row r="4008" spans="1:16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130"/>
        <v>42391.772997685184</v>
      </c>
      <c r="L4008" s="13">
        <f t="shared" si="129"/>
        <v>2016</v>
      </c>
      <c r="M4008" t="b">
        <v>0</v>
      </c>
      <c r="N4008">
        <v>1</v>
      </c>
      <c r="O4008" t="b">
        <v>0</v>
      </c>
      <c r="P4008" t="s">
        <v>8269</v>
      </c>
    </row>
    <row r="4009" spans="1:16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130"/>
        <v>41848.772928240738</v>
      </c>
      <c r="L4009" s="13">
        <f t="shared" si="129"/>
        <v>2014</v>
      </c>
      <c r="M4009" t="b">
        <v>0</v>
      </c>
      <c r="N4009">
        <v>1</v>
      </c>
      <c r="O4009" t="b">
        <v>0</v>
      </c>
      <c r="P4009" t="s">
        <v>8269</v>
      </c>
    </row>
    <row r="4010" spans="1:16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130"/>
        <v>42177.964201388888</v>
      </c>
      <c r="L4010" s="13">
        <f t="shared" si="129"/>
        <v>2015</v>
      </c>
      <c r="M4010" t="b">
        <v>0</v>
      </c>
      <c r="N4010">
        <v>4</v>
      </c>
      <c r="O4010" t="b">
        <v>0</v>
      </c>
      <c r="P4010" t="s">
        <v>8269</v>
      </c>
    </row>
    <row r="4011" spans="1:16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130"/>
        <v>41851.700925925928</v>
      </c>
      <c r="L4011" s="13">
        <f t="shared" si="129"/>
        <v>2014</v>
      </c>
      <c r="M4011" t="b">
        <v>0</v>
      </c>
      <c r="N4011">
        <v>3</v>
      </c>
      <c r="O4011" t="b">
        <v>0</v>
      </c>
      <c r="P4011" t="s">
        <v>8269</v>
      </c>
    </row>
    <row r="4012" spans="1:16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130"/>
        <v>41921.770439814813</v>
      </c>
      <c r="L4012" s="13">
        <f t="shared" si="129"/>
        <v>2014</v>
      </c>
      <c r="M4012" t="b">
        <v>0</v>
      </c>
      <c r="N4012">
        <v>38</v>
      </c>
      <c r="O4012" t="b">
        <v>0</v>
      </c>
      <c r="P4012" t="s">
        <v>8269</v>
      </c>
    </row>
    <row r="4013" spans="1:16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130"/>
        <v>42002.54488425926</v>
      </c>
      <c r="L4013" s="13">
        <f t="shared" si="129"/>
        <v>2014</v>
      </c>
      <c r="M4013" t="b">
        <v>0</v>
      </c>
      <c r="N4013">
        <v>4</v>
      </c>
      <c r="O4013" t="b">
        <v>0</v>
      </c>
      <c r="P4013" t="s">
        <v>8269</v>
      </c>
    </row>
    <row r="4014" spans="1:16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130"/>
        <v>42096.544548611113</v>
      </c>
      <c r="L4014" s="13">
        <f t="shared" si="129"/>
        <v>2015</v>
      </c>
      <c r="M4014" t="b">
        <v>0</v>
      </c>
      <c r="N4014">
        <v>0</v>
      </c>
      <c r="O4014" t="b">
        <v>0</v>
      </c>
      <c r="P4014" t="s">
        <v>8269</v>
      </c>
    </row>
    <row r="4015" spans="1:16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130"/>
        <v>42021.301192129627</v>
      </c>
      <c r="L4015" s="13">
        <f t="shared" si="129"/>
        <v>2015</v>
      </c>
      <c r="M4015" t="b">
        <v>0</v>
      </c>
      <c r="N4015">
        <v>2</v>
      </c>
      <c r="O4015" t="b">
        <v>0</v>
      </c>
      <c r="P4015" t="s">
        <v>8269</v>
      </c>
    </row>
    <row r="4016" spans="1:16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130"/>
        <v>42419.246168981481</v>
      </c>
      <c r="L4016" s="13">
        <f t="shared" si="129"/>
        <v>2016</v>
      </c>
      <c r="M4016" t="b">
        <v>0</v>
      </c>
      <c r="N4016">
        <v>0</v>
      </c>
      <c r="O4016" t="b">
        <v>0</v>
      </c>
      <c r="P4016" t="s">
        <v>8269</v>
      </c>
    </row>
    <row r="4017" spans="1:16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130"/>
        <v>42174.780821759254</v>
      </c>
      <c r="L4017" s="13">
        <f t="shared" si="129"/>
        <v>2015</v>
      </c>
      <c r="M4017" t="b">
        <v>0</v>
      </c>
      <c r="N4017">
        <v>1</v>
      </c>
      <c r="O4017" t="b">
        <v>0</v>
      </c>
      <c r="P4017" t="s">
        <v>8269</v>
      </c>
    </row>
    <row r="4018" spans="1:16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130"/>
        <v>41869.872685185182</v>
      </c>
      <c r="L4018" s="13">
        <f t="shared" si="129"/>
        <v>2014</v>
      </c>
      <c r="M4018" t="b">
        <v>0</v>
      </c>
      <c r="N4018">
        <v>7</v>
      </c>
      <c r="O4018" t="b">
        <v>0</v>
      </c>
      <c r="P4018" t="s">
        <v>8269</v>
      </c>
    </row>
    <row r="4019" spans="1:16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130"/>
        <v>41856.672152777777</v>
      </c>
      <c r="L4019" s="13">
        <f t="shared" si="129"/>
        <v>2014</v>
      </c>
      <c r="M4019" t="b">
        <v>0</v>
      </c>
      <c r="N4019">
        <v>2</v>
      </c>
      <c r="O4019" t="b">
        <v>0</v>
      </c>
      <c r="P4019" t="s">
        <v>8269</v>
      </c>
    </row>
    <row r="4020" spans="1:16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130"/>
        <v>42620.91097222222</v>
      </c>
      <c r="L4020" s="13">
        <f t="shared" si="129"/>
        <v>2016</v>
      </c>
      <c r="M4020" t="b">
        <v>0</v>
      </c>
      <c r="N4020">
        <v>4</v>
      </c>
      <c r="O4020" t="b">
        <v>0</v>
      </c>
      <c r="P4020" t="s">
        <v>8269</v>
      </c>
    </row>
    <row r="4021" spans="1:16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130"/>
        <v>42417.675879629634</v>
      </c>
      <c r="L4021" s="13">
        <f t="shared" si="129"/>
        <v>2016</v>
      </c>
      <c r="M4021" t="b">
        <v>0</v>
      </c>
      <c r="N4021">
        <v>4</v>
      </c>
      <c r="O4021" t="b">
        <v>0</v>
      </c>
      <c r="P4021" t="s">
        <v>8269</v>
      </c>
    </row>
    <row r="4022" spans="1:16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130"/>
        <v>42057.190960648149</v>
      </c>
      <c r="L4022" s="13">
        <f t="shared" si="129"/>
        <v>2015</v>
      </c>
      <c r="M4022" t="b">
        <v>0</v>
      </c>
      <c r="N4022">
        <v>3</v>
      </c>
      <c r="O4022" t="b">
        <v>0</v>
      </c>
      <c r="P4022" t="s">
        <v>8269</v>
      </c>
    </row>
    <row r="4023" spans="1:16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130"/>
        <v>41878.911550925928</v>
      </c>
      <c r="L4023" s="13">
        <f t="shared" si="129"/>
        <v>2014</v>
      </c>
      <c r="M4023" t="b">
        <v>0</v>
      </c>
      <c r="N4023">
        <v>2</v>
      </c>
      <c r="O4023" t="b">
        <v>0</v>
      </c>
      <c r="P4023" t="s">
        <v>8269</v>
      </c>
    </row>
    <row r="4024" spans="1:16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130"/>
        <v>41990.584108796291</v>
      </c>
      <c r="L4024" s="13">
        <f t="shared" si="129"/>
        <v>2014</v>
      </c>
      <c r="M4024" t="b">
        <v>0</v>
      </c>
      <c r="N4024">
        <v>197</v>
      </c>
      <c r="O4024" t="b">
        <v>0</v>
      </c>
      <c r="P4024" t="s">
        <v>8269</v>
      </c>
    </row>
    <row r="4025" spans="1:16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130"/>
        <v>42408.999571759254</v>
      </c>
      <c r="L4025" s="13">
        <f t="shared" si="129"/>
        <v>2016</v>
      </c>
      <c r="M4025" t="b">
        <v>0</v>
      </c>
      <c r="N4025">
        <v>0</v>
      </c>
      <c r="O4025" t="b">
        <v>0</v>
      </c>
      <c r="P4025" t="s">
        <v>8269</v>
      </c>
    </row>
    <row r="4026" spans="1:16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130"/>
        <v>42217.670104166667</v>
      </c>
      <c r="L4026" s="13">
        <f t="shared" si="129"/>
        <v>2015</v>
      </c>
      <c r="M4026" t="b">
        <v>0</v>
      </c>
      <c r="N4026">
        <v>1</v>
      </c>
      <c r="O4026" t="b">
        <v>0</v>
      </c>
      <c r="P4026" t="s">
        <v>8269</v>
      </c>
    </row>
    <row r="4027" spans="1:16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130"/>
        <v>42151.237685185188</v>
      </c>
      <c r="L4027" s="13">
        <f t="shared" si="129"/>
        <v>2015</v>
      </c>
      <c r="M4027" t="b">
        <v>0</v>
      </c>
      <c r="N4027">
        <v>4</v>
      </c>
      <c r="O4027" t="b">
        <v>0</v>
      </c>
      <c r="P4027" t="s">
        <v>8269</v>
      </c>
    </row>
    <row r="4028" spans="1:16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130"/>
        <v>42282.655543981484</v>
      </c>
      <c r="L4028" s="13">
        <f t="shared" si="129"/>
        <v>2015</v>
      </c>
      <c r="M4028" t="b">
        <v>0</v>
      </c>
      <c r="N4028">
        <v>0</v>
      </c>
      <c r="O4028" t="b">
        <v>0</v>
      </c>
      <c r="P4028" t="s">
        <v>8269</v>
      </c>
    </row>
    <row r="4029" spans="1:16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130"/>
        <v>42768.97084490741</v>
      </c>
      <c r="L4029" s="13">
        <f t="shared" si="129"/>
        <v>2017</v>
      </c>
      <c r="M4029" t="b">
        <v>0</v>
      </c>
      <c r="N4029">
        <v>7</v>
      </c>
      <c r="O4029" t="b">
        <v>0</v>
      </c>
      <c r="P4029" t="s">
        <v>8269</v>
      </c>
    </row>
    <row r="4030" spans="1:16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130"/>
        <v>41765.938657407409</v>
      </c>
      <c r="L4030" s="13">
        <f t="shared" si="129"/>
        <v>2014</v>
      </c>
      <c r="M4030" t="b">
        <v>0</v>
      </c>
      <c r="N4030">
        <v>11</v>
      </c>
      <c r="O4030" t="b">
        <v>0</v>
      </c>
      <c r="P4030" t="s">
        <v>8269</v>
      </c>
    </row>
    <row r="4031" spans="1:16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130"/>
        <v>42322.025115740747</v>
      </c>
      <c r="L4031" s="13">
        <f t="shared" si="129"/>
        <v>2015</v>
      </c>
      <c r="M4031" t="b">
        <v>0</v>
      </c>
      <c r="N4031">
        <v>0</v>
      </c>
      <c r="O4031" t="b">
        <v>0</v>
      </c>
      <c r="P4031" t="s">
        <v>8269</v>
      </c>
    </row>
    <row r="4032" spans="1:16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130"/>
        <v>42374.655081018514</v>
      </c>
      <c r="L4032" s="13">
        <f t="shared" si="129"/>
        <v>2016</v>
      </c>
      <c r="M4032" t="b">
        <v>0</v>
      </c>
      <c r="N4032">
        <v>6</v>
      </c>
      <c r="O4032" t="b">
        <v>0</v>
      </c>
      <c r="P4032" t="s">
        <v>8269</v>
      </c>
    </row>
    <row r="4033" spans="1:16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130"/>
        <v>41941.585231481484</v>
      </c>
      <c r="L4033" s="13">
        <f t="shared" si="129"/>
        <v>2014</v>
      </c>
      <c r="M4033" t="b">
        <v>0</v>
      </c>
      <c r="N4033">
        <v>0</v>
      </c>
      <c r="O4033" t="b">
        <v>0</v>
      </c>
      <c r="P4033" t="s">
        <v>8269</v>
      </c>
    </row>
    <row r="4034" spans="1:16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130"/>
        <v>42293.809212962966</v>
      </c>
      <c r="L4034" s="13">
        <f t="shared" si="129"/>
        <v>2015</v>
      </c>
      <c r="M4034" t="b">
        <v>0</v>
      </c>
      <c r="N4034">
        <v>7</v>
      </c>
      <c r="O4034" t="b">
        <v>0</v>
      </c>
      <c r="P4034" t="s">
        <v>8269</v>
      </c>
    </row>
    <row r="4035" spans="1:16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si="130"/>
        <v>42614.268796296295</v>
      </c>
      <c r="L4035" s="13">
        <f t="shared" ref="L4035:L4098" si="131">YEAR(K4035)</f>
        <v>2016</v>
      </c>
      <c r="M4035" t="b">
        <v>0</v>
      </c>
      <c r="N4035">
        <v>94</v>
      </c>
      <c r="O4035" t="b">
        <v>0</v>
      </c>
      <c r="P4035" t="s">
        <v>8269</v>
      </c>
    </row>
    <row r="4036" spans="1:16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130"/>
        <v>42067.947337962964</v>
      </c>
      <c r="L4036" s="13">
        <f t="shared" si="131"/>
        <v>2015</v>
      </c>
      <c r="M4036" t="b">
        <v>0</v>
      </c>
      <c r="N4036">
        <v>2</v>
      </c>
      <c r="O4036" t="b">
        <v>0</v>
      </c>
      <c r="P4036" t="s">
        <v>8269</v>
      </c>
    </row>
    <row r="4037" spans="1:16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130"/>
        <v>41903.882951388885</v>
      </c>
      <c r="L4037" s="13">
        <f t="shared" si="131"/>
        <v>2014</v>
      </c>
      <c r="M4037" t="b">
        <v>0</v>
      </c>
      <c r="N4037">
        <v>25</v>
      </c>
      <c r="O4037" t="b">
        <v>0</v>
      </c>
      <c r="P4037" t="s">
        <v>8269</v>
      </c>
    </row>
    <row r="4038" spans="1:16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130"/>
        <v>41804.937083333331</v>
      </c>
      <c r="L4038" s="13">
        <f t="shared" si="131"/>
        <v>2014</v>
      </c>
      <c r="M4038" t="b">
        <v>0</v>
      </c>
      <c r="N4038">
        <v>17</v>
      </c>
      <c r="O4038" t="b">
        <v>0</v>
      </c>
      <c r="P4038" t="s">
        <v>8269</v>
      </c>
    </row>
    <row r="4039" spans="1:16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130"/>
        <v>42497.070775462969</v>
      </c>
      <c r="L4039" s="13">
        <f t="shared" si="131"/>
        <v>2016</v>
      </c>
      <c r="M4039" t="b">
        <v>0</v>
      </c>
      <c r="N4039">
        <v>2</v>
      </c>
      <c r="O4039" t="b">
        <v>0</v>
      </c>
      <c r="P4039" t="s">
        <v>8269</v>
      </c>
    </row>
    <row r="4040" spans="1:16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130"/>
        <v>41869.798726851855</v>
      </c>
      <c r="L4040" s="13">
        <f t="shared" si="131"/>
        <v>2014</v>
      </c>
      <c r="M4040" t="b">
        <v>0</v>
      </c>
      <c r="N4040">
        <v>4</v>
      </c>
      <c r="O4040" t="b">
        <v>0</v>
      </c>
      <c r="P4040" t="s">
        <v>8269</v>
      </c>
    </row>
    <row r="4041" spans="1:16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ref="K4041:K4104" si="132">(((J4041/60)/60)/24)+DATE(1970,1,1)</f>
        <v>42305.670914351853</v>
      </c>
      <c r="L4041" s="13">
        <f t="shared" si="131"/>
        <v>2015</v>
      </c>
      <c r="M4041" t="b">
        <v>0</v>
      </c>
      <c r="N4041">
        <v>5</v>
      </c>
      <c r="O4041" t="b">
        <v>0</v>
      </c>
      <c r="P4041" t="s">
        <v>8269</v>
      </c>
    </row>
    <row r="4042" spans="1:16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132"/>
        <v>42144.231527777782</v>
      </c>
      <c r="L4042" s="13">
        <f t="shared" si="131"/>
        <v>2015</v>
      </c>
      <c r="M4042" t="b">
        <v>0</v>
      </c>
      <c r="N4042">
        <v>2</v>
      </c>
      <c r="O4042" t="b">
        <v>0</v>
      </c>
      <c r="P4042" t="s">
        <v>8269</v>
      </c>
    </row>
    <row r="4043" spans="1:16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132"/>
        <v>42559.474004629628</v>
      </c>
      <c r="L4043" s="13">
        <f t="shared" si="131"/>
        <v>2016</v>
      </c>
      <c r="M4043" t="b">
        <v>0</v>
      </c>
      <c r="N4043">
        <v>2</v>
      </c>
      <c r="O4043" t="b">
        <v>0</v>
      </c>
      <c r="P4043" t="s">
        <v>8269</v>
      </c>
    </row>
    <row r="4044" spans="1:16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132"/>
        <v>41995.084074074075</v>
      </c>
      <c r="L4044" s="13">
        <f t="shared" si="131"/>
        <v>2014</v>
      </c>
      <c r="M4044" t="b">
        <v>0</v>
      </c>
      <c r="N4044">
        <v>3</v>
      </c>
      <c r="O4044" t="b">
        <v>0</v>
      </c>
      <c r="P4044" t="s">
        <v>8269</v>
      </c>
    </row>
    <row r="4045" spans="1:16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132"/>
        <v>41948.957465277781</v>
      </c>
      <c r="L4045" s="13">
        <f t="shared" si="131"/>
        <v>2014</v>
      </c>
      <c r="M4045" t="b">
        <v>0</v>
      </c>
      <c r="N4045">
        <v>0</v>
      </c>
      <c r="O4045" t="b">
        <v>0</v>
      </c>
      <c r="P4045" t="s">
        <v>8269</v>
      </c>
    </row>
    <row r="4046" spans="1:16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132"/>
        <v>42074.219699074078</v>
      </c>
      <c r="L4046" s="13">
        <f t="shared" si="131"/>
        <v>2015</v>
      </c>
      <c r="M4046" t="b">
        <v>0</v>
      </c>
      <c r="N4046">
        <v>4</v>
      </c>
      <c r="O4046" t="b">
        <v>0</v>
      </c>
      <c r="P4046" t="s">
        <v>8269</v>
      </c>
    </row>
    <row r="4047" spans="1:16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132"/>
        <v>41842.201261574075</v>
      </c>
      <c r="L4047" s="13">
        <f t="shared" si="131"/>
        <v>2014</v>
      </c>
      <c r="M4047" t="b">
        <v>0</v>
      </c>
      <c r="N4047">
        <v>1</v>
      </c>
      <c r="O4047" t="b">
        <v>0</v>
      </c>
      <c r="P4047" t="s">
        <v>8269</v>
      </c>
    </row>
    <row r="4048" spans="1:16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132"/>
        <v>41904.650578703702</v>
      </c>
      <c r="L4048" s="13">
        <f t="shared" si="131"/>
        <v>2014</v>
      </c>
      <c r="M4048" t="b">
        <v>0</v>
      </c>
      <c r="N4048">
        <v>12</v>
      </c>
      <c r="O4048" t="b">
        <v>0</v>
      </c>
      <c r="P4048" t="s">
        <v>8269</v>
      </c>
    </row>
    <row r="4049" spans="1:16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132"/>
        <v>41991.022488425922</v>
      </c>
      <c r="L4049" s="13">
        <f t="shared" si="131"/>
        <v>2014</v>
      </c>
      <c r="M4049" t="b">
        <v>0</v>
      </c>
      <c r="N4049">
        <v>4</v>
      </c>
      <c r="O4049" t="b">
        <v>0</v>
      </c>
      <c r="P4049" t="s">
        <v>8269</v>
      </c>
    </row>
    <row r="4050" spans="1:16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132"/>
        <v>42436.509108796294</v>
      </c>
      <c r="L4050" s="13">
        <f t="shared" si="131"/>
        <v>2016</v>
      </c>
      <c r="M4050" t="b">
        <v>0</v>
      </c>
      <c r="N4050">
        <v>91</v>
      </c>
      <c r="O4050" t="b">
        <v>0</v>
      </c>
      <c r="P4050" t="s">
        <v>8269</v>
      </c>
    </row>
    <row r="4051" spans="1:16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132"/>
        <v>42169.958506944444</v>
      </c>
      <c r="L4051" s="13">
        <f t="shared" si="131"/>
        <v>2015</v>
      </c>
      <c r="M4051" t="b">
        <v>0</v>
      </c>
      <c r="N4051">
        <v>1</v>
      </c>
      <c r="O4051" t="b">
        <v>0</v>
      </c>
      <c r="P4051" t="s">
        <v>8269</v>
      </c>
    </row>
    <row r="4052" spans="1:16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132"/>
        <v>41905.636469907404</v>
      </c>
      <c r="L4052" s="13">
        <f t="shared" si="131"/>
        <v>2014</v>
      </c>
      <c r="M4052" t="b">
        <v>0</v>
      </c>
      <c r="N4052">
        <v>1</v>
      </c>
      <c r="O4052" t="b">
        <v>0</v>
      </c>
      <c r="P4052" t="s">
        <v>8269</v>
      </c>
    </row>
    <row r="4053" spans="1:16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132"/>
        <v>41761.810150462967</v>
      </c>
      <c r="L4053" s="13">
        <f t="shared" si="131"/>
        <v>2014</v>
      </c>
      <c r="M4053" t="b">
        <v>0</v>
      </c>
      <c r="N4053">
        <v>0</v>
      </c>
      <c r="O4053" t="b">
        <v>0</v>
      </c>
      <c r="P4053" t="s">
        <v>8269</v>
      </c>
    </row>
    <row r="4054" spans="1:16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132"/>
        <v>41865.878657407404</v>
      </c>
      <c r="L4054" s="13">
        <f t="shared" si="131"/>
        <v>2014</v>
      </c>
      <c r="M4054" t="b">
        <v>0</v>
      </c>
      <c r="N4054">
        <v>13</v>
      </c>
      <c r="O4054" t="b">
        <v>0</v>
      </c>
      <c r="P4054" t="s">
        <v>8269</v>
      </c>
    </row>
    <row r="4055" spans="1:16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132"/>
        <v>41928.690138888887</v>
      </c>
      <c r="L4055" s="13">
        <f t="shared" si="131"/>
        <v>2014</v>
      </c>
      <c r="M4055" t="b">
        <v>0</v>
      </c>
      <c r="N4055">
        <v>2</v>
      </c>
      <c r="O4055" t="b">
        <v>0</v>
      </c>
      <c r="P4055" t="s">
        <v>8269</v>
      </c>
    </row>
    <row r="4056" spans="1:16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132"/>
        <v>42613.841261574074</v>
      </c>
      <c r="L4056" s="13">
        <f t="shared" si="131"/>
        <v>2016</v>
      </c>
      <c r="M4056" t="b">
        <v>0</v>
      </c>
      <c r="N4056">
        <v>0</v>
      </c>
      <c r="O4056" t="b">
        <v>0</v>
      </c>
      <c r="P4056" t="s">
        <v>8269</v>
      </c>
    </row>
    <row r="4057" spans="1:16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132"/>
        <v>41779.648506944446</v>
      </c>
      <c r="L4057" s="13">
        <f t="shared" si="131"/>
        <v>2014</v>
      </c>
      <c r="M4057" t="b">
        <v>0</v>
      </c>
      <c r="N4057">
        <v>21</v>
      </c>
      <c r="O4057" t="b">
        <v>0</v>
      </c>
      <c r="P4057" t="s">
        <v>8269</v>
      </c>
    </row>
    <row r="4058" spans="1:16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132"/>
        <v>42534.933321759265</v>
      </c>
      <c r="L4058" s="13">
        <f t="shared" si="131"/>
        <v>2016</v>
      </c>
      <c r="M4058" t="b">
        <v>0</v>
      </c>
      <c r="N4058">
        <v>9</v>
      </c>
      <c r="O4058" t="b">
        <v>0</v>
      </c>
      <c r="P4058" t="s">
        <v>8269</v>
      </c>
    </row>
    <row r="4059" spans="1:16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132"/>
        <v>42310.968518518523</v>
      </c>
      <c r="L4059" s="13">
        <f t="shared" si="131"/>
        <v>2015</v>
      </c>
      <c r="M4059" t="b">
        <v>0</v>
      </c>
      <c r="N4059">
        <v>6</v>
      </c>
      <c r="O4059" t="b">
        <v>0</v>
      </c>
      <c r="P4059" t="s">
        <v>8269</v>
      </c>
    </row>
    <row r="4060" spans="1:16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132"/>
        <v>42446.060694444444</v>
      </c>
      <c r="L4060" s="13">
        <f t="shared" si="131"/>
        <v>2016</v>
      </c>
      <c r="M4060" t="b">
        <v>0</v>
      </c>
      <c r="N4060">
        <v>4</v>
      </c>
      <c r="O4060" t="b">
        <v>0</v>
      </c>
      <c r="P4060" t="s">
        <v>8269</v>
      </c>
    </row>
    <row r="4061" spans="1:16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132"/>
        <v>41866.640648148146</v>
      </c>
      <c r="L4061" s="13">
        <f t="shared" si="131"/>
        <v>2014</v>
      </c>
      <c r="M4061" t="b">
        <v>0</v>
      </c>
      <c r="N4061">
        <v>7</v>
      </c>
      <c r="O4061" t="b">
        <v>0</v>
      </c>
      <c r="P4061" t="s">
        <v>8269</v>
      </c>
    </row>
    <row r="4062" spans="1:16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132"/>
        <v>41779.695092592592</v>
      </c>
      <c r="L4062" s="13">
        <f t="shared" si="131"/>
        <v>2014</v>
      </c>
      <c r="M4062" t="b">
        <v>0</v>
      </c>
      <c r="N4062">
        <v>5</v>
      </c>
      <c r="O4062" t="b">
        <v>0</v>
      </c>
      <c r="P4062" t="s">
        <v>8269</v>
      </c>
    </row>
    <row r="4063" spans="1:16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132"/>
        <v>42421.141469907408</v>
      </c>
      <c r="L4063" s="13">
        <f t="shared" si="131"/>
        <v>2016</v>
      </c>
      <c r="M4063" t="b">
        <v>0</v>
      </c>
      <c r="N4063">
        <v>0</v>
      </c>
      <c r="O4063" t="b">
        <v>0</v>
      </c>
      <c r="P4063" t="s">
        <v>8269</v>
      </c>
    </row>
    <row r="4064" spans="1:16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132"/>
        <v>42523.739212962959</v>
      </c>
      <c r="L4064" s="13">
        <f t="shared" si="131"/>
        <v>2016</v>
      </c>
      <c r="M4064" t="b">
        <v>0</v>
      </c>
      <c r="N4064">
        <v>3</v>
      </c>
      <c r="O4064" t="b">
        <v>0</v>
      </c>
      <c r="P4064" t="s">
        <v>8269</v>
      </c>
    </row>
    <row r="4065" spans="1:16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132"/>
        <v>41787.681527777779</v>
      </c>
      <c r="L4065" s="13">
        <f t="shared" si="131"/>
        <v>2014</v>
      </c>
      <c r="M4065" t="b">
        <v>0</v>
      </c>
      <c r="N4065">
        <v>9</v>
      </c>
      <c r="O4065" t="b">
        <v>0</v>
      </c>
      <c r="P4065" t="s">
        <v>8269</v>
      </c>
    </row>
    <row r="4066" spans="1:16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132"/>
        <v>42093.588263888887</v>
      </c>
      <c r="L4066" s="13">
        <f t="shared" si="131"/>
        <v>2015</v>
      </c>
      <c r="M4066" t="b">
        <v>0</v>
      </c>
      <c r="N4066">
        <v>6</v>
      </c>
      <c r="O4066" t="b">
        <v>0</v>
      </c>
      <c r="P4066" t="s">
        <v>8269</v>
      </c>
    </row>
    <row r="4067" spans="1:16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132"/>
        <v>41833.951516203706</v>
      </c>
      <c r="L4067" s="13">
        <f t="shared" si="131"/>
        <v>2014</v>
      </c>
      <c r="M4067" t="b">
        <v>0</v>
      </c>
      <c r="N4067">
        <v>4</v>
      </c>
      <c r="O4067" t="b">
        <v>0</v>
      </c>
      <c r="P4067" t="s">
        <v>8269</v>
      </c>
    </row>
    <row r="4068" spans="1:16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132"/>
        <v>42479.039212962962</v>
      </c>
      <c r="L4068" s="13">
        <f t="shared" si="131"/>
        <v>2016</v>
      </c>
      <c r="M4068" t="b">
        <v>0</v>
      </c>
      <c r="N4068">
        <v>1</v>
      </c>
      <c r="O4068" t="b">
        <v>0</v>
      </c>
      <c r="P4068" t="s">
        <v>8269</v>
      </c>
    </row>
    <row r="4069" spans="1:16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132"/>
        <v>42235.117476851854</v>
      </c>
      <c r="L4069" s="13">
        <f t="shared" si="131"/>
        <v>2015</v>
      </c>
      <c r="M4069" t="b">
        <v>0</v>
      </c>
      <c r="N4069">
        <v>17</v>
      </c>
      <c r="O4069" t="b">
        <v>0</v>
      </c>
      <c r="P4069" t="s">
        <v>8269</v>
      </c>
    </row>
    <row r="4070" spans="1:16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132"/>
        <v>42718.963599537034</v>
      </c>
      <c r="L4070" s="13">
        <f t="shared" si="131"/>
        <v>2016</v>
      </c>
      <c r="M4070" t="b">
        <v>0</v>
      </c>
      <c r="N4070">
        <v>1</v>
      </c>
      <c r="O4070" t="b">
        <v>0</v>
      </c>
      <c r="P4070" t="s">
        <v>8269</v>
      </c>
    </row>
    <row r="4071" spans="1:16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132"/>
        <v>42022.661527777775</v>
      </c>
      <c r="L4071" s="13">
        <f t="shared" si="131"/>
        <v>2015</v>
      </c>
      <c r="M4071" t="b">
        <v>0</v>
      </c>
      <c r="N4071">
        <v>13</v>
      </c>
      <c r="O4071" t="b">
        <v>0</v>
      </c>
      <c r="P4071" t="s">
        <v>8269</v>
      </c>
    </row>
    <row r="4072" spans="1:16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132"/>
        <v>42031.666898148149</v>
      </c>
      <c r="L4072" s="13">
        <f t="shared" si="131"/>
        <v>2015</v>
      </c>
      <c r="M4072" t="b">
        <v>0</v>
      </c>
      <c r="N4072">
        <v>6</v>
      </c>
      <c r="O4072" t="b">
        <v>0</v>
      </c>
      <c r="P4072" t="s">
        <v>8269</v>
      </c>
    </row>
    <row r="4073" spans="1:16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132"/>
        <v>42700.804756944446</v>
      </c>
      <c r="L4073" s="13">
        <f t="shared" si="131"/>
        <v>2016</v>
      </c>
      <c r="M4073" t="b">
        <v>0</v>
      </c>
      <c r="N4073">
        <v>0</v>
      </c>
      <c r="O4073" t="b">
        <v>0</v>
      </c>
      <c r="P4073" t="s">
        <v>8269</v>
      </c>
    </row>
    <row r="4074" spans="1:16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132"/>
        <v>41812.77443287037</v>
      </c>
      <c r="L4074" s="13">
        <f t="shared" si="131"/>
        <v>2014</v>
      </c>
      <c r="M4074" t="b">
        <v>0</v>
      </c>
      <c r="N4074">
        <v>2</v>
      </c>
      <c r="O4074" t="b">
        <v>0</v>
      </c>
      <c r="P4074" t="s">
        <v>8269</v>
      </c>
    </row>
    <row r="4075" spans="1:16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132"/>
        <v>42078.34520833334</v>
      </c>
      <c r="L4075" s="13">
        <f t="shared" si="131"/>
        <v>2015</v>
      </c>
      <c r="M4075" t="b">
        <v>0</v>
      </c>
      <c r="N4075">
        <v>2</v>
      </c>
      <c r="O4075" t="b">
        <v>0</v>
      </c>
      <c r="P4075" t="s">
        <v>8269</v>
      </c>
    </row>
    <row r="4076" spans="1:16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132"/>
        <v>42283.552951388891</v>
      </c>
      <c r="L4076" s="13">
        <f t="shared" si="131"/>
        <v>2015</v>
      </c>
      <c r="M4076" t="b">
        <v>0</v>
      </c>
      <c r="N4076">
        <v>21</v>
      </c>
      <c r="O4076" t="b">
        <v>0</v>
      </c>
      <c r="P4076" t="s">
        <v>8269</v>
      </c>
    </row>
    <row r="4077" spans="1:16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132"/>
        <v>41779.045937499999</v>
      </c>
      <c r="L4077" s="13">
        <f t="shared" si="131"/>
        <v>2014</v>
      </c>
      <c r="M4077" t="b">
        <v>0</v>
      </c>
      <c r="N4077">
        <v>13</v>
      </c>
      <c r="O4077" t="b">
        <v>0</v>
      </c>
      <c r="P4077" t="s">
        <v>8269</v>
      </c>
    </row>
    <row r="4078" spans="1:16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132"/>
        <v>41905.795706018522</v>
      </c>
      <c r="L4078" s="13">
        <f t="shared" si="131"/>
        <v>2014</v>
      </c>
      <c r="M4078" t="b">
        <v>0</v>
      </c>
      <c r="N4078">
        <v>0</v>
      </c>
      <c r="O4078" t="b">
        <v>0</v>
      </c>
      <c r="P4078" t="s">
        <v>8269</v>
      </c>
    </row>
    <row r="4079" spans="1:16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132"/>
        <v>42695.7105787037</v>
      </c>
      <c r="L4079" s="13">
        <f t="shared" si="131"/>
        <v>2016</v>
      </c>
      <c r="M4079" t="b">
        <v>0</v>
      </c>
      <c r="N4079">
        <v>6</v>
      </c>
      <c r="O4079" t="b">
        <v>0</v>
      </c>
      <c r="P4079" t="s">
        <v>8269</v>
      </c>
    </row>
    <row r="4080" spans="1:16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132"/>
        <v>42732.787523148145</v>
      </c>
      <c r="L4080" s="13">
        <f t="shared" si="131"/>
        <v>2016</v>
      </c>
      <c r="M4080" t="b">
        <v>0</v>
      </c>
      <c r="N4080">
        <v>0</v>
      </c>
      <c r="O4080" t="b">
        <v>0</v>
      </c>
      <c r="P4080" t="s">
        <v>8269</v>
      </c>
    </row>
    <row r="4081" spans="1:16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132"/>
        <v>42510.938900462963</v>
      </c>
      <c r="L4081" s="13">
        <f t="shared" si="131"/>
        <v>2016</v>
      </c>
      <c r="M4081" t="b">
        <v>0</v>
      </c>
      <c r="N4081">
        <v>1</v>
      </c>
      <c r="O4081" t="b">
        <v>0</v>
      </c>
      <c r="P4081" t="s">
        <v>8269</v>
      </c>
    </row>
    <row r="4082" spans="1:16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132"/>
        <v>42511.698101851856</v>
      </c>
      <c r="L4082" s="13">
        <f t="shared" si="131"/>
        <v>2016</v>
      </c>
      <c r="M4082" t="b">
        <v>0</v>
      </c>
      <c r="N4082">
        <v>0</v>
      </c>
      <c r="O4082" t="b">
        <v>0</v>
      </c>
      <c r="P4082" t="s">
        <v>8269</v>
      </c>
    </row>
    <row r="4083" spans="1:16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132"/>
        <v>42041.581307870365</v>
      </c>
      <c r="L4083" s="13">
        <f t="shared" si="131"/>
        <v>2015</v>
      </c>
      <c r="M4083" t="b">
        <v>0</v>
      </c>
      <c r="N4083">
        <v>12</v>
      </c>
      <c r="O4083" t="b">
        <v>0</v>
      </c>
      <c r="P4083" t="s">
        <v>8269</v>
      </c>
    </row>
    <row r="4084" spans="1:16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132"/>
        <v>42307.189270833333</v>
      </c>
      <c r="L4084" s="13">
        <f t="shared" si="131"/>
        <v>2015</v>
      </c>
      <c r="M4084" t="b">
        <v>0</v>
      </c>
      <c r="N4084">
        <v>2</v>
      </c>
      <c r="O4084" t="b">
        <v>0</v>
      </c>
      <c r="P4084" t="s">
        <v>8269</v>
      </c>
    </row>
    <row r="4085" spans="1:16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132"/>
        <v>42353.761759259258</v>
      </c>
      <c r="L4085" s="13">
        <f t="shared" si="131"/>
        <v>2015</v>
      </c>
      <c r="M4085" t="b">
        <v>0</v>
      </c>
      <c r="N4085">
        <v>6</v>
      </c>
      <c r="O4085" t="b">
        <v>0</v>
      </c>
      <c r="P4085" t="s">
        <v>8269</v>
      </c>
    </row>
    <row r="4086" spans="1:16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132"/>
        <v>42622.436412037037</v>
      </c>
      <c r="L4086" s="13">
        <f t="shared" si="131"/>
        <v>2016</v>
      </c>
      <c r="M4086" t="b">
        <v>0</v>
      </c>
      <c r="N4086">
        <v>1</v>
      </c>
      <c r="O4086" t="b">
        <v>0</v>
      </c>
      <c r="P4086" t="s">
        <v>8269</v>
      </c>
    </row>
    <row r="4087" spans="1:16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132"/>
        <v>42058.603877314818</v>
      </c>
      <c r="L4087" s="13">
        <f t="shared" si="131"/>
        <v>2015</v>
      </c>
      <c r="M4087" t="b">
        <v>0</v>
      </c>
      <c r="N4087">
        <v>1</v>
      </c>
      <c r="O4087" t="b">
        <v>0</v>
      </c>
      <c r="P4087" t="s">
        <v>8269</v>
      </c>
    </row>
    <row r="4088" spans="1:16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132"/>
        <v>42304.940960648149</v>
      </c>
      <c r="L4088" s="13">
        <f t="shared" si="131"/>
        <v>2015</v>
      </c>
      <c r="M4088" t="b">
        <v>0</v>
      </c>
      <c r="N4088">
        <v>5</v>
      </c>
      <c r="O4088" t="b">
        <v>0</v>
      </c>
      <c r="P4088" t="s">
        <v>8269</v>
      </c>
    </row>
    <row r="4089" spans="1:16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132"/>
        <v>42538.742893518516</v>
      </c>
      <c r="L4089" s="13">
        <f t="shared" si="131"/>
        <v>2016</v>
      </c>
      <c r="M4089" t="b">
        <v>0</v>
      </c>
      <c r="N4089">
        <v>0</v>
      </c>
      <c r="O4089" t="b">
        <v>0</v>
      </c>
      <c r="P4089" t="s">
        <v>8269</v>
      </c>
    </row>
    <row r="4090" spans="1:16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132"/>
        <v>41990.612546296295</v>
      </c>
      <c r="L4090" s="13">
        <f t="shared" si="131"/>
        <v>2014</v>
      </c>
      <c r="M4090" t="b">
        <v>0</v>
      </c>
      <c r="N4090">
        <v>3</v>
      </c>
      <c r="O4090" t="b">
        <v>0</v>
      </c>
      <c r="P4090" t="s">
        <v>8269</v>
      </c>
    </row>
    <row r="4091" spans="1:16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132"/>
        <v>42122.732499999998</v>
      </c>
      <c r="L4091" s="13">
        <f t="shared" si="131"/>
        <v>2015</v>
      </c>
      <c r="M4091" t="b">
        <v>0</v>
      </c>
      <c r="N4091">
        <v>8</v>
      </c>
      <c r="O4091" t="b">
        <v>0</v>
      </c>
      <c r="P4091" t="s">
        <v>8269</v>
      </c>
    </row>
    <row r="4092" spans="1:16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132"/>
        <v>42209.67288194444</v>
      </c>
      <c r="L4092" s="13">
        <f t="shared" si="131"/>
        <v>2015</v>
      </c>
      <c r="M4092" t="b">
        <v>0</v>
      </c>
      <c r="N4092">
        <v>3</v>
      </c>
      <c r="O4092" t="b">
        <v>0</v>
      </c>
      <c r="P4092" t="s">
        <v>8269</v>
      </c>
    </row>
    <row r="4093" spans="1:16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132"/>
        <v>41990.506377314814</v>
      </c>
      <c r="L4093" s="13">
        <f t="shared" si="131"/>
        <v>2014</v>
      </c>
      <c r="M4093" t="b">
        <v>0</v>
      </c>
      <c r="N4093">
        <v>8</v>
      </c>
      <c r="O4093" t="b">
        <v>0</v>
      </c>
      <c r="P4093" t="s">
        <v>8269</v>
      </c>
    </row>
    <row r="4094" spans="1:16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132"/>
        <v>42039.194988425923</v>
      </c>
      <c r="L4094" s="13">
        <f t="shared" si="131"/>
        <v>2015</v>
      </c>
      <c r="M4094" t="b">
        <v>0</v>
      </c>
      <c r="N4094">
        <v>1</v>
      </c>
      <c r="O4094" t="b">
        <v>0</v>
      </c>
      <c r="P4094" t="s">
        <v>8269</v>
      </c>
    </row>
    <row r="4095" spans="1:16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132"/>
        <v>42178.815891203703</v>
      </c>
      <c r="L4095" s="13">
        <f t="shared" si="131"/>
        <v>2015</v>
      </c>
      <c r="M4095" t="b">
        <v>0</v>
      </c>
      <c r="N4095">
        <v>4</v>
      </c>
      <c r="O4095" t="b">
        <v>0</v>
      </c>
      <c r="P4095" t="s">
        <v>8269</v>
      </c>
    </row>
    <row r="4096" spans="1:16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132"/>
        <v>41890.086805555555</v>
      </c>
      <c r="L4096" s="13">
        <f t="shared" si="131"/>
        <v>2014</v>
      </c>
      <c r="M4096" t="b">
        <v>0</v>
      </c>
      <c r="N4096">
        <v>8</v>
      </c>
      <c r="O4096" t="b">
        <v>0</v>
      </c>
      <c r="P4096" t="s">
        <v>8269</v>
      </c>
    </row>
    <row r="4097" spans="1:16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132"/>
        <v>42693.031828703708</v>
      </c>
      <c r="L4097" s="13">
        <f t="shared" si="131"/>
        <v>2016</v>
      </c>
      <c r="M4097" t="b">
        <v>0</v>
      </c>
      <c r="N4097">
        <v>1</v>
      </c>
      <c r="O4097" t="b">
        <v>0</v>
      </c>
      <c r="P4097" t="s">
        <v>8269</v>
      </c>
    </row>
    <row r="4098" spans="1:16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132"/>
        <v>42750.530312499999</v>
      </c>
      <c r="L4098" s="13">
        <f t="shared" si="131"/>
        <v>2017</v>
      </c>
      <c r="M4098" t="b">
        <v>0</v>
      </c>
      <c r="N4098">
        <v>5</v>
      </c>
      <c r="O4098" t="b">
        <v>0</v>
      </c>
      <c r="P4098" t="s">
        <v>8269</v>
      </c>
    </row>
    <row r="4099" spans="1:16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si="132"/>
        <v>42344.824502314819</v>
      </c>
      <c r="L4099" s="13">
        <f t="shared" ref="L4099:L4115" si="133">YEAR(K4099)</f>
        <v>2015</v>
      </c>
      <c r="M4099" t="b">
        <v>0</v>
      </c>
      <c r="N4099">
        <v>0</v>
      </c>
      <c r="O4099" t="b">
        <v>0</v>
      </c>
      <c r="P4099" t="s">
        <v>8269</v>
      </c>
    </row>
    <row r="4100" spans="1:16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132"/>
        <v>42495.722187499996</v>
      </c>
      <c r="L4100" s="13">
        <f t="shared" si="133"/>
        <v>2016</v>
      </c>
      <c r="M4100" t="b">
        <v>0</v>
      </c>
      <c r="N4100">
        <v>0</v>
      </c>
      <c r="O4100" t="b">
        <v>0</v>
      </c>
      <c r="P4100" t="s">
        <v>8269</v>
      </c>
    </row>
    <row r="4101" spans="1:16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132"/>
        <v>42570.850381944445</v>
      </c>
      <c r="L4101" s="13">
        <f t="shared" si="133"/>
        <v>2016</v>
      </c>
      <c r="M4101" t="b">
        <v>0</v>
      </c>
      <c r="N4101">
        <v>1</v>
      </c>
      <c r="O4101" t="b">
        <v>0</v>
      </c>
      <c r="P4101" t="s">
        <v>8269</v>
      </c>
    </row>
    <row r="4102" spans="1:16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132"/>
        <v>41927.124884259261</v>
      </c>
      <c r="L4102" s="13">
        <f t="shared" si="133"/>
        <v>2014</v>
      </c>
      <c r="M4102" t="b">
        <v>0</v>
      </c>
      <c r="N4102">
        <v>0</v>
      </c>
      <c r="O4102" t="b">
        <v>0</v>
      </c>
      <c r="P4102" t="s">
        <v>8269</v>
      </c>
    </row>
    <row r="4103" spans="1:16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132"/>
        <v>42730.903726851851</v>
      </c>
      <c r="L4103" s="13">
        <f t="shared" si="133"/>
        <v>2016</v>
      </c>
      <c r="M4103" t="b">
        <v>0</v>
      </c>
      <c r="N4103">
        <v>0</v>
      </c>
      <c r="O4103" t="b">
        <v>0</v>
      </c>
      <c r="P4103" t="s">
        <v>8269</v>
      </c>
    </row>
    <row r="4104" spans="1:16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132"/>
        <v>42475.848067129627</v>
      </c>
      <c r="L4104" s="13">
        <f t="shared" si="133"/>
        <v>2016</v>
      </c>
      <c r="M4104" t="b">
        <v>0</v>
      </c>
      <c r="N4104">
        <v>6</v>
      </c>
      <c r="O4104" t="b">
        <v>0</v>
      </c>
      <c r="P4104" t="s">
        <v>8269</v>
      </c>
    </row>
    <row r="4105" spans="1:16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ref="K4105:K4115" si="134">(((J4105/60)/60)/24)+DATE(1970,1,1)</f>
        <v>42188.83293981482</v>
      </c>
      <c r="L4105" s="13">
        <f t="shared" si="133"/>
        <v>2015</v>
      </c>
      <c r="M4105" t="b">
        <v>0</v>
      </c>
      <c r="N4105">
        <v>6</v>
      </c>
      <c r="O4105" t="b">
        <v>0</v>
      </c>
      <c r="P4105" t="s">
        <v>8269</v>
      </c>
    </row>
    <row r="4106" spans="1:16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134"/>
        <v>42640.278171296297</v>
      </c>
      <c r="L4106" s="13">
        <f t="shared" si="133"/>
        <v>2016</v>
      </c>
      <c r="M4106" t="b">
        <v>0</v>
      </c>
      <c r="N4106">
        <v>14</v>
      </c>
      <c r="O4106" t="b">
        <v>0</v>
      </c>
      <c r="P4106" t="s">
        <v>8269</v>
      </c>
    </row>
    <row r="4107" spans="1:16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134"/>
        <v>42697.010520833333</v>
      </c>
      <c r="L4107" s="13">
        <f t="shared" si="133"/>
        <v>2016</v>
      </c>
      <c r="M4107" t="b">
        <v>0</v>
      </c>
      <c r="N4107">
        <v>6</v>
      </c>
      <c r="O4107" t="b">
        <v>0</v>
      </c>
      <c r="P4107" t="s">
        <v>8269</v>
      </c>
    </row>
    <row r="4108" spans="1:16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134"/>
        <v>42053.049375000002</v>
      </c>
      <c r="L4108" s="13">
        <f t="shared" si="133"/>
        <v>2015</v>
      </c>
      <c r="M4108" t="b">
        <v>0</v>
      </c>
      <c r="N4108">
        <v>33</v>
      </c>
      <c r="O4108" t="b">
        <v>0</v>
      </c>
      <c r="P4108" t="s">
        <v>8269</v>
      </c>
    </row>
    <row r="4109" spans="1:16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134"/>
        <v>41883.916678240741</v>
      </c>
      <c r="L4109" s="13">
        <f t="shared" si="133"/>
        <v>2014</v>
      </c>
      <c r="M4109" t="b">
        <v>0</v>
      </c>
      <c r="N4109">
        <v>4</v>
      </c>
      <c r="O4109" t="b">
        <v>0</v>
      </c>
      <c r="P4109" t="s">
        <v>8269</v>
      </c>
    </row>
    <row r="4110" spans="1:16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134"/>
        <v>42767.031678240746</v>
      </c>
      <c r="L4110" s="13">
        <f t="shared" si="133"/>
        <v>2017</v>
      </c>
      <c r="M4110" t="b">
        <v>0</v>
      </c>
      <c r="N4110">
        <v>1</v>
      </c>
      <c r="O4110" t="b">
        <v>0</v>
      </c>
      <c r="P4110" t="s">
        <v>8269</v>
      </c>
    </row>
    <row r="4111" spans="1:16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134"/>
        <v>42307.539398148147</v>
      </c>
      <c r="L4111" s="13">
        <f t="shared" si="133"/>
        <v>2015</v>
      </c>
      <c r="M4111" t="b">
        <v>0</v>
      </c>
      <c r="N4111">
        <v>0</v>
      </c>
      <c r="O4111" t="b">
        <v>0</v>
      </c>
      <c r="P4111" t="s">
        <v>8269</v>
      </c>
    </row>
    <row r="4112" spans="1:16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134"/>
        <v>42512.626747685179</v>
      </c>
      <c r="L4112" s="13">
        <f t="shared" si="133"/>
        <v>2016</v>
      </c>
      <c r="M4112" t="b">
        <v>0</v>
      </c>
      <c r="N4112">
        <v>6</v>
      </c>
      <c r="O4112" t="b">
        <v>0</v>
      </c>
      <c r="P4112" t="s">
        <v>8269</v>
      </c>
    </row>
    <row r="4113" spans="1:16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134"/>
        <v>42029.135879629626</v>
      </c>
      <c r="L4113" s="13">
        <f t="shared" si="133"/>
        <v>2015</v>
      </c>
      <c r="M4113" t="b">
        <v>0</v>
      </c>
      <c r="N4113">
        <v>6</v>
      </c>
      <c r="O4113" t="b">
        <v>0</v>
      </c>
      <c r="P4113" t="s">
        <v>8269</v>
      </c>
    </row>
    <row r="4114" spans="1:16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134"/>
        <v>42400.946597222224</v>
      </c>
      <c r="L4114" s="13">
        <f t="shared" si="133"/>
        <v>2016</v>
      </c>
      <c r="M4114" t="b">
        <v>0</v>
      </c>
      <c r="N4114">
        <v>1</v>
      </c>
      <c r="O4114" t="b">
        <v>0</v>
      </c>
      <c r="P4114" t="s">
        <v>8269</v>
      </c>
    </row>
    <row r="4115" spans="1:16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134"/>
        <v>42358.573182870372</v>
      </c>
      <c r="L4115" s="13">
        <f t="shared" si="133"/>
        <v>2015</v>
      </c>
      <c r="M4115" t="b">
        <v>0</v>
      </c>
      <c r="N4115">
        <v>3</v>
      </c>
      <c r="O4115" t="b">
        <v>0</v>
      </c>
      <c r="P4115" t="s">
        <v>8269</v>
      </c>
    </row>
  </sheetData>
  <phoneticPr fontId="3" type="noConversion"/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A940-C296-48CC-88D8-FFA45ECE3BF1}">
  <dimension ref="A2:E19"/>
  <sheetViews>
    <sheetView workbookViewId="0">
      <selection activeCell="K32" sqref="K3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7" width="10.7265625" bestFit="1" customWidth="1"/>
  </cols>
  <sheetData>
    <row r="2" spans="1:5" x14ac:dyDescent="0.35">
      <c r="A2" s="11" t="s">
        <v>8358</v>
      </c>
      <c r="B2" t="s">
        <v>8315</v>
      </c>
    </row>
    <row r="3" spans="1:5" x14ac:dyDescent="0.35">
      <c r="A3" s="11" t="s">
        <v>8369</v>
      </c>
      <c r="B3" t="s">
        <v>8363</v>
      </c>
    </row>
    <row r="5" spans="1:5" x14ac:dyDescent="0.35">
      <c r="A5" s="11" t="s">
        <v>8364</v>
      </c>
      <c r="B5" s="11" t="s">
        <v>8362</v>
      </c>
    </row>
    <row r="6" spans="1:5" x14ac:dyDescent="0.35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2" t="s">
        <v>8376</v>
      </c>
      <c r="B7" s="13">
        <v>41</v>
      </c>
      <c r="C7" s="13">
        <v>54</v>
      </c>
      <c r="D7" s="13">
        <v>12</v>
      </c>
      <c r="E7" s="13">
        <v>107</v>
      </c>
    </row>
    <row r="8" spans="1:5" x14ac:dyDescent="0.35">
      <c r="A8" s="12" t="s">
        <v>8377</v>
      </c>
      <c r="B8" s="13">
        <v>42</v>
      </c>
      <c r="C8" s="13">
        <v>30</v>
      </c>
      <c r="D8" s="13">
        <v>10</v>
      </c>
      <c r="E8" s="13">
        <v>82</v>
      </c>
    </row>
    <row r="9" spans="1:5" x14ac:dyDescent="0.35">
      <c r="A9" s="12" t="s">
        <v>8378</v>
      </c>
      <c r="B9" s="13">
        <v>54</v>
      </c>
      <c r="C9" s="13">
        <v>33</v>
      </c>
      <c r="D9" s="13">
        <v>8</v>
      </c>
      <c r="E9" s="13">
        <v>95</v>
      </c>
    </row>
    <row r="10" spans="1:5" x14ac:dyDescent="0.35">
      <c r="A10" s="12" t="s">
        <v>8379</v>
      </c>
      <c r="B10" s="13">
        <v>43</v>
      </c>
      <c r="C10" s="13">
        <v>25</v>
      </c>
      <c r="D10" s="13">
        <v>13</v>
      </c>
      <c r="E10" s="13">
        <v>81</v>
      </c>
    </row>
    <row r="11" spans="1:5" x14ac:dyDescent="0.35">
      <c r="A11" s="12" t="s">
        <v>8370</v>
      </c>
      <c r="B11" s="13">
        <v>40</v>
      </c>
      <c r="C11" s="13">
        <v>26</v>
      </c>
      <c r="D11" s="13">
        <v>11</v>
      </c>
      <c r="E11" s="13">
        <v>77</v>
      </c>
    </row>
    <row r="12" spans="1:5" x14ac:dyDescent="0.35">
      <c r="A12" s="12" t="s">
        <v>8380</v>
      </c>
      <c r="B12" s="13">
        <v>47</v>
      </c>
      <c r="C12" s="13">
        <v>39</v>
      </c>
      <c r="D12" s="13">
        <v>7</v>
      </c>
      <c r="E12" s="13">
        <v>93</v>
      </c>
    </row>
    <row r="13" spans="1:5" x14ac:dyDescent="0.35">
      <c r="A13" s="12" t="s">
        <v>8371</v>
      </c>
      <c r="B13" s="13">
        <v>44</v>
      </c>
      <c r="C13" s="13">
        <v>41</v>
      </c>
      <c r="D13" s="13">
        <v>17</v>
      </c>
      <c r="E13" s="13">
        <v>102</v>
      </c>
    </row>
    <row r="14" spans="1:5" x14ac:dyDescent="0.35">
      <c r="A14" s="12" t="s">
        <v>8372</v>
      </c>
      <c r="B14" s="13">
        <v>28</v>
      </c>
      <c r="C14" s="13">
        <v>40</v>
      </c>
      <c r="D14" s="13">
        <v>13</v>
      </c>
      <c r="E14" s="13">
        <v>81</v>
      </c>
    </row>
    <row r="15" spans="1:5" x14ac:dyDescent="0.35">
      <c r="A15" s="12" t="s">
        <v>8373</v>
      </c>
      <c r="B15" s="13">
        <v>31</v>
      </c>
      <c r="C15" s="13">
        <v>47</v>
      </c>
      <c r="D15" s="13">
        <v>7</v>
      </c>
      <c r="E15" s="13">
        <v>85</v>
      </c>
    </row>
    <row r="16" spans="1:5" x14ac:dyDescent="0.35">
      <c r="A16" s="12" t="s">
        <v>8374</v>
      </c>
      <c r="B16" s="13">
        <v>41</v>
      </c>
      <c r="C16" s="13">
        <v>45</v>
      </c>
      <c r="D16" s="13">
        <v>8</v>
      </c>
      <c r="E16" s="13">
        <v>94</v>
      </c>
    </row>
    <row r="17" spans="1:5" x14ac:dyDescent="0.35">
      <c r="A17" s="12" t="s">
        <v>8375</v>
      </c>
      <c r="B17" s="13">
        <v>43</v>
      </c>
      <c r="C17" s="13">
        <v>41</v>
      </c>
      <c r="D17" s="13">
        <v>13</v>
      </c>
      <c r="E17" s="13">
        <v>97</v>
      </c>
    </row>
    <row r="18" spans="1:5" x14ac:dyDescent="0.35">
      <c r="A18" s="12" t="s">
        <v>8381</v>
      </c>
      <c r="B18" s="13">
        <v>26</v>
      </c>
      <c r="C18" s="13">
        <v>41</v>
      </c>
      <c r="D18" s="13">
        <v>5</v>
      </c>
      <c r="E18" s="13">
        <v>72</v>
      </c>
    </row>
    <row r="19" spans="1:5" x14ac:dyDescent="0.35">
      <c r="A19" s="12" t="s">
        <v>8361</v>
      </c>
      <c r="B19" s="13">
        <v>480</v>
      </c>
      <c r="C19" s="13">
        <v>462</v>
      </c>
      <c r="D19" s="13">
        <v>124</v>
      </c>
      <c r="E19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575E-9A73-4725-8BDE-E302F7EAD182}">
  <dimension ref="A1"/>
  <sheetViews>
    <sheetView workbookViewId="0">
      <selection activeCell="M30" sqref="M3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CategoryStatistics</vt:lpstr>
      <vt:lpstr>Kickstarter2</vt:lpstr>
      <vt:lpstr>Outcomes_Goals</vt:lpstr>
      <vt:lpstr>Outcomes_Based_Goals</vt:lpstr>
      <vt:lpstr>TheaterOtcomesbyLaunchDate</vt:lpstr>
      <vt:lpstr>For_Resources_folder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Umang</cp:lastModifiedBy>
  <dcterms:created xsi:type="dcterms:W3CDTF">2017-04-20T15:17:24Z</dcterms:created>
  <dcterms:modified xsi:type="dcterms:W3CDTF">2022-06-21T05:16:41Z</dcterms:modified>
</cp:coreProperties>
</file>