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95AF838-A8D5-4FA7-A928-8E9C500579E6}" xr6:coauthVersionLast="47" xr6:coauthVersionMax="47" xr10:uidLastSave="{00000000-0000-0000-0000-000000000000}"/>
  <bookViews>
    <workbookView xWindow="-108" yWindow="-108" windowWidth="23256" windowHeight="12456" xr2:uid="{62256B5C-AD7E-4C45-8FED-59AA786B2E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47" i="1"/>
  <c r="G48" i="1"/>
  <c r="G49" i="1"/>
  <c r="G50" i="1"/>
  <c r="G47" i="1"/>
  <c r="F50" i="1"/>
  <c r="F51" i="1"/>
  <c r="F49" i="1"/>
  <c r="F48" i="1"/>
  <c r="F47" i="1"/>
  <c r="E50" i="1"/>
  <c r="B40" i="1"/>
  <c r="S50" i="1"/>
  <c r="R50" i="1"/>
  <c r="Q50" i="1"/>
  <c r="P50" i="1"/>
  <c r="O50" i="1"/>
  <c r="L49" i="1" s="1"/>
  <c r="L48" i="1"/>
  <c r="L47" i="1"/>
  <c r="P49" i="1"/>
  <c r="Q49" i="1"/>
  <c r="R49" i="1"/>
  <c r="S49" i="1"/>
  <c r="T49" i="1"/>
  <c r="O49" i="1"/>
  <c r="T41" i="1"/>
  <c r="T42" i="1"/>
  <c r="T43" i="1"/>
  <c r="T44" i="1"/>
  <c r="T45" i="1"/>
  <c r="T46" i="1"/>
  <c r="T47" i="1"/>
  <c r="T48" i="1"/>
  <c r="T40" i="1"/>
  <c r="L46" i="1"/>
  <c r="M45" i="1"/>
  <c r="L44" i="1"/>
  <c r="R44" i="1"/>
  <c r="I35" i="1"/>
  <c r="F40" i="1"/>
  <c r="D40" i="1"/>
  <c r="C40" i="1"/>
  <c r="I7" i="1"/>
  <c r="I6" i="1"/>
  <c r="I5" i="1"/>
  <c r="I4" i="1"/>
  <c r="I2" i="1"/>
  <c r="I13" i="1"/>
  <c r="G12" i="1"/>
  <c r="G3" i="1"/>
  <c r="G4" i="1"/>
  <c r="G5" i="1"/>
  <c r="G6" i="1"/>
  <c r="G7" i="1"/>
  <c r="G8" i="1"/>
  <c r="G9" i="1"/>
  <c r="G10" i="1"/>
  <c r="G11" i="1"/>
  <c r="G2" i="1"/>
  <c r="B12" i="1"/>
  <c r="D12" i="1"/>
  <c r="E12" i="1"/>
  <c r="F12" i="1"/>
  <c r="C12" i="1"/>
  <c r="I3" i="1"/>
  <c r="L4" i="2"/>
  <c r="M10" i="2" s="1"/>
  <c r="N10" i="2" s="1"/>
  <c r="L3" i="2"/>
  <c r="L5" i="2"/>
  <c r="K10" i="1"/>
  <c r="L21" i="1" s="1"/>
  <c r="N11" i="2"/>
  <c r="N12" i="2"/>
  <c r="M18" i="1"/>
  <c r="M14" i="2"/>
  <c r="M12" i="2"/>
  <c r="M11" i="2"/>
  <c r="L13" i="2"/>
  <c r="L6" i="2"/>
  <c r="U2" i="2"/>
  <c r="T2" i="2"/>
  <c r="S2" i="2"/>
  <c r="Q2" i="2"/>
  <c r="R2" i="2"/>
  <c r="D43" i="1"/>
  <c r="C43" i="1"/>
  <c r="L2" i="2"/>
  <c r="G12" i="2"/>
  <c r="G4" i="2"/>
  <c r="G5" i="2"/>
  <c r="G6" i="2"/>
  <c r="G7" i="2"/>
  <c r="G8" i="2"/>
  <c r="G9" i="2"/>
  <c r="G10" i="2"/>
  <c r="G11" i="2"/>
  <c r="G3" i="2"/>
  <c r="E12" i="2"/>
  <c r="C12" i="2"/>
  <c r="D12" i="2"/>
  <c r="F12" i="2"/>
  <c r="B12" i="2"/>
  <c r="K12" i="1"/>
  <c r="K9" i="1"/>
  <c r="M19" i="1"/>
  <c r="K20" i="1"/>
  <c r="L19" i="1"/>
  <c r="L18" i="1"/>
  <c r="L17" i="1"/>
  <c r="M17" i="1" s="1"/>
  <c r="H14" i="1"/>
  <c r="H15" i="1"/>
  <c r="K13" i="1" s="1"/>
  <c r="H16" i="1"/>
  <c r="H17" i="1"/>
  <c r="H13" i="1"/>
  <c r="K11" i="1"/>
  <c r="O3" i="1"/>
  <c r="O4" i="1"/>
  <c r="O5" i="1"/>
  <c r="O6" i="1"/>
  <c r="O2" i="1"/>
  <c r="J7" i="1"/>
  <c r="K8" i="1"/>
  <c r="K7" i="1"/>
  <c r="L7" i="1"/>
  <c r="M7" i="1"/>
  <c r="N7" i="1"/>
  <c r="M13" i="2" l="1"/>
  <c r="N13" i="2" s="1"/>
  <c r="O12" i="2" s="1"/>
  <c r="O11" i="2"/>
  <c r="O10" i="2"/>
  <c r="L20" i="1"/>
  <c r="M20" i="1" s="1"/>
  <c r="N17" i="1" s="1"/>
  <c r="N18" i="1"/>
  <c r="N19" i="1" l="1"/>
  <c r="I27" i="1" l="1"/>
  <c r="I34" i="1" s="1"/>
  <c r="E40" i="1"/>
  <c r="I32" i="1" s="1"/>
  <c r="I30" i="1"/>
  <c r="I33" i="1" s="1"/>
  <c r="I36" i="1" s="1"/>
  <c r="I31" i="1"/>
</calcChain>
</file>

<file path=xl/sharedStrings.xml><?xml version="1.0" encoding="utf-8"?>
<sst xmlns="http://schemas.openxmlformats.org/spreadsheetml/2006/main" count="197" uniqueCount="60">
  <si>
    <t>A</t>
  </si>
  <si>
    <t>C</t>
  </si>
  <si>
    <t>B</t>
  </si>
  <si>
    <t>E</t>
  </si>
  <si>
    <t>D</t>
  </si>
  <si>
    <t>SS</t>
  </si>
  <si>
    <t>MS</t>
  </si>
  <si>
    <t>F</t>
  </si>
  <si>
    <t>Error</t>
  </si>
  <si>
    <t>Total</t>
  </si>
  <si>
    <t>Treatment1</t>
  </si>
  <si>
    <t>Treatment3</t>
  </si>
  <si>
    <t>Treatment2</t>
  </si>
  <si>
    <t>Treatment4</t>
  </si>
  <si>
    <t>Treatment5</t>
  </si>
  <si>
    <t>total</t>
  </si>
  <si>
    <t>Total Column</t>
  </si>
  <si>
    <t>x bar</t>
  </si>
  <si>
    <t>Tss</t>
  </si>
  <si>
    <t>CF(correction factor)</t>
  </si>
  <si>
    <t>(total sum of each value)^2/total number of x</t>
  </si>
  <si>
    <t>Rss</t>
  </si>
  <si>
    <t>Css</t>
  </si>
  <si>
    <t>Treatmentss</t>
  </si>
  <si>
    <t>b</t>
  </si>
  <si>
    <t>c</t>
  </si>
  <si>
    <t>e</t>
  </si>
  <si>
    <t>sum upar</t>
  </si>
  <si>
    <t>Source</t>
  </si>
  <si>
    <t>Row</t>
  </si>
  <si>
    <t>DF(total -1)</t>
  </si>
  <si>
    <t>column</t>
  </si>
  <si>
    <t>Treatment</t>
  </si>
  <si>
    <t>*</t>
  </si>
  <si>
    <t>p value level of significance r thek choto hole reject</t>
  </si>
  <si>
    <t>R</t>
  </si>
  <si>
    <t>T</t>
  </si>
  <si>
    <t>Correction Factor</t>
  </si>
  <si>
    <t>CF</t>
  </si>
  <si>
    <t>TSS</t>
  </si>
  <si>
    <t>RSS</t>
  </si>
  <si>
    <t>CSS</t>
  </si>
  <si>
    <t>row</t>
  </si>
  <si>
    <t>tratment</t>
  </si>
  <si>
    <t>Treatment SS</t>
  </si>
  <si>
    <t>correction factor</t>
  </si>
  <si>
    <t>css</t>
  </si>
  <si>
    <t>Missing value</t>
  </si>
  <si>
    <t>v(c+R+T)-2S/(v-2)(v-1)</t>
  </si>
  <si>
    <t>v(order of matrix)</t>
  </si>
  <si>
    <t>V(R+C+T)</t>
  </si>
  <si>
    <t>2s</t>
  </si>
  <si>
    <t>S</t>
  </si>
  <si>
    <t>(v-1)(v-2)</t>
  </si>
  <si>
    <t>Missing Value</t>
  </si>
  <si>
    <t>Total Row</t>
  </si>
  <si>
    <t>treatment total</t>
  </si>
  <si>
    <t>DF</t>
  </si>
  <si>
    <t>f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</si>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</sst>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08BB-5243-4849-BB04-DBA4277E0286}">
  <dimension ref="B1:T51"/>
  <sheetViews>
    <sheetView tabSelected="1" topLeftCell="D27" workbookViewId="0">
      <selection activeCell="J27" sqref="J27"/>
    </sheetView>
  </sheetViews>
  <sheetFormatPr defaultRowHeight="14.4" x14ac:dyDescent="0.3"/>
  <cols>
    <col min="8" max="8" width="17.5546875" customWidth="1"/>
    <col min="9" max="9" width="37.77734375" customWidth="1"/>
    <col min="10" max="10" width="11.6640625" customWidth="1"/>
    <col min="11" max="11" width="10.6640625" customWidth="1"/>
    <col min="12" max="12" width="10.33203125" customWidth="1"/>
    <col min="13" max="14" width="10.6640625" customWidth="1"/>
    <col min="15" max="15" width="13.44140625" customWidth="1"/>
  </cols>
  <sheetData>
    <row r="1" spans="2:16" x14ac:dyDescent="0.3">
      <c r="J1" t="s">
        <v>10</v>
      </c>
      <c r="K1" t="s">
        <v>12</v>
      </c>
      <c r="L1" t="s">
        <v>11</v>
      </c>
      <c r="M1" t="s">
        <v>13</v>
      </c>
      <c r="N1" t="s">
        <v>14</v>
      </c>
      <c r="O1" t="s">
        <v>16</v>
      </c>
      <c r="P1" s="5"/>
    </row>
    <row r="2" spans="2:16" x14ac:dyDescent="0.3">
      <c r="B2">
        <v>13</v>
      </c>
      <c r="C2">
        <v>17</v>
      </c>
      <c r="D2">
        <v>12</v>
      </c>
      <c r="E2">
        <v>13</v>
      </c>
      <c r="F2">
        <v>12</v>
      </c>
      <c r="G2">
        <f>SUM(B2:F2)</f>
        <v>67</v>
      </c>
      <c r="H2" t="s">
        <v>45</v>
      </c>
      <c r="I2">
        <f>G12^2/25</f>
        <v>4651.24</v>
      </c>
      <c r="J2">
        <v>13</v>
      </c>
      <c r="K2">
        <v>17</v>
      </c>
      <c r="L2">
        <v>12</v>
      </c>
      <c r="M2">
        <v>13</v>
      </c>
      <c r="N2">
        <v>12</v>
      </c>
      <c r="O2">
        <f>SUM(J2:N2)</f>
        <v>67</v>
      </c>
      <c r="P2" s="5"/>
    </row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>
        <f t="shared" ref="G3:G12" si="0">SUM(B3:F3)</f>
        <v>0</v>
      </c>
      <c r="H3" t="s">
        <v>15</v>
      </c>
      <c r="I3">
        <f>SUM(B2:F10)</f>
        <v>341</v>
      </c>
      <c r="J3">
        <v>13</v>
      </c>
      <c r="K3">
        <v>14</v>
      </c>
      <c r="L3">
        <v>13</v>
      </c>
      <c r="M3">
        <v>15</v>
      </c>
      <c r="N3">
        <v>12</v>
      </c>
      <c r="O3">
        <f t="shared" ref="O3:O6" si="1">SUM(J3:N3)</f>
        <v>67</v>
      </c>
      <c r="P3" s="5"/>
    </row>
    <row r="4" spans="2:16" x14ac:dyDescent="0.3">
      <c r="B4">
        <v>13</v>
      </c>
      <c r="C4">
        <v>14</v>
      </c>
      <c r="D4">
        <v>13</v>
      </c>
      <c r="E4">
        <v>15</v>
      </c>
      <c r="F4">
        <v>12</v>
      </c>
      <c r="G4">
        <f t="shared" si="0"/>
        <v>67</v>
      </c>
      <c r="H4" t="s">
        <v>21</v>
      </c>
      <c r="I4">
        <f>SUMPRODUCT(G2:G11,G2:G11)/5-I2</f>
        <v>44.5600000000004</v>
      </c>
      <c r="J4">
        <v>11</v>
      </c>
      <c r="K4">
        <v>11</v>
      </c>
      <c r="L4">
        <v>16</v>
      </c>
      <c r="M4">
        <v>12</v>
      </c>
      <c r="N4">
        <v>14</v>
      </c>
      <c r="O4">
        <f t="shared" si="1"/>
        <v>64</v>
      </c>
      <c r="P4" s="5"/>
    </row>
    <row r="5" spans="2:16" x14ac:dyDescent="0.3">
      <c r="B5" t="s">
        <v>1</v>
      </c>
      <c r="C5" t="s">
        <v>3</v>
      </c>
      <c r="D5" t="s">
        <v>4</v>
      </c>
      <c r="E5" t="s">
        <v>2</v>
      </c>
      <c r="F5" t="s">
        <v>0</v>
      </c>
      <c r="G5">
        <f t="shared" si="0"/>
        <v>0</v>
      </c>
      <c r="H5" t="s">
        <v>46</v>
      </c>
      <c r="I5">
        <f>SUMPRODUCT(B12:F12,B12:F12)/5-I2</f>
        <v>8.5600000000004002</v>
      </c>
      <c r="J5">
        <v>12</v>
      </c>
      <c r="K5">
        <v>11</v>
      </c>
      <c r="L5">
        <v>12</v>
      </c>
      <c r="M5">
        <v>10</v>
      </c>
      <c r="N5">
        <v>17</v>
      </c>
      <c r="O5">
        <f t="shared" si="1"/>
        <v>62</v>
      </c>
      <c r="P5" s="5"/>
    </row>
    <row r="6" spans="2:16" x14ac:dyDescent="0.3">
      <c r="B6">
        <v>11</v>
      </c>
      <c r="C6">
        <v>11</v>
      </c>
      <c r="D6">
        <v>16</v>
      </c>
      <c r="E6">
        <v>12</v>
      </c>
      <c r="F6">
        <v>14</v>
      </c>
      <c r="G6">
        <f t="shared" si="0"/>
        <v>64</v>
      </c>
      <c r="H6" t="s">
        <v>23</v>
      </c>
      <c r="I6">
        <f>SUMPRODUCT(H13:H17,H13:H17)/5-I2</f>
        <v>18.159999999999854</v>
      </c>
      <c r="J6">
        <v>15</v>
      </c>
      <c r="K6">
        <v>16</v>
      </c>
      <c r="L6">
        <v>14</v>
      </c>
      <c r="M6">
        <v>18</v>
      </c>
      <c r="N6">
        <v>18</v>
      </c>
      <c r="O6">
        <f t="shared" si="1"/>
        <v>81</v>
      </c>
      <c r="P6" s="5"/>
    </row>
    <row r="7" spans="2:16" x14ac:dyDescent="0.3">
      <c r="B7" t="s">
        <v>4</v>
      </c>
      <c r="C7" t="s">
        <v>0</v>
      </c>
      <c r="D7" t="s">
        <v>3</v>
      </c>
      <c r="E7" t="s">
        <v>1</v>
      </c>
      <c r="F7" t="s">
        <v>2</v>
      </c>
      <c r="G7">
        <f t="shared" si="0"/>
        <v>0</v>
      </c>
      <c r="H7" t="s">
        <v>18</v>
      </c>
      <c r="I7">
        <f>SUMPRODUCT(B2:F11,B2:F11)-I2</f>
        <v>127.76000000000022</v>
      </c>
      <c r="J7">
        <f>SUM(J2:J6)</f>
        <v>64</v>
      </c>
      <c r="K7">
        <f>SUM(K2:K6)</f>
        <v>69</v>
      </c>
      <c r="L7">
        <f>SUM(L2:L6)</f>
        <v>67</v>
      </c>
      <c r="M7">
        <f>SUM(M2:M6)</f>
        <v>68</v>
      </c>
      <c r="N7">
        <f>SUM(N2:N6)</f>
        <v>73</v>
      </c>
      <c r="P7" s="5"/>
    </row>
    <row r="8" spans="2:16" x14ac:dyDescent="0.3">
      <c r="B8">
        <v>12</v>
      </c>
      <c r="C8">
        <v>11</v>
      </c>
      <c r="D8">
        <v>12</v>
      </c>
      <c r="E8">
        <v>10</v>
      </c>
      <c r="F8">
        <v>17</v>
      </c>
      <c r="G8">
        <f t="shared" si="0"/>
        <v>62</v>
      </c>
      <c r="J8" t="s">
        <v>15</v>
      </c>
      <c r="K8">
        <f>SUM(J7:N7)</f>
        <v>341</v>
      </c>
      <c r="P8" s="5"/>
    </row>
    <row r="9" spans="2:16" x14ac:dyDescent="0.3">
      <c r="B9" t="s">
        <v>3</v>
      </c>
      <c r="C9" t="s">
        <v>2</v>
      </c>
      <c r="D9" t="s">
        <v>0</v>
      </c>
      <c r="E9" t="s">
        <v>4</v>
      </c>
      <c r="F9" t="s">
        <v>1</v>
      </c>
      <c r="G9">
        <f t="shared" si="0"/>
        <v>0</v>
      </c>
      <c r="J9" t="s">
        <v>17</v>
      </c>
      <c r="K9">
        <f>K8/25</f>
        <v>13.64</v>
      </c>
      <c r="P9" s="5"/>
    </row>
    <row r="10" spans="2:16" x14ac:dyDescent="0.3">
      <c r="B10">
        <v>15</v>
      </c>
      <c r="C10">
        <v>16</v>
      </c>
      <c r="D10">
        <v>14</v>
      </c>
      <c r="E10">
        <v>18</v>
      </c>
      <c r="F10">
        <v>18</v>
      </c>
      <c r="G10">
        <f t="shared" si="0"/>
        <v>81</v>
      </c>
      <c r="J10" t="s">
        <v>18</v>
      </c>
      <c r="K10">
        <f>SUMPRODUCT(J2:N6,J2:N6)-I13</f>
        <v>127.76000000000022</v>
      </c>
      <c r="P10" s="5"/>
    </row>
    <row r="11" spans="2:16" x14ac:dyDescent="0.3">
      <c r="B11" t="s">
        <v>2</v>
      </c>
      <c r="C11" t="s">
        <v>4</v>
      </c>
      <c r="D11" t="s">
        <v>1</v>
      </c>
      <c r="E11" t="s">
        <v>0</v>
      </c>
      <c r="F11" t="s">
        <v>3</v>
      </c>
      <c r="G11">
        <f t="shared" si="0"/>
        <v>0</v>
      </c>
      <c r="J11" t="s">
        <v>22</v>
      </c>
      <c r="K11">
        <f>SUMPRODUCT(J7:N7,J7:N7)/5-I13</f>
        <v>8.5600000000004002</v>
      </c>
      <c r="P11" s="5"/>
    </row>
    <row r="12" spans="2:16" x14ac:dyDescent="0.3">
      <c r="B12">
        <f>SUM(B2:B11)</f>
        <v>64</v>
      </c>
      <c r="C12">
        <f>SUM(C2:C11)</f>
        <v>69</v>
      </c>
      <c r="D12">
        <f t="shared" ref="D12:G12" si="2">SUM(D2:D11)</f>
        <v>67</v>
      </c>
      <c r="E12">
        <f t="shared" si="2"/>
        <v>68</v>
      </c>
      <c r="F12">
        <f t="shared" si="2"/>
        <v>73</v>
      </c>
      <c r="G12">
        <f>SUM(G2:G11)</f>
        <v>341</v>
      </c>
      <c r="H12" t="s">
        <v>19</v>
      </c>
      <c r="I12" t="s">
        <v>20</v>
      </c>
      <c r="J12" t="s">
        <v>21</v>
      </c>
      <c r="K12">
        <f>SUMPRODUCT(O2:O6,O2:O6)/5-I13</f>
        <v>44.5600000000004</v>
      </c>
      <c r="P12" s="5"/>
    </row>
    <row r="13" spans="2:16" x14ac:dyDescent="0.3">
      <c r="B13" t="s">
        <v>0</v>
      </c>
      <c r="C13">
        <v>13</v>
      </c>
      <c r="D13">
        <v>11</v>
      </c>
      <c r="E13">
        <v>12</v>
      </c>
      <c r="F13">
        <v>18</v>
      </c>
      <c r="G13">
        <v>12</v>
      </c>
      <c r="H13">
        <f>SUM(C13:G13)</f>
        <v>66</v>
      </c>
      <c r="I13">
        <f>K8^2/25</f>
        <v>4651.24</v>
      </c>
      <c r="J13" t="s">
        <v>23</v>
      </c>
      <c r="K13">
        <f>SUMPRODUCT(H13:H17,H13:H17)/5-I13</f>
        <v>18.159999999999854</v>
      </c>
      <c r="P13" s="5"/>
    </row>
    <row r="14" spans="2:16" x14ac:dyDescent="0.3">
      <c r="B14" t="s">
        <v>24</v>
      </c>
      <c r="C14">
        <v>15</v>
      </c>
      <c r="D14">
        <v>11</v>
      </c>
      <c r="E14">
        <v>12</v>
      </c>
      <c r="F14">
        <v>15</v>
      </c>
      <c r="G14">
        <v>14</v>
      </c>
      <c r="H14">
        <f t="shared" ref="H14:H17" si="3">SUM(C14:G14)</f>
        <v>67</v>
      </c>
      <c r="P14" s="5"/>
    </row>
    <row r="15" spans="2:16" x14ac:dyDescent="0.3">
      <c r="B15" t="s">
        <v>25</v>
      </c>
      <c r="C15">
        <v>13</v>
      </c>
      <c r="D15">
        <v>17</v>
      </c>
      <c r="E15">
        <v>14</v>
      </c>
      <c r="F15">
        <v>12</v>
      </c>
      <c r="G15">
        <v>17</v>
      </c>
      <c r="H15">
        <f t="shared" si="3"/>
        <v>73</v>
      </c>
      <c r="P15" s="5"/>
    </row>
    <row r="16" spans="2:16" x14ac:dyDescent="0.3">
      <c r="B16" s="1" t="s">
        <v>4</v>
      </c>
      <c r="C16" s="2">
        <v>11</v>
      </c>
      <c r="D16" s="2">
        <v>16</v>
      </c>
      <c r="E16" s="2">
        <v>13</v>
      </c>
      <c r="F16" s="2">
        <v>10</v>
      </c>
      <c r="G16" s="2">
        <v>12</v>
      </c>
      <c r="H16">
        <f t="shared" si="3"/>
        <v>62</v>
      </c>
      <c r="I16" s="2">
        <v>9</v>
      </c>
      <c r="J16" t="s">
        <v>28</v>
      </c>
      <c r="K16" t="s">
        <v>30</v>
      </c>
      <c r="L16" t="s">
        <v>5</v>
      </c>
      <c r="M16" t="s">
        <v>6</v>
      </c>
      <c r="N16" t="s">
        <v>7</v>
      </c>
      <c r="P16" s="5"/>
    </row>
    <row r="17" spans="2:17" x14ac:dyDescent="0.3">
      <c r="B17" t="s">
        <v>26</v>
      </c>
      <c r="C17">
        <v>12</v>
      </c>
      <c r="D17">
        <v>14</v>
      </c>
      <c r="E17">
        <v>16</v>
      </c>
      <c r="F17">
        <v>13</v>
      </c>
      <c r="G17">
        <v>18</v>
      </c>
      <c r="H17">
        <f t="shared" si="3"/>
        <v>73</v>
      </c>
      <c r="J17" t="s">
        <v>29</v>
      </c>
      <c r="K17">
        <v>4</v>
      </c>
      <c r="L17">
        <f>K12</f>
        <v>44.5600000000004</v>
      </c>
      <c r="M17">
        <f>L17/K17</f>
        <v>11.1400000000001</v>
      </c>
      <c r="N17">
        <f>M17/M20</f>
        <v>2.3668555240793596</v>
      </c>
      <c r="P17" s="5"/>
    </row>
    <row r="18" spans="2:17" x14ac:dyDescent="0.3">
      <c r="H18" t="s">
        <v>27</v>
      </c>
      <c r="J18" t="s">
        <v>31</v>
      </c>
      <c r="K18">
        <v>4</v>
      </c>
      <c r="L18">
        <f>K11</f>
        <v>8.5600000000004002</v>
      </c>
      <c r="M18">
        <f>L18/K18</f>
        <v>2.1400000000001</v>
      </c>
      <c r="N18">
        <f>M18/M20</f>
        <v>0.45467422096319754</v>
      </c>
      <c r="P18" s="5"/>
    </row>
    <row r="19" spans="2:17" x14ac:dyDescent="0.3">
      <c r="J19" t="s">
        <v>32</v>
      </c>
      <c r="K19">
        <v>4</v>
      </c>
      <c r="L19">
        <f>K13</f>
        <v>18.159999999999854</v>
      </c>
      <c r="M19">
        <f t="shared" ref="M19:M20" si="4">L19/K19</f>
        <v>4.5399999999999636</v>
      </c>
      <c r="N19">
        <f>M19/M20</f>
        <v>0.96458923512747841</v>
      </c>
      <c r="P19" s="5"/>
      <c r="Q19" t="s">
        <v>34</v>
      </c>
    </row>
    <row r="20" spans="2:17" x14ac:dyDescent="0.3">
      <c r="J20" t="s">
        <v>8</v>
      </c>
      <c r="K20">
        <f>K21-K19-K18-K17</f>
        <v>12</v>
      </c>
      <c r="L20">
        <f>L21-L19-L18-L17</f>
        <v>56.479999999999563</v>
      </c>
      <c r="M20">
        <f t="shared" si="4"/>
        <v>4.7066666666666306</v>
      </c>
      <c r="P20" s="5"/>
    </row>
    <row r="21" spans="2:17" x14ac:dyDescent="0.3">
      <c r="J21" t="s">
        <v>9</v>
      </c>
      <c r="K21">
        <v>24</v>
      </c>
      <c r="L21">
        <f>K10</f>
        <v>127.76000000000022</v>
      </c>
      <c r="P21" s="5"/>
    </row>
    <row r="22" spans="2:17" x14ac:dyDescent="0.3">
      <c r="P22" s="5"/>
    </row>
    <row r="23" spans="2:17" x14ac:dyDescent="0.3">
      <c r="P23" s="5"/>
    </row>
    <row r="24" spans="2:17" x14ac:dyDescent="0.3">
      <c r="P24" s="5"/>
    </row>
    <row r="25" spans="2:17" x14ac:dyDescent="0.3">
      <c r="B25" s="3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5"/>
    </row>
    <row r="26" spans="2:17" x14ac:dyDescent="0.3">
      <c r="P26" s="5"/>
    </row>
    <row r="27" spans="2:17" x14ac:dyDescent="0.3">
      <c r="H27" s="7" t="s">
        <v>52</v>
      </c>
      <c r="I27" s="7">
        <f>SUM(B28:F37)</f>
        <v>1032</v>
      </c>
    </row>
    <row r="28" spans="2:17" x14ac:dyDescent="0.3">
      <c r="B28" t="s">
        <v>4</v>
      </c>
      <c r="C28" t="s">
        <v>3</v>
      </c>
      <c r="D28" t="s">
        <v>1</v>
      </c>
      <c r="E28" t="s">
        <v>2</v>
      </c>
      <c r="F28" t="s">
        <v>0</v>
      </c>
      <c r="H28" s="7" t="s">
        <v>47</v>
      </c>
      <c r="I28" s="7" t="s">
        <v>48</v>
      </c>
    </row>
    <row r="29" spans="2:17" x14ac:dyDescent="0.3">
      <c r="B29">
        <v>42</v>
      </c>
      <c r="C29">
        <v>43</v>
      </c>
      <c r="D29">
        <v>40</v>
      </c>
      <c r="E29">
        <v>38</v>
      </c>
      <c r="F29">
        <v>34</v>
      </c>
      <c r="H29" s="7" t="s">
        <v>49</v>
      </c>
      <c r="I29" s="7">
        <v>5</v>
      </c>
    </row>
    <row r="30" spans="2:17" s="6" customFormat="1" x14ac:dyDescent="0.3">
      <c r="B30" s="1" t="s">
        <v>1</v>
      </c>
      <c r="C30" s="1" t="s">
        <v>4</v>
      </c>
      <c r="D30" s="1" t="s">
        <v>0</v>
      </c>
      <c r="E30" s="1" t="s">
        <v>3</v>
      </c>
      <c r="F30" s="1" t="s">
        <v>2</v>
      </c>
      <c r="G30" s="1"/>
      <c r="H30" s="8" t="s">
        <v>35</v>
      </c>
      <c r="I30" s="9">
        <f>SUM(B33:F33)</f>
        <v>169</v>
      </c>
      <c r="P30"/>
    </row>
    <row r="31" spans="2:17" x14ac:dyDescent="0.3">
      <c r="B31">
        <v>61</v>
      </c>
      <c r="C31">
        <v>55</v>
      </c>
      <c r="D31">
        <v>51</v>
      </c>
      <c r="E31">
        <v>55</v>
      </c>
      <c r="F31">
        <v>39</v>
      </c>
      <c r="H31" s="7" t="s">
        <v>1</v>
      </c>
      <c r="I31" s="7">
        <f>SUM(E29:E37)</f>
        <v>165</v>
      </c>
    </row>
    <row r="32" spans="2:17" x14ac:dyDescent="0.3">
      <c r="B32" t="s">
        <v>3</v>
      </c>
      <c r="C32" t="s">
        <v>0</v>
      </c>
      <c r="D32" t="s">
        <v>2</v>
      </c>
      <c r="E32" t="s">
        <v>4</v>
      </c>
      <c r="F32" t="s">
        <v>1</v>
      </c>
      <c r="H32" s="7" t="s">
        <v>36</v>
      </c>
      <c r="I32" s="7">
        <f>E40</f>
        <v>175</v>
      </c>
    </row>
    <row r="33" spans="2:20" x14ac:dyDescent="0.3">
      <c r="B33">
        <v>51</v>
      </c>
      <c r="C33">
        <v>39</v>
      </c>
      <c r="D33">
        <v>34</v>
      </c>
      <c r="E33" t="s">
        <v>33</v>
      </c>
      <c r="F33">
        <v>45</v>
      </c>
      <c r="H33" s="7" t="s">
        <v>50</v>
      </c>
      <c r="I33" s="7">
        <f>I29*SUM(I30:I32)</f>
        <v>2545</v>
      </c>
    </row>
    <row r="34" spans="2:20" x14ac:dyDescent="0.3">
      <c r="B34" t="s">
        <v>2</v>
      </c>
      <c r="C34" t="s">
        <v>1</v>
      </c>
      <c r="D34" t="s">
        <v>3</v>
      </c>
      <c r="E34" t="s">
        <v>0</v>
      </c>
      <c r="F34" t="s">
        <v>4</v>
      </c>
      <c r="H34" s="7" t="s">
        <v>51</v>
      </c>
      <c r="I34" s="7">
        <f>2*I27</f>
        <v>2064</v>
      </c>
    </row>
    <row r="35" spans="2:20" x14ac:dyDescent="0.3">
      <c r="B35">
        <v>48</v>
      </c>
      <c r="C35">
        <v>49</v>
      </c>
      <c r="D35">
        <v>52</v>
      </c>
      <c r="E35">
        <v>33</v>
      </c>
      <c r="F35">
        <v>47</v>
      </c>
      <c r="H35" s="7" t="s">
        <v>53</v>
      </c>
      <c r="I35" s="7">
        <f>(I29-1)*(I29-2)</f>
        <v>12</v>
      </c>
    </row>
    <row r="36" spans="2:20" x14ac:dyDescent="0.3">
      <c r="B36" t="s">
        <v>0</v>
      </c>
      <c r="C36" t="s">
        <v>2</v>
      </c>
      <c r="D36" t="s">
        <v>4</v>
      </c>
      <c r="E36" t="s">
        <v>1</v>
      </c>
      <c r="F36" t="s">
        <v>3</v>
      </c>
      <c r="H36" s="7" t="s">
        <v>54</v>
      </c>
      <c r="I36" s="7">
        <f>(I33-I34)/I35</f>
        <v>40.083333333333336</v>
      </c>
    </row>
    <row r="37" spans="2:20" x14ac:dyDescent="0.3">
      <c r="B37">
        <v>36</v>
      </c>
      <c r="C37">
        <v>34</v>
      </c>
      <c r="D37">
        <v>31</v>
      </c>
      <c r="E37">
        <v>39</v>
      </c>
      <c r="F37">
        <v>36</v>
      </c>
    </row>
    <row r="39" spans="2:20" x14ac:dyDescent="0.3">
      <c r="B39" t="s">
        <v>0</v>
      </c>
      <c r="C39" t="s">
        <v>2</v>
      </c>
      <c r="D39" t="s">
        <v>1</v>
      </c>
      <c r="E39" t="s">
        <v>4</v>
      </c>
      <c r="F39" t="s">
        <v>3</v>
      </c>
      <c r="O39" t="s">
        <v>4</v>
      </c>
      <c r="P39" t="s">
        <v>3</v>
      </c>
      <c r="Q39" t="s">
        <v>1</v>
      </c>
      <c r="R39" t="s">
        <v>2</v>
      </c>
      <c r="S39" t="s">
        <v>0</v>
      </c>
      <c r="T39" t="s">
        <v>55</v>
      </c>
    </row>
    <row r="40" spans="2:20" x14ac:dyDescent="0.3">
      <c r="B40">
        <f>SUM(F29,D31,C33,E35,B37)</f>
        <v>193</v>
      </c>
      <c r="C40">
        <f>SUM(E29,F31,D33,B35,C37)</f>
        <v>193</v>
      </c>
      <c r="D40">
        <f>SUM(D29,B31,F33,C35,E37)</f>
        <v>234</v>
      </c>
      <c r="E40">
        <f>SUM(B29,C31,E33,F35,D37)</f>
        <v>175</v>
      </c>
      <c r="F40">
        <f>SUM(C29,E31,B33,D35,F37)</f>
        <v>237</v>
      </c>
      <c r="O40">
        <v>42</v>
      </c>
      <c r="P40">
        <v>43</v>
      </c>
      <c r="Q40">
        <v>40</v>
      </c>
      <c r="R40">
        <v>38</v>
      </c>
      <c r="S40">
        <v>34</v>
      </c>
      <c r="T40">
        <f>SUM(O40:S40)</f>
        <v>197</v>
      </c>
    </row>
    <row r="41" spans="2:20" x14ac:dyDescent="0.3">
      <c r="O41" s="1" t="s">
        <v>1</v>
      </c>
      <c r="P41" s="1" t="s">
        <v>4</v>
      </c>
      <c r="Q41" s="1" t="s">
        <v>0</v>
      </c>
      <c r="R41" s="1" t="s">
        <v>3</v>
      </c>
      <c r="S41" s="1" t="s">
        <v>2</v>
      </c>
      <c r="T41">
        <f t="shared" ref="T41:T48" si="5">SUM(O41:S41)</f>
        <v>0</v>
      </c>
    </row>
    <row r="42" spans="2:20" x14ac:dyDescent="0.3">
      <c r="O42">
        <v>61</v>
      </c>
      <c r="P42">
        <v>55</v>
      </c>
      <c r="Q42">
        <v>51</v>
      </c>
      <c r="R42">
        <v>55</v>
      </c>
      <c r="S42">
        <v>39</v>
      </c>
      <c r="T42">
        <f t="shared" si="5"/>
        <v>261</v>
      </c>
    </row>
    <row r="43" spans="2:20" x14ac:dyDescent="0.3">
      <c r="B43" t="s">
        <v>42</v>
      </c>
      <c r="C43">
        <f>SUM(B29:F29)</f>
        <v>197</v>
      </c>
      <c r="D43">
        <f>SUM(B31:F31)</f>
        <v>261</v>
      </c>
      <c r="O43" t="s">
        <v>3</v>
      </c>
      <c r="P43" t="s">
        <v>0</v>
      </c>
      <c r="Q43" t="s">
        <v>2</v>
      </c>
      <c r="R43" t="s">
        <v>4</v>
      </c>
      <c r="S43" t="s">
        <v>1</v>
      </c>
      <c r="T43">
        <f t="shared" si="5"/>
        <v>0</v>
      </c>
    </row>
    <row r="44" spans="2:20" x14ac:dyDescent="0.3">
      <c r="K44" s="7" t="s">
        <v>9</v>
      </c>
      <c r="L44" s="7">
        <f>SUM(O39:S48)</f>
        <v>1072.0833333333335</v>
      </c>
      <c r="M44" s="7"/>
      <c r="O44">
        <v>51</v>
      </c>
      <c r="P44">
        <v>39</v>
      </c>
      <c r="Q44">
        <v>34</v>
      </c>
      <c r="R44">
        <f>I36</f>
        <v>40.083333333333336</v>
      </c>
      <c r="S44">
        <v>45</v>
      </c>
      <c r="T44">
        <f t="shared" si="5"/>
        <v>209.08333333333334</v>
      </c>
    </row>
    <row r="45" spans="2:20" x14ac:dyDescent="0.3">
      <c r="K45" s="10" t="s">
        <v>37</v>
      </c>
      <c r="L45" s="10"/>
      <c r="M45" s="7">
        <f>L44^2/25</f>
        <v>45974.50694444446</v>
      </c>
      <c r="O45" t="s">
        <v>2</v>
      </c>
      <c r="P45" t="s">
        <v>1</v>
      </c>
      <c r="Q45" t="s">
        <v>3</v>
      </c>
      <c r="R45" t="s">
        <v>0</v>
      </c>
      <c r="S45" t="s">
        <v>4</v>
      </c>
      <c r="T45">
        <f t="shared" si="5"/>
        <v>0</v>
      </c>
    </row>
    <row r="46" spans="2:20" x14ac:dyDescent="0.3">
      <c r="D46" s="7" t="s">
        <v>28</v>
      </c>
      <c r="E46" s="7" t="s">
        <v>57</v>
      </c>
      <c r="F46" s="7" t="s">
        <v>5</v>
      </c>
      <c r="G46" s="7" t="s">
        <v>6</v>
      </c>
      <c r="H46" s="7" t="s">
        <v>58</v>
      </c>
      <c r="K46" s="7" t="s">
        <v>18</v>
      </c>
      <c r="L46" s="7">
        <f>SUMPRODUCT(O39:S48,O39:S48)-M45</f>
        <v>1578.1666666666497</v>
      </c>
      <c r="M46" s="7"/>
      <c r="O46">
        <v>48</v>
      </c>
      <c r="P46">
        <v>49</v>
      </c>
      <c r="Q46">
        <v>52</v>
      </c>
      <c r="R46">
        <v>33</v>
      </c>
      <c r="S46">
        <v>47</v>
      </c>
      <c r="T46">
        <f t="shared" si="5"/>
        <v>229</v>
      </c>
    </row>
    <row r="47" spans="2:20" x14ac:dyDescent="0.3">
      <c r="D47" s="7" t="s">
        <v>29</v>
      </c>
      <c r="E47" s="7">
        <v>4</v>
      </c>
      <c r="F47" s="7">
        <f>L47</f>
        <v>838.06111111109931</v>
      </c>
      <c r="G47" s="7">
        <f>F47/E47</f>
        <v>209.51527777777483</v>
      </c>
      <c r="H47" s="7">
        <f>G47/$G$50</f>
        <v>12.652100981295055</v>
      </c>
      <c r="K47" s="7" t="s">
        <v>21</v>
      </c>
      <c r="L47" s="7">
        <f>SUMPRODUCT(T40:T48,T40:T48)/5-M45</f>
        <v>838.06111111109931</v>
      </c>
      <c r="M47" s="7"/>
      <c r="O47" t="s">
        <v>0</v>
      </c>
      <c r="P47" t="s">
        <v>2</v>
      </c>
      <c r="Q47" t="s">
        <v>4</v>
      </c>
      <c r="R47" t="s">
        <v>1</v>
      </c>
      <c r="S47" t="s">
        <v>3</v>
      </c>
      <c r="T47">
        <f t="shared" si="5"/>
        <v>0</v>
      </c>
    </row>
    <row r="48" spans="2:20" x14ac:dyDescent="0.3">
      <c r="D48" s="7" t="s">
        <v>59</v>
      </c>
      <c r="E48" s="7">
        <v>4</v>
      </c>
      <c r="F48" s="7">
        <f>L48</f>
        <v>179.127777777765</v>
      </c>
      <c r="G48" s="7">
        <f t="shared" ref="G48:G50" si="6">F48/E48</f>
        <v>44.781944444441251</v>
      </c>
      <c r="H48" s="7">
        <f t="shared" ref="H48:H49" si="7">G48/$G$50</f>
        <v>2.7042690597998895</v>
      </c>
      <c r="K48" s="7" t="s">
        <v>22</v>
      </c>
      <c r="L48" s="7">
        <f>SUMPRODUCT(O49:S49,O49:S49)/5-M45</f>
        <v>179.127777777765</v>
      </c>
      <c r="M48" s="7"/>
      <c r="O48">
        <v>36</v>
      </c>
      <c r="P48">
        <v>34</v>
      </c>
      <c r="Q48">
        <v>31</v>
      </c>
      <c r="R48">
        <v>39</v>
      </c>
      <c r="S48">
        <v>36</v>
      </c>
      <c r="T48">
        <f t="shared" si="5"/>
        <v>176</v>
      </c>
    </row>
    <row r="49" spans="4:20" x14ac:dyDescent="0.3">
      <c r="D49" s="7" t="s">
        <v>32</v>
      </c>
      <c r="E49" s="7">
        <v>4</v>
      </c>
      <c r="F49" s="7">
        <f>L49</f>
        <v>362.2611111110964</v>
      </c>
      <c r="G49" s="7">
        <f t="shared" si="6"/>
        <v>90.565277777774099</v>
      </c>
      <c r="H49" s="7">
        <f t="shared" si="7"/>
        <v>5.4690094774796636</v>
      </c>
      <c r="K49" s="7" t="s">
        <v>23</v>
      </c>
      <c r="L49" s="7">
        <f>SUMPRODUCT(O50:S50,O50:S50)/5-M45</f>
        <v>362.2611111110964</v>
      </c>
      <c r="M49" s="7"/>
      <c r="N49" t="s">
        <v>9</v>
      </c>
      <c r="O49">
        <f>SUM(O39:O48)</f>
        <v>238</v>
      </c>
      <c r="P49">
        <f t="shared" ref="P49:T49" si="8">SUM(P39:P48)</f>
        <v>220</v>
      </c>
      <c r="Q49">
        <f t="shared" si="8"/>
        <v>208</v>
      </c>
      <c r="R49">
        <f t="shared" si="8"/>
        <v>205.08333333333334</v>
      </c>
      <c r="S49">
        <f t="shared" si="8"/>
        <v>201</v>
      </c>
      <c r="T49">
        <f t="shared" si="8"/>
        <v>1072.0833333333335</v>
      </c>
    </row>
    <row r="50" spans="4:20" x14ac:dyDescent="0.3">
      <c r="D50" s="7" t="s">
        <v>8</v>
      </c>
      <c r="E50" s="7">
        <f>E51-SUM(E47:E49)</f>
        <v>12</v>
      </c>
      <c r="F50" s="7">
        <f>F51-SUM(F47:F49)</f>
        <v>198.71666666668898</v>
      </c>
      <c r="G50" s="7">
        <f t="shared" si="6"/>
        <v>16.559722222224082</v>
      </c>
      <c r="H50" s="7"/>
      <c r="N50" t="s">
        <v>56</v>
      </c>
      <c r="O50">
        <f>B40</f>
        <v>193</v>
      </c>
      <c r="P50">
        <f>C40</f>
        <v>193</v>
      </c>
      <c r="Q50">
        <f>D40</f>
        <v>234</v>
      </c>
      <c r="R50">
        <f>SUM(E40,R44)</f>
        <v>215.08333333333334</v>
      </c>
      <c r="S50">
        <f>F40</f>
        <v>237</v>
      </c>
    </row>
    <row r="51" spans="4:20" x14ac:dyDescent="0.3">
      <c r="D51" s="7" t="s">
        <v>9</v>
      </c>
      <c r="E51" s="7">
        <v>24</v>
      </c>
      <c r="F51" s="7">
        <f>L46</f>
        <v>1578.1666666666497</v>
      </c>
      <c r="G51" s="7"/>
      <c r="H51" s="7"/>
    </row>
  </sheetData>
  <mergeCells count="1">
    <mergeCell ref="K45:L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02D-7F6C-41BF-9F61-BE5DEAD8487A}">
  <dimension ref="A1:U14"/>
  <sheetViews>
    <sheetView workbookViewId="0">
      <selection activeCell="L5" sqref="L5"/>
    </sheetView>
  </sheetViews>
  <sheetFormatPr defaultRowHeight="14.4" x14ac:dyDescent="0.3"/>
  <cols>
    <col min="11" max="11" width="11.77734375" bestFit="1" customWidth="1"/>
    <col min="12" max="12" width="11.21875" customWidth="1"/>
  </cols>
  <sheetData>
    <row r="1" spans="1:21" x14ac:dyDescent="0.3">
      <c r="Q1" t="s">
        <v>0</v>
      </c>
      <c r="R1" t="s">
        <v>2</v>
      </c>
      <c r="S1" t="s">
        <v>1</v>
      </c>
      <c r="T1" t="s">
        <v>4</v>
      </c>
      <c r="U1" t="s">
        <v>3</v>
      </c>
    </row>
    <row r="2" spans="1:21" x14ac:dyDescent="0.3">
      <c r="B2" t="s">
        <v>4</v>
      </c>
      <c r="C2" t="s">
        <v>3</v>
      </c>
      <c r="D2" t="s">
        <v>1</v>
      </c>
      <c r="E2" t="s">
        <v>2</v>
      </c>
      <c r="F2" t="s">
        <v>0</v>
      </c>
      <c r="G2" t="s">
        <v>9</v>
      </c>
      <c r="K2" t="s">
        <v>38</v>
      </c>
      <c r="L2">
        <f>G12^2/25</f>
        <v>45974.478355560008</v>
      </c>
      <c r="P2" t="s">
        <v>43</v>
      </c>
      <c r="Q2">
        <f>SUM(F3,D5,C7,E9,B11)</f>
        <v>193</v>
      </c>
      <c r="R2">
        <f>SUM(E3,F5,D7,B9,C11)</f>
        <v>193</v>
      </c>
      <c r="S2">
        <f>SUM(D3,B5,F7,C9,E11)</f>
        <v>234</v>
      </c>
      <c r="T2">
        <f>SUM(C5,B3,E7,F9,D11)</f>
        <v>215.083</v>
      </c>
      <c r="U2">
        <f>SUM(C3,E5,B7,D9,F11)</f>
        <v>237</v>
      </c>
    </row>
    <row r="3" spans="1:21" x14ac:dyDescent="0.3">
      <c r="B3">
        <v>42</v>
      </c>
      <c r="C3">
        <v>43</v>
      </c>
      <c r="D3">
        <v>40</v>
      </c>
      <c r="E3">
        <v>38</v>
      </c>
      <c r="F3">
        <v>34</v>
      </c>
      <c r="G3">
        <f>SUM(B3:F3)</f>
        <v>197</v>
      </c>
      <c r="K3" t="s">
        <v>39</v>
      </c>
      <c r="L3">
        <f>SUMPRODUCT(B3:F11,B3:F11)-L2</f>
        <v>1578.1685334399881</v>
      </c>
    </row>
    <row r="4" spans="1:21" x14ac:dyDescent="0.3">
      <c r="B4" s="1" t="s">
        <v>1</v>
      </c>
      <c r="C4" s="1" t="s">
        <v>4</v>
      </c>
      <c r="D4" s="1" t="s">
        <v>0</v>
      </c>
      <c r="E4" s="1" t="s">
        <v>3</v>
      </c>
      <c r="F4" s="1" t="s">
        <v>2</v>
      </c>
      <c r="G4">
        <f t="shared" ref="G4:G11" si="0">SUM(B4:F4)</f>
        <v>0</v>
      </c>
      <c r="K4" t="s">
        <v>40</v>
      </c>
      <c r="L4">
        <f>SUMPRODUCT(G3:G11,G3:G11)/5-L2</f>
        <v>838.06182223999349</v>
      </c>
    </row>
    <row r="5" spans="1:21" x14ac:dyDescent="0.3">
      <c r="B5">
        <v>61</v>
      </c>
      <c r="C5">
        <v>55</v>
      </c>
      <c r="D5">
        <v>51</v>
      </c>
      <c r="E5">
        <v>55</v>
      </c>
      <c r="F5">
        <v>39</v>
      </c>
      <c r="G5">
        <f t="shared" si="0"/>
        <v>261</v>
      </c>
      <c r="K5" t="s">
        <v>41</v>
      </c>
      <c r="L5">
        <f>SUMPRODUCT(B12:F12,B12:F12)/5-L2</f>
        <v>179.12902223999117</v>
      </c>
    </row>
    <row r="6" spans="1:21" x14ac:dyDescent="0.3">
      <c r="B6" t="s">
        <v>3</v>
      </c>
      <c r="C6" t="s">
        <v>0</v>
      </c>
      <c r="D6" t="s">
        <v>2</v>
      </c>
      <c r="E6" t="s">
        <v>4</v>
      </c>
      <c r="F6" t="s">
        <v>1</v>
      </c>
      <c r="G6">
        <f t="shared" si="0"/>
        <v>0</v>
      </c>
      <c r="K6" t="s">
        <v>44</v>
      </c>
      <c r="L6">
        <f>SUMPRODUCT(Q2:U2,Q2:U2)/5-L2</f>
        <v>362.26102223999624</v>
      </c>
    </row>
    <row r="7" spans="1:21" x14ac:dyDescent="0.3">
      <c r="B7">
        <v>51</v>
      </c>
      <c r="C7">
        <v>39</v>
      </c>
      <c r="D7">
        <v>34</v>
      </c>
      <c r="E7">
        <v>40.082999999999998</v>
      </c>
      <c r="F7">
        <v>45</v>
      </c>
      <c r="G7">
        <f t="shared" si="0"/>
        <v>209.083</v>
      </c>
    </row>
    <row r="8" spans="1:21" x14ac:dyDescent="0.3">
      <c r="B8" t="s">
        <v>2</v>
      </c>
      <c r="C8" t="s">
        <v>1</v>
      </c>
      <c r="D8" t="s">
        <v>3</v>
      </c>
      <c r="E8" t="s">
        <v>0</v>
      </c>
      <c r="F8" t="s">
        <v>4</v>
      </c>
      <c r="G8">
        <f t="shared" si="0"/>
        <v>0</v>
      </c>
    </row>
    <row r="9" spans="1:21" x14ac:dyDescent="0.3">
      <c r="B9">
        <v>48</v>
      </c>
      <c r="C9">
        <v>49</v>
      </c>
      <c r="D9">
        <v>52</v>
      </c>
      <c r="E9">
        <v>33</v>
      </c>
      <c r="F9">
        <v>47</v>
      </c>
      <c r="G9">
        <f t="shared" si="0"/>
        <v>229</v>
      </c>
      <c r="K9" t="s">
        <v>28</v>
      </c>
      <c r="L9" t="s">
        <v>30</v>
      </c>
      <c r="M9" t="s">
        <v>5</v>
      </c>
      <c r="N9" t="s">
        <v>6</v>
      </c>
      <c r="O9" t="s">
        <v>7</v>
      </c>
    </row>
    <row r="10" spans="1:21" x14ac:dyDescent="0.3">
      <c r="B10" t="s">
        <v>0</v>
      </c>
      <c r="C10" t="s">
        <v>2</v>
      </c>
      <c r="D10" t="s">
        <v>4</v>
      </c>
      <c r="E10" t="s">
        <v>1</v>
      </c>
      <c r="F10" t="s">
        <v>3</v>
      </c>
      <c r="G10">
        <f t="shared" si="0"/>
        <v>0</v>
      </c>
      <c r="K10" t="s">
        <v>29</v>
      </c>
      <c r="L10">
        <v>4</v>
      </c>
      <c r="M10">
        <f>L4</f>
        <v>838.06182223999349</v>
      </c>
      <c r="N10">
        <f>M10/L10</f>
        <v>209.51545555999837</v>
      </c>
      <c r="O10">
        <f>N10/N13</f>
        <v>12.652111713721935</v>
      </c>
    </row>
    <row r="11" spans="1:21" x14ac:dyDescent="0.3">
      <c r="B11">
        <v>36</v>
      </c>
      <c r="C11">
        <v>34</v>
      </c>
      <c r="D11">
        <v>31</v>
      </c>
      <c r="E11">
        <v>39</v>
      </c>
      <c r="F11">
        <v>36</v>
      </c>
      <c r="G11">
        <f t="shared" si="0"/>
        <v>176</v>
      </c>
      <c r="K11" t="s">
        <v>31</v>
      </c>
      <c r="L11">
        <v>4</v>
      </c>
      <c r="M11">
        <f>L5</f>
        <v>179.12902223999117</v>
      </c>
      <c r="N11">
        <f t="shared" ref="N11:N13" si="1">M11/L11</f>
        <v>44.782255559997793</v>
      </c>
      <c r="O11">
        <f>N11/N13</f>
        <v>2.704287846560725</v>
      </c>
    </row>
    <row r="12" spans="1:21" x14ac:dyDescent="0.3">
      <c r="A12" t="s">
        <v>9</v>
      </c>
      <c r="B12">
        <f>SUM(B2:B11)</f>
        <v>238</v>
      </c>
      <c r="C12">
        <f t="shared" ref="C12:F12" si="2">SUM(C2:C11)</f>
        <v>220</v>
      </c>
      <c r="D12">
        <f t="shared" si="2"/>
        <v>208</v>
      </c>
      <c r="E12">
        <f>SUM(E2:E11)</f>
        <v>205.083</v>
      </c>
      <c r="F12">
        <f t="shared" si="2"/>
        <v>201</v>
      </c>
      <c r="G12">
        <f>SUM(B3:F11)</f>
        <v>1072.0830000000001</v>
      </c>
      <c r="K12" t="s">
        <v>32</v>
      </c>
      <c r="L12">
        <v>4</v>
      </c>
      <c r="M12">
        <f>L6</f>
        <v>362.26102223999624</v>
      </c>
      <c r="N12">
        <f t="shared" si="1"/>
        <v>90.565255559999059</v>
      </c>
      <c r="O12">
        <f>N12/N13</f>
        <v>5.4690081343366721</v>
      </c>
    </row>
    <row r="13" spans="1:21" x14ac:dyDescent="0.3">
      <c r="K13" t="s">
        <v>8</v>
      </c>
      <c r="L13">
        <f>L14-SUM(L10:L12)</f>
        <v>12</v>
      </c>
      <c r="M13">
        <f>M14-SUM(M10:M12)</f>
        <v>198.7166667200072</v>
      </c>
      <c r="N13">
        <f t="shared" si="1"/>
        <v>16.559722226667265</v>
      </c>
    </row>
    <row r="14" spans="1:21" x14ac:dyDescent="0.3">
      <c r="K14" t="s">
        <v>9</v>
      </c>
      <c r="L14">
        <v>24</v>
      </c>
      <c r="M14">
        <f>L3</f>
        <v>1578.1685334399881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Ushosree Raha</dc:creator>
  <cp:lastModifiedBy>Ushosree Raha</cp:lastModifiedBy>
  <dcterms:created xsi:type="dcterms:W3CDTF">2024-11-15T18:02:50Z</dcterms:created>
  <dcterms:modified xsi:type="dcterms:W3CDTF">2024-11-20T06:55:55Z</dcterms:modified>
</cp:coreProperties>
</file>