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105" yWindow="-105" windowWidth="19425" windowHeight="10560" tabRatio="856"/>
  </bookViews>
  <sheets>
    <sheet name="CP" sheetId="61" r:id="rId1"/>
    <sheet name="C&amp;I" sheetId="4" r:id="rId2"/>
    <sheet name="Th1" sheetId="49" r:id="rId3"/>
    <sheet name="T1L" sheetId="50" r:id="rId4"/>
    <sheet name="T1U" sheetId="56" r:id="rId5"/>
    <sheet name="F1" sheetId="51" r:id="rId6"/>
    <sheet name="SitePhotoGraphs" sheetId="59"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s>
  <definedNames>
    <definedName name="__________fck1" localSheetId="0">#REF!</definedName>
    <definedName name="__________fck1" localSheetId="6">#REF!</definedName>
    <definedName name="__________fck1">#REF!</definedName>
    <definedName name="__________fck2" localSheetId="0">#REF!</definedName>
    <definedName name="__________fck2" localSheetId="6">#REF!</definedName>
    <definedName name="__________fck2">#REF!</definedName>
    <definedName name="__________le2" localSheetId="0">#REF!</definedName>
    <definedName name="__________le2" localSheetId="6">#REF!</definedName>
    <definedName name="__________le2">#REF!</definedName>
    <definedName name="__________lx5" localSheetId="0">#REF!</definedName>
    <definedName name="__________lx5" localSheetId="6">#REF!</definedName>
    <definedName name="__________lx5">#REF!</definedName>
    <definedName name="__________ly6" localSheetId="0">#REF!</definedName>
    <definedName name="__________ly6" localSheetId="6">#REF!</definedName>
    <definedName name="__________ly6">#REF!</definedName>
    <definedName name="__________Pb2" localSheetId="0">#REF!</definedName>
    <definedName name="__________Pb2" localSheetId="6">#REF!</definedName>
    <definedName name="__________Pb2">#REF!</definedName>
    <definedName name="_______fck1" localSheetId="0">#REF!</definedName>
    <definedName name="_______fck1" localSheetId="6">#REF!</definedName>
    <definedName name="_______fck1">#REF!</definedName>
    <definedName name="_______fck2" localSheetId="0">#REF!</definedName>
    <definedName name="_______fck2" localSheetId="6">#REF!</definedName>
    <definedName name="_______fck2">#REF!</definedName>
    <definedName name="_______le2" localSheetId="0">#REF!</definedName>
    <definedName name="_______le2" localSheetId="6">#REF!</definedName>
    <definedName name="_______le2">#REF!</definedName>
    <definedName name="_______lx5" localSheetId="0">#REF!</definedName>
    <definedName name="_______lx5" localSheetId="6">#REF!</definedName>
    <definedName name="_______lx5">#REF!</definedName>
    <definedName name="_______ly6" localSheetId="0">#REF!</definedName>
    <definedName name="_______ly6" localSheetId="6">#REF!</definedName>
    <definedName name="_______ly6">#REF!</definedName>
    <definedName name="_______Pb2" localSheetId="0">#REF!</definedName>
    <definedName name="_______Pb2" localSheetId="6">#REF!</definedName>
    <definedName name="_______Pb2">#REF!</definedName>
    <definedName name="_____fck1" localSheetId="0">#REF!</definedName>
    <definedName name="_____fck1" localSheetId="6">#REF!</definedName>
    <definedName name="_____fck1">#REF!</definedName>
    <definedName name="_____fck2" localSheetId="0">#REF!</definedName>
    <definedName name="_____fck2" localSheetId="6">#REF!</definedName>
    <definedName name="_____fck2">#REF!</definedName>
    <definedName name="_____le2" localSheetId="0">#REF!</definedName>
    <definedName name="_____le2" localSheetId="6">#REF!</definedName>
    <definedName name="_____le2">#REF!</definedName>
    <definedName name="_____lx5" localSheetId="0">#REF!</definedName>
    <definedName name="_____lx5" localSheetId="6">#REF!</definedName>
    <definedName name="_____lx5">#REF!</definedName>
    <definedName name="_____ly6" localSheetId="0">#REF!</definedName>
    <definedName name="_____ly6" localSheetId="6">#REF!</definedName>
    <definedName name="_____ly6">#REF!</definedName>
    <definedName name="_____Pb2" localSheetId="0">#REF!</definedName>
    <definedName name="_____Pb2" localSheetId="6">#REF!</definedName>
    <definedName name="_____Pb2">#REF!</definedName>
    <definedName name="_____TB2" localSheetId="0">#REF!</definedName>
    <definedName name="_____TB2" localSheetId="6">#REF!</definedName>
    <definedName name="_____TB2">#REF!</definedName>
    <definedName name="___fck1" localSheetId="0">#REF!</definedName>
    <definedName name="___fck1" localSheetId="6">#REF!</definedName>
    <definedName name="___fck1">#REF!</definedName>
    <definedName name="___fck2" localSheetId="0">#REF!</definedName>
    <definedName name="___fck2" localSheetId="6">#REF!</definedName>
    <definedName name="___fck2">#REF!</definedName>
    <definedName name="___le2" localSheetId="0">#REF!</definedName>
    <definedName name="___le2" localSheetId="6">#REF!</definedName>
    <definedName name="___le2">#REF!</definedName>
    <definedName name="___lx5" localSheetId="0">#REF!</definedName>
    <definedName name="___lx5" localSheetId="6">#REF!</definedName>
    <definedName name="___lx5">#REF!</definedName>
    <definedName name="___ly6" localSheetId="0">#REF!</definedName>
    <definedName name="___ly6" localSheetId="6">#REF!</definedName>
    <definedName name="___ly6">#REF!</definedName>
    <definedName name="___PB2">'[1]SPT vs PHI'!$B$1:$C$65</definedName>
    <definedName name="___TAB1">'[2] '!$A$2:$C$16</definedName>
    <definedName name="___TB2">'[3]SPT vs PHI'!$B$2:$C$65</definedName>
    <definedName name="__DEF1" localSheetId="0">#REF!</definedName>
    <definedName name="__DEF1" localSheetId="6">#REF!</definedName>
    <definedName name="__DEF1">#REF!</definedName>
    <definedName name="__DEF2" localSheetId="0">#REF!</definedName>
    <definedName name="__DEF2" localSheetId="6">#REF!</definedName>
    <definedName name="__DEF2">#REF!</definedName>
    <definedName name="__PB2">'[1]SPT vs PHI'!$B$1:$C$65</definedName>
    <definedName name="__SE1" localSheetId="0">#REF!</definedName>
    <definedName name="__SE1" localSheetId="6">#REF!</definedName>
    <definedName name="__SE1">#REF!</definedName>
    <definedName name="__SET1" localSheetId="0">#REF!</definedName>
    <definedName name="__SET1" localSheetId="6">#REF!</definedName>
    <definedName name="__SET1">#REF!</definedName>
    <definedName name="__SET2" localSheetId="0">#REF!</definedName>
    <definedName name="__SET2" localSheetId="6">#REF!</definedName>
    <definedName name="__SET2">#REF!</definedName>
    <definedName name="__SET21" localSheetId="0">#REF!</definedName>
    <definedName name="__SET21" localSheetId="6">#REF!</definedName>
    <definedName name="__SET21">#REF!</definedName>
    <definedName name="__TAB1">'[2] '!$A$2:$C$16</definedName>
    <definedName name="__TB2">'[3]SPT vs PHI'!$B$2:$C$65</definedName>
    <definedName name="_DEF1" localSheetId="0">#REF!</definedName>
    <definedName name="_DEF1" localSheetId="6">#REF!</definedName>
    <definedName name="_DEF1">#REF!</definedName>
    <definedName name="_DEF2" localSheetId="0">#REF!</definedName>
    <definedName name="_DEF2" localSheetId="6">#REF!</definedName>
    <definedName name="_DEF2">#REF!</definedName>
    <definedName name="_fck1" localSheetId="0">#REF!</definedName>
    <definedName name="_fck1" localSheetId="6">#REF!</definedName>
    <definedName name="_fck1">#REF!</definedName>
    <definedName name="_fck2" localSheetId="0">#REF!</definedName>
    <definedName name="_fck2" localSheetId="6">#REF!</definedName>
    <definedName name="_fck2">#REF!</definedName>
    <definedName name="_le2" localSheetId="0">#REF!</definedName>
    <definedName name="_le2" localSheetId="6">#REF!</definedName>
    <definedName name="_le2">#REF!</definedName>
    <definedName name="_lx5" localSheetId="0">#REF!</definedName>
    <definedName name="_lx5" localSheetId="6">#REF!</definedName>
    <definedName name="_lx5">#REF!</definedName>
    <definedName name="_ly6" localSheetId="0">#REF!</definedName>
    <definedName name="_ly6" localSheetId="6">#REF!</definedName>
    <definedName name="_ly6">#REF!</definedName>
    <definedName name="_NA1" localSheetId="0">#REF!</definedName>
    <definedName name="_NA1" localSheetId="6">#REF!</definedName>
    <definedName name="_NA1">#REF!</definedName>
    <definedName name="_NPI1" localSheetId="0">#REF!</definedName>
    <definedName name="_NPI1" localSheetId="6">#REF!</definedName>
    <definedName name="_NPI1">#REF!</definedName>
    <definedName name="_PB2">'[1]SPT vs PHI'!$B$1:$C$65</definedName>
    <definedName name="_Pu2" localSheetId="0">#REF!</definedName>
    <definedName name="_Pu2" localSheetId="6">#REF!</definedName>
    <definedName name="_Pu2">#REF!</definedName>
    <definedName name="_SE1" localSheetId="0">#REF!</definedName>
    <definedName name="_SE1" localSheetId="6">#REF!</definedName>
    <definedName name="_SE1">#REF!</definedName>
    <definedName name="_SET1" localSheetId="0">#REF!</definedName>
    <definedName name="_SET1" localSheetId="6">#REF!</definedName>
    <definedName name="_SET1">#REF!</definedName>
    <definedName name="_SET2" localSheetId="0">#REF!</definedName>
    <definedName name="_SET2" localSheetId="6">#REF!</definedName>
    <definedName name="_SET2">#REF!</definedName>
    <definedName name="_SET21" localSheetId="0">#REF!</definedName>
    <definedName name="_SET21" localSheetId="6">#REF!</definedName>
    <definedName name="_SET21">#REF!</definedName>
    <definedName name="_TAB1" localSheetId="0">#REF!</definedName>
    <definedName name="_TAB1" localSheetId="6">#REF!</definedName>
    <definedName name="_TAB1">#REF!</definedName>
    <definedName name="_TB2">'[3]SPT vs PHI'!$B$2:$C$65</definedName>
    <definedName name="A">'[4]PRECAST lightconc-II'!$J$19</definedName>
    <definedName name="aa" localSheetId="0">#REF!</definedName>
    <definedName name="aa" localSheetId="6">#REF!</definedName>
    <definedName name="aa">#REF!</definedName>
    <definedName name="Ag" localSheetId="0">[5]Design!#REF!</definedName>
    <definedName name="Ag" localSheetId="6">[5]Design!#REF!</definedName>
    <definedName name="Ag">[5]Design!#REF!</definedName>
    <definedName name="ANGLE">[6]ANGLE!$A$3:$Q$34</definedName>
    <definedName name="ax" localSheetId="0">[7]CLAY!#REF!</definedName>
    <definedName name="ax" localSheetId="6">[7]CLAY!#REF!</definedName>
    <definedName name="ax">[7]CLAY!#REF!</definedName>
    <definedName name="ay" localSheetId="0">[7]CLAY!#REF!</definedName>
    <definedName name="ay" localSheetId="6">[7]CLAY!#REF!</definedName>
    <definedName name="ay">[7]CLAY!#REF!</definedName>
    <definedName name="b" localSheetId="0">#REF!</definedName>
    <definedName name="b" localSheetId="6">#REF!</definedName>
    <definedName name="b">#REF!</definedName>
    <definedName name="bol" localSheetId="0">#REF!</definedName>
    <definedName name="bol" localSheetId="6">#REF!</definedName>
    <definedName name="bol">#REF!</definedName>
    <definedName name="boml" localSheetId="0">#REF!</definedName>
    <definedName name="boml" localSheetId="6">#REF!</definedName>
    <definedName name="boml">#REF!</definedName>
    <definedName name="botl" localSheetId="0">#REF!</definedName>
    <definedName name="botl" localSheetId="6">#REF!</definedName>
    <definedName name="botl">#REF!</definedName>
    <definedName name="botn" localSheetId="0">#REF!</definedName>
    <definedName name="botn" localSheetId="6">#REF!</definedName>
    <definedName name="botn">#REF!</definedName>
    <definedName name="Breaks" localSheetId="0">#REF!</definedName>
    <definedName name="Breaks" localSheetId="6">#REF!</definedName>
    <definedName name="Breaks">#REF!</definedName>
    <definedName name="bua" localSheetId="0">#REF!</definedName>
    <definedName name="bua" localSheetId="6">#REF!</definedName>
    <definedName name="bua">#REF!</definedName>
    <definedName name="bw" localSheetId="0">#REF!</definedName>
    <definedName name="bw" localSheetId="6">#REF!</definedName>
    <definedName name="bw">#REF!</definedName>
    <definedName name="bwa" localSheetId="0">#REF!</definedName>
    <definedName name="bwa" localSheetId="6">#REF!</definedName>
    <definedName name="bwa">#REF!</definedName>
    <definedName name="cca" localSheetId="0">#REF!</definedName>
    <definedName name="cca" localSheetId="6">#REF!</definedName>
    <definedName name="cca">#REF!</definedName>
    <definedName name="ccc">'[8]SPT vs PHI'!$B$2:$C$65</definedName>
    <definedName name="cf">[9]gen!$J$1</definedName>
    <definedName name="checked" localSheetId="0">'[10]Design of SF'!#REF!</definedName>
    <definedName name="checked" localSheetId="6">'[10]Design of SF'!#REF!</definedName>
    <definedName name="checked">'[10]Design of SF'!#REF!</definedName>
    <definedName name="Columns" localSheetId="0">#REF!</definedName>
    <definedName name="Columns" localSheetId="6">#REF!</definedName>
    <definedName name="Columns">#REF!</definedName>
    <definedName name="cover" localSheetId="0">[11]Design!#REF!</definedName>
    <definedName name="cover" localSheetId="6">[11]Design!#REF!</definedName>
    <definedName name="cover">[11]Design!#REF!</definedName>
    <definedName name="D" localSheetId="0">#REF!</definedName>
    <definedName name="D" localSheetId="6">#REF!</definedName>
    <definedName name="D">#REF!</definedName>
    <definedName name="dc" localSheetId="0">#REF!</definedName>
    <definedName name="dc" localSheetId="6">#REF!</definedName>
    <definedName name="dc">#REF!</definedName>
    <definedName name="DEFF2" localSheetId="0">#REF!</definedName>
    <definedName name="DEFF2" localSheetId="6">#REF!</definedName>
    <definedName name="DEFF2">#REF!</definedName>
    <definedName name="DEFFF1" localSheetId="0">#REF!</definedName>
    <definedName name="DEFFF1" localSheetId="6">#REF!</definedName>
    <definedName name="DEFFF1">#REF!</definedName>
    <definedName name="DEFFF2" localSheetId="0">#REF!</definedName>
    <definedName name="DEFFF2" localSheetId="6">#REF!</definedName>
    <definedName name="DEFFF2">#REF!</definedName>
    <definedName name="designed" localSheetId="0">'[10]Design of SF'!#REF!</definedName>
    <definedName name="designed" localSheetId="6">'[10]Design of SF'!#REF!</definedName>
    <definedName name="designed">'[10]Design of SF'!#REF!</definedName>
    <definedName name="DF">'[12]BC 1'!$V$11:$V$12</definedName>
    <definedName name="dg" localSheetId="0">#REF!</definedName>
    <definedName name="dg" localSheetId="6">#REF!</definedName>
    <definedName name="dg">#REF!</definedName>
    <definedName name="dia" localSheetId="0">[11]Design!#REF!</definedName>
    <definedName name="dia" localSheetId="6">[11]Design!#REF!</definedName>
    <definedName name="dia">[11]Design!#REF!</definedName>
    <definedName name="docu" localSheetId="0">'[10]Design of SF'!#REF!</definedName>
    <definedName name="docu" localSheetId="6">'[10]Design of SF'!#REF!</definedName>
    <definedName name="docu">'[10]Design of SF'!#REF!</definedName>
    <definedName name="docu1" localSheetId="0">#REF!</definedName>
    <definedName name="docu1" localSheetId="6">#REF!</definedName>
    <definedName name="docu1">#REF!</definedName>
    <definedName name="dq" localSheetId="0">#REF!</definedName>
    <definedName name="dq" localSheetId="6">#REF!</definedName>
    <definedName name="dq">#REF!</definedName>
    <definedName name="E">'[4]PRECAST lightconc-II'!$K$20</definedName>
    <definedName name="EXIT" localSheetId="0">#REF!</definedName>
    <definedName name="EXIT" localSheetId="6">#REF!</definedName>
    <definedName name="EXIT">#REF!</definedName>
    <definedName name="fck" localSheetId="0">[11]Design!#REF!</definedName>
    <definedName name="fck" localSheetId="6">[11]Design!#REF!</definedName>
    <definedName name="fck">[11]Design!#REF!</definedName>
    <definedName name="FOS">'[12]BC 1'!$V$9:$V$10</definedName>
    <definedName name="fy" localSheetId="0">[11]Design!#REF!</definedName>
    <definedName name="fy" localSheetId="6">[11]Design!#REF!</definedName>
    <definedName name="fy">[11]Design!#REF!</definedName>
    <definedName name="g" localSheetId="0">#REF!</definedName>
    <definedName name="g" localSheetId="6">#REF!</definedName>
    <definedName name="g">#REF!</definedName>
    <definedName name="gs" localSheetId="0">#REF!</definedName>
    <definedName name="gs" localSheetId="6">#REF!</definedName>
    <definedName name="gs">#REF!</definedName>
    <definedName name="hf" localSheetId="0">'[10]Design of SF'!#REF!</definedName>
    <definedName name="hf" localSheetId="6">'[10]Design of SF'!#REF!</definedName>
    <definedName name="hf">'[10]Design of SF'!#REF!</definedName>
    <definedName name="JobID" localSheetId="0">#REF!</definedName>
    <definedName name="JobID" localSheetId="6">#REF!</definedName>
    <definedName name="JobID">#REF!</definedName>
    <definedName name="k1_table" localSheetId="0">#REF!</definedName>
    <definedName name="k1_table" localSheetId="6">#REF!</definedName>
    <definedName name="k1_table">#REF!</definedName>
    <definedName name="k1fact" localSheetId="0">#REF!</definedName>
    <definedName name="k1fact" localSheetId="6">#REF!</definedName>
    <definedName name="k1fact">#REF!</definedName>
    <definedName name="k1x" localSheetId="0">[5]Design!#REF!</definedName>
    <definedName name="k1x" localSheetId="6">[5]Design!#REF!</definedName>
    <definedName name="k1x">[5]Design!#REF!</definedName>
    <definedName name="k1y" localSheetId="0">[5]Design!#REF!</definedName>
    <definedName name="k1y" localSheetId="6">[5]Design!#REF!</definedName>
    <definedName name="k1y">[5]Design!#REF!</definedName>
    <definedName name="k2c" localSheetId="0">#REF!</definedName>
    <definedName name="k2c" localSheetId="6">#REF!</definedName>
    <definedName name="k2c">#REF!</definedName>
    <definedName name="k2u" localSheetId="0">#REF!</definedName>
    <definedName name="k2u" localSheetId="6">#REF!</definedName>
    <definedName name="k2u">#REF!</definedName>
    <definedName name="k2x" localSheetId="0">[5]Design!#REF!</definedName>
    <definedName name="k2x" localSheetId="6">[5]Design!#REF!</definedName>
    <definedName name="k2x">[5]Design!#REF!</definedName>
    <definedName name="k2y" localSheetId="0">[5]Design!#REF!</definedName>
    <definedName name="k2y" localSheetId="6">[5]Design!#REF!</definedName>
    <definedName name="k2y">[5]Design!#REF!</definedName>
    <definedName name="k3d" localSheetId="0">#REF!</definedName>
    <definedName name="k3d" localSheetId="6">#REF!</definedName>
    <definedName name="k3d">#REF!</definedName>
    <definedName name="lateral" localSheetId="0">#REF!</definedName>
    <definedName name="lateral" localSheetId="6">#REF!</definedName>
    <definedName name="lateral">#REF!</definedName>
    <definedName name="lef" localSheetId="0">#REF!</definedName>
    <definedName name="lef" localSheetId="6">#REF!</definedName>
    <definedName name="lef">#REF!</definedName>
    <definedName name="lel" localSheetId="0">#REF!</definedName>
    <definedName name="lel" localSheetId="6">#REF!</definedName>
    <definedName name="lel">#REF!</definedName>
    <definedName name="lex" localSheetId="0">[11]Design!#REF!</definedName>
    <definedName name="lex" localSheetId="6">[11]Design!#REF!</definedName>
    <definedName name="lex">[11]Design!#REF!</definedName>
    <definedName name="ley" localSheetId="0">[11]Design!#REF!</definedName>
    <definedName name="ley" localSheetId="6">[11]Design!#REF!</definedName>
    <definedName name="ley">[11]Design!#REF!</definedName>
    <definedName name="lx" localSheetId="0">[11]Design!#REF!</definedName>
    <definedName name="lx" localSheetId="6">[11]Design!#REF!</definedName>
    <definedName name="lx">[11]Design!#REF!</definedName>
    <definedName name="ly" localSheetId="0">[11]Design!#REF!</definedName>
    <definedName name="ly" localSheetId="6">[11]Design!#REF!</definedName>
    <definedName name="ly">[11]Design!#REF!</definedName>
    <definedName name="M1o3" localSheetId="0">#REF!</definedName>
    <definedName name="M1o3" localSheetId="6">#REF!</definedName>
    <definedName name="M1o3">#REF!</definedName>
    <definedName name="M1u" localSheetId="0">#REF!</definedName>
    <definedName name="M1u" localSheetId="6">#REF!</definedName>
    <definedName name="M1u">#REF!</definedName>
    <definedName name="M1x" localSheetId="0">[5]Design!#REF!</definedName>
    <definedName name="M1x" localSheetId="6">[5]Design!#REF!</definedName>
    <definedName name="M1x">[5]Design!#REF!</definedName>
    <definedName name="M1y" localSheetId="0">[5]Design!#REF!</definedName>
    <definedName name="M1y" localSheetId="6">[5]Design!#REF!</definedName>
    <definedName name="M1y">[5]Design!#REF!</definedName>
    <definedName name="M2K" localSheetId="0">#REF!</definedName>
    <definedName name="M2K" localSheetId="6">#REF!</definedName>
    <definedName name="M2K">#REF!</definedName>
    <definedName name="M2p" localSheetId="0">#REF!</definedName>
    <definedName name="M2p" localSheetId="6">#REF!</definedName>
    <definedName name="M2p">#REF!</definedName>
    <definedName name="M2r" localSheetId="0">#REF!</definedName>
    <definedName name="M2r" localSheetId="6">#REF!</definedName>
    <definedName name="M2r">#REF!</definedName>
    <definedName name="M2x" localSheetId="0">[5]Design!#REF!</definedName>
    <definedName name="M2x" localSheetId="6">[5]Design!#REF!</definedName>
    <definedName name="M2x">[5]Design!#REF!</definedName>
    <definedName name="M2y" localSheetId="0">[5]Design!#REF!</definedName>
    <definedName name="M2y" localSheetId="6">[5]Design!#REF!</definedName>
    <definedName name="M2y">[5]Design!#REF!</definedName>
    <definedName name="MPK" localSheetId="0">#REF!</definedName>
    <definedName name="MPK" localSheetId="6">#REF!</definedName>
    <definedName name="MPK">#REF!</definedName>
    <definedName name="N_PI" localSheetId="0">#REF!</definedName>
    <definedName name="N_PI" localSheetId="6">#REF!</definedName>
    <definedName name="N_PI">#REF!</definedName>
    <definedName name="NA" localSheetId="0">#REF!</definedName>
    <definedName name="NA" localSheetId="6">#REF!</definedName>
    <definedName name="NA">#REF!</definedName>
    <definedName name="nirupam" localSheetId="0">#REF!</definedName>
    <definedName name="nirupam" localSheetId="6">#REF!</definedName>
    <definedName name="nirupam">#REF!</definedName>
    <definedName name="NPI" localSheetId="0">#REF!</definedName>
    <definedName name="NPI" localSheetId="6">#REF!</definedName>
    <definedName name="NPI">#REF!</definedName>
    <definedName name="p" localSheetId="0">#REF!</definedName>
    <definedName name="p" localSheetId="6">#REF!</definedName>
    <definedName name="p">#REF!</definedName>
    <definedName name="Page" localSheetId="0">#REF!</definedName>
    <definedName name="Page" localSheetId="6">#REF!</definedName>
    <definedName name="Page">#REF!</definedName>
    <definedName name="Page1" localSheetId="0">#REF!</definedName>
    <definedName name="Page1" localSheetId="6">#REF!</definedName>
    <definedName name="Page1">#REF!</definedName>
    <definedName name="Pbx" localSheetId="0">[5]Design!#REF!</definedName>
    <definedName name="Pbx" localSheetId="6">[5]Design!#REF!</definedName>
    <definedName name="Pbx">[5]Design!#REF!</definedName>
    <definedName name="Pby" localSheetId="0">[5]Design!#REF!</definedName>
    <definedName name="Pby" localSheetId="6">[5]Design!#REF!</definedName>
    <definedName name="Pby">[5]Design!#REF!</definedName>
    <definedName name="PINQ" localSheetId="0">#REF!</definedName>
    <definedName name="PINQ" localSheetId="6">#REF!</definedName>
    <definedName name="PINQ">#REF!</definedName>
    <definedName name="_xlnm.Print_Area" localSheetId="1">'C&amp;I'!$A$1:$AH$23</definedName>
    <definedName name="_xlnm.Print_Area" localSheetId="0">CP!$A$1:$W$49</definedName>
    <definedName name="_xlnm.Print_Area" localSheetId="5">'F1'!$A$1:$X$43</definedName>
    <definedName name="_xlnm.Print_Area" localSheetId="6">SitePhotoGraphs!$A$1:$J$53</definedName>
    <definedName name="_xlnm.Print_Area" localSheetId="3">T1L!$A$1:$I$80</definedName>
    <definedName name="_xlnm.Print_Area" localSheetId="4">T1U!$A$1:$I$24</definedName>
    <definedName name="_xlnm.Print_Area" localSheetId="2">'Th1'!$A$1:$AJ$52</definedName>
    <definedName name="_xlnm.Print_Titles" localSheetId="1">'C&amp;I'!$1:$9</definedName>
    <definedName name="_xlnm.Print_Titles" localSheetId="3">T1L!$1:$14</definedName>
    <definedName name="_xlnm.Print_Titles" localSheetId="4">T1U!$1:$14</definedName>
    <definedName name="_xlnm.Print_Titles" localSheetId="2">'Th1'!$1:$9</definedName>
    <definedName name="project" localSheetId="0">'[10]Design of SF'!#REF!</definedName>
    <definedName name="project" localSheetId="6">'[10]Design of SF'!#REF!</definedName>
    <definedName name="project">'[10]Design of SF'!#REF!</definedName>
    <definedName name="Pu" localSheetId="0">[11]Design!#REF!</definedName>
    <definedName name="Pu" localSheetId="6">[11]Design!#REF!</definedName>
    <definedName name="Pu">[11]Design!#REF!</definedName>
    <definedName name="Puz" localSheetId="0">[5]Design!#REF!</definedName>
    <definedName name="Puz" localSheetId="6">[5]Design!#REF!</definedName>
    <definedName name="Puz">[5]Design!#REF!</definedName>
    <definedName name="rect_4_415" localSheetId="0">#REF!</definedName>
    <definedName name="rect_4_415" localSheetId="6">#REF!</definedName>
    <definedName name="rect_4_415">#REF!</definedName>
    <definedName name="rel" localSheetId="0">#REF!</definedName>
    <definedName name="rel" localSheetId="6">#REF!</definedName>
    <definedName name="rel">#REF!</definedName>
    <definedName name="Rev" localSheetId="0">#REF!</definedName>
    <definedName name="Rev" localSheetId="6">#REF!</definedName>
    <definedName name="Rev">#REF!</definedName>
    <definedName name="Revision" localSheetId="0">#REF!</definedName>
    <definedName name="Revision" localSheetId="6">#REF!</definedName>
    <definedName name="Revision">#REF!</definedName>
    <definedName name="rig" localSheetId="0">#REF!</definedName>
    <definedName name="rig" localSheetId="6">#REF!</definedName>
    <definedName name="rig">#REF!</definedName>
    <definedName name="robot" localSheetId="0">#REF!</definedName>
    <definedName name="robot" localSheetId="6">#REF!</definedName>
    <definedName name="robot">#REF!</definedName>
    <definedName name="rosid" localSheetId="0">#REF!</definedName>
    <definedName name="rosid" localSheetId="6">#REF!</definedName>
    <definedName name="rosid">#REF!</definedName>
    <definedName name="schools" localSheetId="0">#REF!</definedName>
    <definedName name="schools" localSheetId="6">#REF!</definedName>
    <definedName name="schools">#REF!</definedName>
    <definedName name="Sdate" localSheetId="0">#REF!</definedName>
    <definedName name="Sdate" localSheetId="6">#REF!</definedName>
    <definedName name="Sdate">#REF!</definedName>
    <definedName name="SETT1" localSheetId="0">#REF!</definedName>
    <definedName name="SETT1" localSheetId="6">#REF!</definedName>
    <definedName name="SETT1">#REF!</definedName>
    <definedName name="SETT2" localSheetId="0">#REF!</definedName>
    <definedName name="SETT2" localSheetId="6">#REF!</definedName>
    <definedName name="SETT2">#REF!</definedName>
    <definedName name="SETTT1" localSheetId="0">#REF!</definedName>
    <definedName name="SETTT1" localSheetId="6">#REF!</definedName>
    <definedName name="SETTT1">#REF!</definedName>
    <definedName name="shape" localSheetId="0">#REF!</definedName>
    <definedName name="shape" localSheetId="6">#REF!</definedName>
    <definedName name="shape">#REF!</definedName>
    <definedName name="sl" localSheetId="0">#REF!</definedName>
    <definedName name="sl" localSheetId="6">#REF!</definedName>
    <definedName name="sl">#REF!</definedName>
    <definedName name="sla" localSheetId="0">'[13]Pile cap'!#REF!</definedName>
    <definedName name="sla" localSheetId="6">'[13]Pile cap'!#REF!</definedName>
    <definedName name="sla">'[13]Pile cap'!#REF!</definedName>
    <definedName name="spring" localSheetId="0">#REF!</definedName>
    <definedName name="spring" localSheetId="6">#REF!</definedName>
    <definedName name="spring">#REF!</definedName>
    <definedName name="SPTNP" localSheetId="0">#REF!</definedName>
    <definedName name="SPTNP" localSheetId="6">#REF!</definedName>
    <definedName name="SPTNP">#REF!</definedName>
    <definedName name="StrID" localSheetId="0">#REF!</definedName>
    <definedName name="StrID" localSheetId="6">#REF!</definedName>
    <definedName name="StrID">#REF!</definedName>
    <definedName name="structure" localSheetId="0">'[10]Design of SF'!#REF!</definedName>
    <definedName name="structure" localSheetId="6">'[10]Design of SF'!#REF!</definedName>
    <definedName name="structure">'[10]Design of SF'!#REF!</definedName>
    <definedName name="Subject" localSheetId="0">#REF!</definedName>
    <definedName name="Subject" localSheetId="6">#REF!</definedName>
    <definedName name="Subject">#REF!</definedName>
    <definedName name="Table" localSheetId="0">#REF!</definedName>
    <definedName name="Table" localSheetId="6">#REF!</definedName>
    <definedName name="Table">#REF!</definedName>
    <definedName name="table1">'[3]SPT vs PHI'!$E$2:$F$47</definedName>
    <definedName name="TABLE2" localSheetId="0">#REF!</definedName>
    <definedName name="TABLE2" localSheetId="6">#REF!</definedName>
    <definedName name="TABLE2">#REF!</definedName>
    <definedName name="TableRange" localSheetId="0">#REF!</definedName>
    <definedName name="TableRange" localSheetId="6">#REF!</definedName>
    <definedName name="TableRange">#REF!</definedName>
    <definedName name="Title">'[14]Civil Boq'!$D$3</definedName>
    <definedName name="Title1" localSheetId="0">#REF!</definedName>
    <definedName name="Title1" localSheetId="6">#REF!</definedName>
    <definedName name="Title1">#REF!</definedName>
    <definedName name="Title2" localSheetId="0">#REF!</definedName>
    <definedName name="Title2" localSheetId="6">#REF!</definedName>
    <definedName name="Title2">#REF!</definedName>
    <definedName name="tol" localSheetId="0">#REF!</definedName>
    <definedName name="tol" localSheetId="6">#REF!</definedName>
    <definedName name="tol">#REF!</definedName>
    <definedName name="topl" localSheetId="0">#REF!</definedName>
    <definedName name="topl" localSheetId="6">#REF!</definedName>
    <definedName name="topl">#REF!</definedName>
    <definedName name="topn" localSheetId="0">#REF!</definedName>
    <definedName name="topn" localSheetId="6">#REF!</definedName>
    <definedName name="topn">#REF!</definedName>
    <definedName name="ttt">'[8]SPT vs PHI'!$B$2:$C$65</definedName>
    <definedName name="twc" localSheetId="0">#REF!</definedName>
    <definedName name="twc" localSheetId="6">#REF!</definedName>
    <definedName name="twc">#REF!</definedName>
    <definedName name="w" localSheetId="0">[7]CLAY!#REF!</definedName>
    <definedName name="w" localSheetId="6">[7]CLAY!#REF!</definedName>
    <definedName name="w">[7]CLAY!#REF!</definedName>
    <definedName name="work" localSheetId="0">#REF!</definedName>
    <definedName name="work" localSheetId="6">#REF!</definedName>
    <definedName name="work">#REF!</definedName>
    <definedName name="xx" localSheetId="0">#REF!</definedName>
    <definedName name="xx" localSheetId="6">#REF!</definedName>
    <definedName name="xx">#REF!</definedName>
    <definedName name="XXX" localSheetId="0">[15]CLAY!#REF!</definedName>
    <definedName name="XXX" localSheetId="6">[15]CLAY!#REF!</definedName>
    <definedName name="XXX">[15]CLAY!#REF!</definedName>
  </definedNames>
  <calcPr calcId="162913"/>
</workbook>
</file>

<file path=xl/calcChain.xml><?xml version="1.0" encoding="utf-8"?>
<calcChain xmlns="http://schemas.openxmlformats.org/spreadsheetml/2006/main">
  <c r="B17" i="56" l="1"/>
  <c r="B18" i="56" s="1"/>
  <c r="B19" i="56" s="1"/>
  <c r="B20" i="56" s="1"/>
  <c r="B21" i="56" s="1"/>
  <c r="B22" i="56" s="1"/>
  <c r="B23" i="56" s="1"/>
  <c r="B24" i="56" s="1"/>
  <c r="A17" i="56"/>
  <c r="A18" i="56" s="1"/>
  <c r="A19" i="56" s="1"/>
  <c r="A20" i="56" s="1"/>
  <c r="A21" i="56" s="1"/>
  <c r="A22" i="56" s="1"/>
  <c r="A23" i="56" s="1"/>
  <c r="A24" i="56" s="1"/>
  <c r="A57" i="50"/>
  <c r="A58" i="50" s="1"/>
  <c r="A59" i="50" s="1"/>
  <c r="A60" i="50" s="1"/>
  <c r="A61" i="50" s="1"/>
  <c r="A62" i="50" s="1"/>
  <c r="A63" i="50" s="1"/>
  <c r="A64" i="50" s="1"/>
  <c r="A65" i="50" s="1"/>
  <c r="A66" i="50" s="1"/>
  <c r="A67" i="50" s="1"/>
  <c r="A68" i="50" s="1"/>
  <c r="A69" i="50" s="1"/>
  <c r="A70" i="50" s="1"/>
  <c r="A71" i="50" s="1"/>
  <c r="A72" i="50" s="1"/>
  <c r="A73" i="50" s="1"/>
  <c r="A74" i="50" s="1"/>
  <c r="A75" i="50" s="1"/>
  <c r="A76" i="50" s="1"/>
  <c r="A77" i="50" s="1"/>
  <c r="A78" i="50" s="1"/>
  <c r="A79" i="50" s="1"/>
  <c r="B17" i="50"/>
  <c r="B18" i="50" s="1"/>
  <c r="B19" i="50" s="1"/>
  <c r="B20" i="50" s="1"/>
  <c r="B21" i="50" s="1"/>
  <c r="B22" i="50" s="1"/>
  <c r="B23" i="50" s="1"/>
  <c r="B24" i="50" s="1"/>
  <c r="B25" i="50" s="1"/>
  <c r="B26" i="50" s="1"/>
  <c r="B27" i="50" s="1"/>
  <c r="B28" i="50" s="1"/>
  <c r="B29" i="50" s="1"/>
  <c r="B30" i="50" s="1"/>
  <c r="B31" i="50" s="1"/>
  <c r="B32" i="50" s="1"/>
  <c r="B33" i="50" s="1"/>
  <c r="B34" i="50" s="1"/>
  <c r="B35" i="50" s="1"/>
  <c r="B36" i="50" s="1"/>
  <c r="B37" i="50" s="1"/>
  <c r="B38" i="50" s="1"/>
  <c r="B39" i="50" s="1"/>
  <c r="B40" i="50" s="1"/>
  <c r="B41" i="50" s="1"/>
  <c r="B42" i="50" s="1"/>
  <c r="B43" i="50" s="1"/>
  <c r="B44" i="50" s="1"/>
  <c r="B45" i="50" s="1"/>
  <c r="B46" i="50" s="1"/>
  <c r="B47" i="50" s="1"/>
  <c r="B48" i="50" s="1"/>
  <c r="B49" i="50" s="1"/>
  <c r="B50" i="50" s="1"/>
  <c r="B51" i="50" s="1"/>
  <c r="B52" i="50" s="1"/>
  <c r="B53" i="50" s="1"/>
  <c r="B54" i="50" s="1"/>
  <c r="B55" i="50" s="1"/>
  <c r="B56" i="50" s="1"/>
  <c r="B57" i="50" s="1"/>
  <c r="B58" i="50" s="1"/>
  <c r="B59" i="50" s="1"/>
  <c r="B60" i="50" s="1"/>
  <c r="B61" i="50" s="1"/>
  <c r="B62" i="50" s="1"/>
  <c r="B63" i="50" s="1"/>
  <c r="B64" i="50" s="1"/>
  <c r="B65" i="50" s="1"/>
  <c r="B66" i="50" s="1"/>
  <c r="B67" i="50" s="1"/>
  <c r="B68" i="50" s="1"/>
  <c r="B69" i="50" s="1"/>
  <c r="B70" i="50" s="1"/>
  <c r="B71" i="50" s="1"/>
  <c r="B72" i="50" s="1"/>
  <c r="B73" i="50" s="1"/>
  <c r="B74" i="50" s="1"/>
  <c r="B75" i="50" s="1"/>
  <c r="B76" i="50" s="1"/>
  <c r="B77" i="50" s="1"/>
  <c r="B78" i="50" s="1"/>
  <c r="B79" i="50" s="1"/>
  <c r="B80" i="50" s="1"/>
  <c r="A17" i="50"/>
  <c r="A18" i="50" s="1"/>
  <c r="A19" i="50" s="1"/>
  <c r="A20" i="50" s="1"/>
  <c r="A21" i="50" s="1"/>
  <c r="A22" i="50" s="1"/>
  <c r="A23" i="50" s="1"/>
  <c r="A24" i="50" s="1"/>
  <c r="A25" i="50" s="1"/>
  <c r="A26" i="50" s="1"/>
  <c r="A27" i="50" s="1"/>
  <c r="A28" i="50" s="1"/>
  <c r="A29" i="50" s="1"/>
  <c r="A30" i="50" s="1"/>
  <c r="A31" i="50" s="1"/>
  <c r="A32" i="50" s="1"/>
  <c r="A33" i="50" s="1"/>
  <c r="A34" i="50" s="1"/>
  <c r="A35" i="50" s="1"/>
  <c r="A36" i="50" s="1"/>
  <c r="A37" i="50" s="1"/>
  <c r="A38" i="50" s="1"/>
  <c r="A39" i="50" s="1"/>
  <c r="A40" i="50" s="1"/>
  <c r="A41" i="50" s="1"/>
  <c r="A42" i="50" s="1"/>
  <c r="A43" i="50" s="1"/>
  <c r="A44" i="50" s="1"/>
  <c r="A45" i="50" s="1"/>
  <c r="A46" i="50" s="1"/>
  <c r="A47" i="50" s="1"/>
  <c r="A48" i="50" s="1"/>
  <c r="A49" i="50" s="1"/>
  <c r="A50" i="50" s="1"/>
  <c r="A51" i="50" s="1"/>
  <c r="A52" i="50" s="1"/>
  <c r="A53" i="50" s="1"/>
  <c r="A54" i="50" s="1"/>
  <c r="A55" i="50" s="1"/>
  <c r="B12" i="61"/>
  <c r="B13" i="61"/>
  <c r="B14" i="61"/>
  <c r="B15" i="61"/>
  <c r="B16" i="61"/>
  <c r="B17" i="61"/>
  <c r="B20" i="61"/>
  <c r="B31" i="61"/>
  <c r="B35" i="61"/>
  <c r="H22" i="56" l="1"/>
  <c r="H21" i="56"/>
  <c r="H20" i="56"/>
  <c r="H19" i="56"/>
  <c r="H18" i="56"/>
  <c r="H17" i="56"/>
  <c r="H16" i="56"/>
  <c r="B13" i="49" l="1"/>
  <c r="O44" i="49" l="1"/>
  <c r="H57" i="50" l="1"/>
  <c r="H58" i="50"/>
  <c r="H59" i="50"/>
  <c r="H60" i="50"/>
  <c r="H61" i="50"/>
  <c r="H62" i="50"/>
  <c r="H63" i="50"/>
  <c r="H64" i="50"/>
  <c r="H65" i="50"/>
  <c r="H66" i="50"/>
  <c r="H67" i="50"/>
  <c r="H68" i="50"/>
  <c r="H69" i="50"/>
  <c r="H70" i="50"/>
  <c r="H71" i="50"/>
  <c r="H72" i="50"/>
  <c r="H73" i="50"/>
  <c r="A11" i="56" l="1"/>
  <c r="H17" i="50"/>
  <c r="H18" i="50"/>
  <c r="H19" i="50"/>
  <c r="H20" i="50"/>
  <c r="H21" i="50"/>
  <c r="H22" i="50"/>
  <c r="H23" i="50"/>
  <c r="H24" i="50"/>
  <c r="H25" i="50"/>
  <c r="H26" i="50"/>
  <c r="H27" i="50"/>
  <c r="H28" i="50"/>
  <c r="H29" i="50"/>
  <c r="H30" i="50"/>
  <c r="H31" i="50"/>
  <c r="H32" i="50"/>
  <c r="H33" i="50"/>
  <c r="H34" i="50"/>
  <c r="H35" i="50"/>
  <c r="H36" i="50"/>
  <c r="H37" i="50"/>
  <c r="H38" i="50"/>
  <c r="H39" i="50"/>
  <c r="H40" i="50"/>
  <c r="H41" i="50"/>
  <c r="H42" i="50"/>
  <c r="H43" i="50"/>
  <c r="H44" i="50"/>
  <c r="H45" i="50"/>
  <c r="H46" i="50"/>
  <c r="H47" i="50"/>
  <c r="H48" i="50"/>
  <c r="H49" i="50"/>
  <c r="H50" i="50"/>
  <c r="H51" i="50"/>
  <c r="H52" i="50"/>
  <c r="H53" i="50"/>
  <c r="H54" i="50"/>
  <c r="H55" i="50"/>
  <c r="H56" i="50"/>
  <c r="K44" i="50" l="1"/>
  <c r="M44" i="50"/>
  <c r="K50" i="50"/>
  <c r="M50" i="50"/>
  <c r="K47" i="50"/>
  <c r="M47" i="50"/>
  <c r="K25" i="56"/>
  <c r="K26" i="56"/>
  <c r="K27" i="56"/>
  <c r="K28" i="56"/>
  <c r="K29" i="56"/>
  <c r="K30" i="56"/>
  <c r="K31" i="56"/>
  <c r="K32" i="56"/>
  <c r="K33" i="56"/>
  <c r="K34" i="56"/>
  <c r="K35" i="56"/>
  <c r="K36" i="56"/>
  <c r="K37" i="56"/>
  <c r="K38" i="56"/>
  <c r="K39" i="56"/>
  <c r="K40" i="56"/>
  <c r="K41" i="56"/>
  <c r="N39" i="56"/>
  <c r="M39" i="56"/>
  <c r="M37" i="56"/>
  <c r="M35" i="56"/>
  <c r="M33" i="56"/>
  <c r="M31" i="56"/>
  <c r="N26" i="56"/>
  <c r="N22" i="56"/>
  <c r="O37" i="49"/>
  <c r="AA28" i="51"/>
  <c r="AA30" i="51"/>
  <c r="N44" i="50" l="1"/>
  <c r="N50" i="50"/>
  <c r="N28" i="56"/>
  <c r="N33" i="56"/>
  <c r="N37" i="56"/>
  <c r="N20" i="56"/>
  <c r="N24" i="56"/>
  <c r="AG23" i="51" s="1"/>
  <c r="N18" i="56"/>
  <c r="N31" i="56"/>
  <c r="N35" i="56"/>
  <c r="N47" i="50"/>
  <c r="AA33" i="51"/>
  <c r="AA42" i="51"/>
  <c r="AA32" i="51"/>
  <c r="AA40" i="51" s="1"/>
  <c r="Y19" i="51" s="1"/>
  <c r="Y47" i="51" l="1"/>
  <c r="AA52" i="51" s="1"/>
  <c r="AA24" i="51"/>
  <c r="AA34" i="51"/>
  <c r="AA41" i="51" s="1"/>
  <c r="H40" i="56"/>
  <c r="H41" i="56"/>
  <c r="H42" i="56"/>
  <c r="H43" i="56"/>
  <c r="H44" i="56"/>
  <c r="H45" i="56"/>
  <c r="H46" i="56"/>
  <c r="H47" i="56"/>
  <c r="H48" i="56"/>
  <c r="H49" i="56"/>
  <c r="H50" i="56"/>
  <c r="H51" i="56"/>
  <c r="H52" i="56"/>
  <c r="H53" i="56"/>
  <c r="H54" i="56"/>
  <c r="H55" i="56"/>
  <c r="H56" i="56"/>
  <c r="H57" i="56"/>
  <c r="H58" i="56"/>
  <c r="H59" i="56"/>
  <c r="H60" i="56"/>
  <c r="H61" i="56"/>
  <c r="H62" i="56"/>
  <c r="H63" i="56"/>
  <c r="H64" i="56"/>
  <c r="H65" i="56"/>
  <c r="H66" i="56"/>
  <c r="H67" i="56"/>
  <c r="H68" i="56"/>
  <c r="H69" i="56"/>
  <c r="H70" i="56"/>
  <c r="H71" i="56"/>
  <c r="H72" i="56"/>
  <c r="H73" i="56"/>
  <c r="H74" i="56"/>
  <c r="H75" i="56"/>
  <c r="H76" i="56"/>
  <c r="H77" i="56"/>
  <c r="H78" i="56"/>
  <c r="H79" i="56"/>
  <c r="H80" i="56"/>
  <c r="H81" i="56"/>
  <c r="H82" i="56"/>
  <c r="H83" i="56"/>
  <c r="H84" i="56"/>
  <c r="H85" i="56"/>
  <c r="H86" i="56"/>
  <c r="H87" i="56"/>
  <c r="H88" i="56"/>
  <c r="H89" i="56"/>
  <c r="H90" i="56"/>
  <c r="H91" i="56"/>
  <c r="H92" i="56"/>
  <c r="H93" i="56"/>
  <c r="H94" i="56"/>
  <c r="H95" i="56"/>
  <c r="H96" i="56"/>
  <c r="H97" i="56"/>
  <c r="H98" i="56"/>
  <c r="H99" i="56"/>
  <c r="H100" i="56"/>
  <c r="H101" i="56"/>
  <c r="H102" i="56"/>
  <c r="H103" i="56"/>
  <c r="H104" i="56"/>
  <c r="H105" i="56"/>
  <c r="H106" i="56"/>
  <c r="H107" i="56"/>
  <c r="H108" i="56"/>
  <c r="H109" i="56"/>
  <c r="H110" i="56"/>
  <c r="H111" i="56"/>
  <c r="H112" i="56"/>
  <c r="H113" i="56"/>
  <c r="H114" i="56"/>
  <c r="H115" i="56"/>
  <c r="H116" i="56"/>
  <c r="H117" i="56"/>
  <c r="H118" i="56"/>
  <c r="H119" i="56"/>
  <c r="H120" i="56"/>
  <c r="H121" i="56"/>
  <c r="H122" i="56"/>
  <c r="H123" i="56"/>
  <c r="H124" i="56"/>
  <c r="H125" i="56"/>
  <c r="H126" i="56"/>
  <c r="H127" i="56"/>
  <c r="H128" i="56"/>
  <c r="H129" i="56"/>
  <c r="H130" i="56"/>
  <c r="H131" i="56"/>
  <c r="H132" i="56"/>
  <c r="H133" i="56"/>
  <c r="H134" i="56"/>
  <c r="H135" i="56"/>
  <c r="H136" i="56"/>
  <c r="H137" i="56"/>
  <c r="H138" i="56"/>
  <c r="H139" i="56"/>
  <c r="H140" i="56"/>
  <c r="H141" i="56"/>
  <c r="H142" i="56"/>
  <c r="H143" i="56"/>
  <c r="H144" i="56"/>
  <c r="H145" i="56"/>
  <c r="H146" i="56"/>
  <c r="H147" i="56"/>
  <c r="H148" i="56"/>
  <c r="H149" i="56"/>
  <c r="H150" i="56"/>
  <c r="H151" i="56"/>
  <c r="H152" i="56"/>
  <c r="H153" i="56"/>
  <c r="H154" i="56"/>
  <c r="H155" i="56"/>
  <c r="H156" i="56"/>
  <c r="H157" i="56"/>
  <c r="H158" i="56"/>
  <c r="H159" i="56"/>
  <c r="H160" i="56"/>
  <c r="H161" i="56"/>
  <c r="H162" i="56"/>
  <c r="H163" i="56"/>
  <c r="H164" i="56"/>
  <c r="H165" i="56"/>
  <c r="H166" i="56"/>
  <c r="H167" i="56"/>
  <c r="H168" i="56"/>
  <c r="H169" i="56"/>
  <c r="H170" i="56"/>
  <c r="H171" i="56"/>
  <c r="H172" i="56"/>
  <c r="H173" i="56"/>
  <c r="H174" i="56"/>
  <c r="H175" i="56"/>
  <c r="H176" i="56"/>
  <c r="H177" i="56"/>
  <c r="H178" i="56"/>
  <c r="H179" i="56"/>
  <c r="H180" i="56"/>
  <c r="H181" i="56"/>
  <c r="H182" i="56"/>
  <c r="H183" i="56"/>
  <c r="H184" i="56"/>
  <c r="H185" i="56"/>
  <c r="H186" i="56"/>
  <c r="H187" i="56"/>
  <c r="H188" i="56"/>
  <c r="H189" i="56"/>
  <c r="H190" i="56"/>
  <c r="H191" i="56"/>
  <c r="H192" i="56"/>
  <c r="H193" i="56"/>
  <c r="H194" i="56"/>
  <c r="H195" i="56"/>
  <c r="H196" i="56"/>
  <c r="H197" i="56"/>
  <c r="H198" i="56"/>
  <c r="H199" i="56"/>
  <c r="H200" i="56"/>
  <c r="H201" i="56"/>
  <c r="H202" i="56"/>
  <c r="H203" i="56"/>
  <c r="H204" i="56"/>
  <c r="H205" i="56"/>
  <c r="H206" i="56"/>
  <c r="H207" i="56"/>
  <c r="H208" i="56"/>
  <c r="H209" i="56"/>
  <c r="H210" i="56"/>
  <c r="H211" i="56"/>
  <c r="H212" i="56"/>
  <c r="H213" i="56"/>
  <c r="H214" i="56"/>
  <c r="H215" i="56"/>
  <c r="H216" i="56"/>
  <c r="H217" i="56"/>
  <c r="H218" i="56"/>
  <c r="H219" i="56"/>
  <c r="H220" i="56"/>
  <c r="H221" i="56"/>
  <c r="H222" i="56"/>
  <c r="H223" i="56"/>
  <c r="H224" i="56"/>
  <c r="H225" i="56"/>
  <c r="H226" i="56"/>
  <c r="H227" i="56"/>
  <c r="H228" i="56"/>
  <c r="H229" i="56"/>
  <c r="H230" i="56"/>
  <c r="H231" i="56"/>
  <c r="H232" i="56"/>
  <c r="H233" i="56"/>
  <c r="H234" i="56"/>
  <c r="H235" i="56"/>
  <c r="H236" i="56"/>
  <c r="H237" i="56"/>
  <c r="H238" i="56"/>
  <c r="H239" i="56"/>
  <c r="H240" i="56"/>
  <c r="H241" i="56"/>
  <c r="H242" i="56"/>
  <c r="H243" i="56"/>
  <c r="H244" i="56"/>
  <c r="H245" i="56"/>
  <c r="H246" i="56"/>
  <c r="H247" i="56"/>
  <c r="H248" i="56"/>
  <c r="H249" i="56"/>
  <c r="H250" i="56"/>
  <c r="H251" i="56"/>
  <c r="H252" i="56"/>
  <c r="H253" i="56"/>
  <c r="H254" i="56"/>
  <c r="H255" i="56"/>
  <c r="H256" i="56"/>
  <c r="H257" i="56"/>
  <c r="H258" i="56"/>
  <c r="H259" i="56"/>
  <c r="H260" i="56"/>
  <c r="H261" i="56"/>
  <c r="H262" i="56"/>
  <c r="H263" i="56"/>
  <c r="H264" i="56"/>
  <c r="H265" i="56"/>
  <c r="H266" i="56"/>
  <c r="H267" i="56"/>
  <c r="H268" i="56"/>
  <c r="H269" i="56"/>
  <c r="H270" i="56"/>
  <c r="H271" i="56"/>
  <c r="H272" i="56"/>
  <c r="H273" i="56"/>
  <c r="H274" i="56"/>
  <c r="H275" i="56"/>
  <c r="H276" i="56"/>
  <c r="H277" i="56"/>
  <c r="H278" i="56"/>
  <c r="H279" i="56"/>
  <c r="H280" i="56"/>
  <c r="H281" i="56"/>
  <c r="H282" i="56"/>
  <c r="H283" i="56"/>
  <c r="H284" i="56"/>
  <c r="H285" i="56"/>
  <c r="H286" i="56"/>
  <c r="H287" i="56"/>
  <c r="H288" i="56"/>
  <c r="H289" i="56"/>
  <c r="H290" i="56"/>
  <c r="H291" i="56"/>
  <c r="H292" i="56"/>
  <c r="H293" i="56"/>
  <c r="H294" i="56"/>
  <c r="H295" i="56"/>
  <c r="H296" i="56"/>
  <c r="H297" i="56"/>
  <c r="H298" i="56"/>
  <c r="H299" i="56"/>
  <c r="H300" i="56"/>
  <c r="H301" i="56"/>
  <c r="H302" i="56"/>
  <c r="H303" i="56"/>
  <c r="H304" i="56"/>
  <c r="H305" i="56"/>
  <c r="H306" i="56"/>
  <c r="H307" i="56"/>
  <c r="H308" i="56"/>
  <c r="H309" i="56"/>
  <c r="H310" i="56"/>
  <c r="H311" i="56"/>
  <c r="H312" i="56"/>
  <c r="H313" i="56"/>
  <c r="H314" i="56"/>
  <c r="H315" i="56"/>
  <c r="H316" i="56"/>
  <c r="H317" i="56"/>
  <c r="H318" i="56"/>
  <c r="H319" i="56"/>
  <c r="H320" i="56"/>
  <c r="H321" i="56"/>
  <c r="H322" i="56"/>
  <c r="H323" i="56"/>
  <c r="H324" i="56"/>
  <c r="H325" i="56"/>
  <c r="H326" i="56"/>
  <c r="H327" i="56"/>
  <c r="H328" i="56"/>
  <c r="H329" i="56"/>
  <c r="H330" i="56"/>
  <c r="H331" i="56"/>
  <c r="H332" i="56"/>
  <c r="H333" i="56"/>
  <c r="H334" i="56"/>
  <c r="H335" i="56"/>
  <c r="H336" i="56"/>
  <c r="H337" i="56"/>
  <c r="H338" i="56"/>
  <c r="H339" i="56"/>
  <c r="H340" i="56"/>
  <c r="H341" i="56"/>
  <c r="H342" i="56"/>
  <c r="H343" i="56"/>
  <c r="H344" i="56"/>
  <c r="H345" i="56"/>
  <c r="H346" i="56"/>
  <c r="H347" i="56"/>
  <c r="H348" i="56"/>
  <c r="H349" i="56"/>
  <c r="H350" i="56"/>
  <c r="H351" i="56"/>
  <c r="H352" i="56"/>
  <c r="H353" i="56"/>
  <c r="H354" i="56"/>
  <c r="H355" i="56"/>
  <c r="H356" i="56"/>
  <c r="H357" i="56"/>
  <c r="H358" i="56"/>
  <c r="H359" i="56"/>
  <c r="H360" i="56"/>
  <c r="H361" i="56"/>
  <c r="H362" i="56"/>
  <c r="H363" i="56"/>
  <c r="H364" i="56"/>
  <c r="H365" i="56"/>
  <c r="H366" i="56"/>
  <c r="H367" i="56"/>
  <c r="H368" i="56"/>
  <c r="H369" i="56"/>
  <c r="H370" i="56"/>
  <c r="H371" i="56"/>
  <c r="H372" i="56"/>
  <c r="H373" i="56"/>
  <c r="H374" i="56"/>
  <c r="H375" i="56"/>
  <c r="H376" i="56"/>
  <c r="H377" i="56"/>
  <c r="H378" i="56"/>
  <c r="H379" i="56"/>
  <c r="H380" i="56"/>
  <c r="H381" i="56"/>
  <c r="H382" i="56"/>
  <c r="H383" i="56"/>
  <c r="H384" i="56"/>
  <c r="H385" i="56"/>
  <c r="H386" i="56"/>
  <c r="H387" i="56"/>
  <c r="H388" i="56"/>
  <c r="H389" i="56"/>
  <c r="H390" i="56"/>
  <c r="H391" i="56"/>
  <c r="H392" i="56"/>
  <c r="H393" i="56"/>
  <c r="H394" i="56"/>
  <c r="H395" i="56"/>
  <c r="H396" i="56"/>
  <c r="H397" i="56"/>
  <c r="H398" i="56"/>
  <c r="H399" i="56"/>
  <c r="H400" i="56"/>
  <c r="H401" i="56"/>
  <c r="H402" i="56"/>
  <c r="H403" i="56"/>
  <c r="H404" i="56"/>
  <c r="H405" i="56"/>
  <c r="H77" i="50"/>
  <c r="H78" i="50"/>
  <c r="H79" i="50"/>
  <c r="H80" i="50"/>
  <c r="H81" i="50"/>
  <c r="H82" i="50"/>
  <c r="H83" i="50"/>
  <c r="H84" i="50"/>
  <c r="H85" i="50"/>
  <c r="H86" i="50"/>
  <c r="H87" i="50"/>
  <c r="H88" i="50"/>
  <c r="H89" i="50"/>
  <c r="H90" i="50"/>
  <c r="H91" i="50"/>
  <c r="H92" i="50"/>
  <c r="H93" i="50"/>
  <c r="H94" i="50"/>
  <c r="H95" i="50"/>
  <c r="H96" i="50"/>
  <c r="H97" i="50"/>
  <c r="H98" i="50"/>
  <c r="H99" i="50"/>
  <c r="H100" i="50"/>
  <c r="H101" i="50"/>
  <c r="H102" i="50"/>
  <c r="H103" i="50"/>
  <c r="H104" i="50"/>
  <c r="H105" i="50"/>
  <c r="H106" i="50"/>
  <c r="H107" i="50"/>
  <c r="H108" i="50"/>
  <c r="H109" i="50"/>
  <c r="H110" i="50"/>
  <c r="H111" i="50"/>
  <c r="H112" i="50"/>
  <c r="H113" i="50"/>
  <c r="H114" i="50"/>
  <c r="H115" i="50"/>
  <c r="H116" i="50"/>
  <c r="H117" i="50"/>
  <c r="H118" i="50"/>
  <c r="H119" i="50"/>
  <c r="H120" i="50"/>
  <c r="H121" i="50"/>
  <c r="H122" i="50"/>
  <c r="H123" i="50"/>
  <c r="H124" i="50"/>
  <c r="H125" i="50"/>
  <c r="H126" i="50"/>
  <c r="H127" i="50"/>
  <c r="H128" i="50"/>
  <c r="H129" i="50"/>
  <c r="H130" i="50"/>
  <c r="H131" i="50"/>
  <c r="H132" i="50"/>
  <c r="H133" i="50"/>
  <c r="H134" i="50"/>
  <c r="H135" i="50"/>
  <c r="H136" i="50"/>
  <c r="H137" i="50"/>
  <c r="H138" i="50"/>
  <c r="H139" i="50"/>
  <c r="H140" i="50"/>
  <c r="H141" i="50"/>
  <c r="H142" i="50"/>
  <c r="H143" i="50"/>
  <c r="H144" i="50"/>
  <c r="H145" i="50"/>
  <c r="H146" i="50"/>
  <c r="H147" i="50"/>
  <c r="H148" i="50"/>
  <c r="H149" i="50"/>
  <c r="H150" i="50"/>
  <c r="H151" i="50"/>
  <c r="H152" i="50"/>
  <c r="H153" i="50"/>
  <c r="H154" i="50"/>
  <c r="H155" i="50"/>
  <c r="H156" i="50"/>
  <c r="H157" i="50"/>
  <c r="H158" i="50"/>
  <c r="H159" i="50"/>
  <c r="H160" i="50"/>
  <c r="H161" i="50"/>
  <c r="H162" i="50"/>
  <c r="H163" i="50"/>
  <c r="H164" i="50"/>
  <c r="H165" i="50"/>
  <c r="H166" i="50"/>
  <c r="H167" i="50"/>
  <c r="H168" i="50"/>
  <c r="H169" i="50"/>
  <c r="H170" i="50"/>
  <c r="H171" i="50"/>
  <c r="H172" i="50"/>
  <c r="H173" i="50"/>
  <c r="H174" i="50"/>
  <c r="H175" i="50"/>
  <c r="H176" i="50"/>
  <c r="H177" i="50"/>
  <c r="H178" i="50"/>
  <c r="H179" i="50"/>
  <c r="H180" i="50"/>
  <c r="H181" i="50"/>
  <c r="H182" i="50"/>
  <c r="H183" i="50"/>
  <c r="H184" i="50"/>
  <c r="H185" i="50"/>
  <c r="H186" i="50"/>
  <c r="H187" i="50"/>
  <c r="H188" i="50"/>
  <c r="H189" i="50"/>
  <c r="H190" i="50"/>
  <c r="H191" i="50"/>
  <c r="H192" i="50"/>
  <c r="H193" i="50"/>
  <c r="H194" i="50"/>
  <c r="H195" i="50"/>
  <c r="H196" i="50"/>
  <c r="H197" i="50"/>
  <c r="H198" i="50"/>
  <c r="H199" i="50"/>
  <c r="H200" i="50"/>
  <c r="H201" i="50"/>
  <c r="H202" i="50"/>
  <c r="H203" i="50"/>
  <c r="H204" i="50"/>
  <c r="H205" i="50"/>
  <c r="H206" i="50"/>
  <c r="H207" i="50"/>
  <c r="H208" i="50"/>
  <c r="H209" i="50"/>
  <c r="H210" i="50"/>
  <c r="H211" i="50"/>
  <c r="H212" i="50"/>
  <c r="H213" i="50"/>
  <c r="H214" i="50"/>
  <c r="H215" i="50"/>
  <c r="H216" i="50"/>
  <c r="H217" i="50"/>
  <c r="H218" i="50"/>
  <c r="H219" i="50"/>
  <c r="H220" i="50"/>
  <c r="H221" i="50"/>
  <c r="H222" i="50"/>
  <c r="H223" i="50"/>
  <c r="H224" i="50"/>
  <c r="H225" i="50"/>
  <c r="H226" i="50"/>
  <c r="H227" i="50"/>
  <c r="H228" i="50"/>
  <c r="H229" i="50"/>
  <c r="H230" i="50"/>
  <c r="H231" i="50"/>
  <c r="H232" i="50"/>
  <c r="H233" i="50"/>
  <c r="H234" i="50"/>
  <c r="H235" i="50"/>
  <c r="H236" i="50"/>
  <c r="H237" i="50"/>
  <c r="H238" i="50"/>
  <c r="H239" i="50"/>
  <c r="H240" i="50"/>
  <c r="H241" i="50"/>
  <c r="H242" i="50"/>
  <c r="H243" i="50"/>
  <c r="H244" i="50"/>
  <c r="H245" i="50"/>
  <c r="H246" i="50"/>
  <c r="H247" i="50"/>
  <c r="H248" i="50"/>
  <c r="H249" i="50"/>
  <c r="H250" i="50"/>
  <c r="H251" i="50"/>
  <c r="H252" i="50"/>
  <c r="H253" i="50"/>
  <c r="H254" i="50"/>
  <c r="H255" i="50"/>
  <c r="H256" i="50"/>
  <c r="H257" i="50"/>
  <c r="H258" i="50"/>
  <c r="H259" i="50"/>
  <c r="H260" i="50"/>
  <c r="H261" i="50"/>
  <c r="H262" i="50"/>
  <c r="H263" i="50"/>
  <c r="H264" i="50"/>
  <c r="H265" i="50"/>
  <c r="H266" i="50"/>
  <c r="H267" i="50"/>
  <c r="H268" i="50"/>
  <c r="H269" i="50"/>
  <c r="H270" i="50"/>
  <c r="H271" i="50"/>
  <c r="H272" i="50"/>
  <c r="H273" i="50"/>
  <c r="H274" i="50"/>
  <c r="H275" i="50"/>
  <c r="H276" i="50"/>
  <c r="H277" i="50"/>
  <c r="H278" i="50"/>
  <c r="H279" i="50"/>
  <c r="H280" i="50"/>
  <c r="H281" i="50"/>
  <c r="H282" i="50"/>
  <c r="H283" i="50"/>
  <c r="H284" i="50"/>
  <c r="H285" i="50"/>
  <c r="H286" i="50"/>
  <c r="H287" i="50"/>
  <c r="H288" i="50"/>
  <c r="H289" i="50"/>
  <c r="H290" i="50"/>
  <c r="H291" i="50"/>
  <c r="H292" i="50"/>
  <c r="H293" i="50"/>
  <c r="H294" i="50"/>
  <c r="H295" i="50"/>
  <c r="H296" i="50"/>
  <c r="H297" i="50"/>
  <c r="H298" i="50"/>
  <c r="H299" i="50"/>
  <c r="H300" i="50"/>
  <c r="H301" i="50"/>
  <c r="H302" i="50"/>
  <c r="H303" i="50"/>
  <c r="H304" i="50"/>
  <c r="H305" i="50"/>
  <c r="H306" i="50"/>
  <c r="H307" i="50"/>
  <c r="H308" i="50"/>
  <c r="H309" i="50"/>
  <c r="H310" i="50"/>
  <c r="H311" i="50"/>
  <c r="H312" i="50"/>
  <c r="H313" i="50"/>
  <c r="H314" i="50"/>
  <c r="H315" i="50"/>
  <c r="H316" i="50"/>
  <c r="H317" i="50"/>
  <c r="H318" i="50"/>
  <c r="H319" i="50"/>
  <c r="H320" i="50"/>
  <c r="H321" i="50"/>
  <c r="H322" i="50"/>
  <c r="H323" i="50"/>
  <c r="H324" i="50"/>
  <c r="H325" i="50"/>
  <c r="H326" i="50"/>
  <c r="H327" i="50"/>
  <c r="H328" i="50"/>
  <c r="H329" i="50"/>
  <c r="H330" i="50"/>
  <c r="H331" i="50"/>
  <c r="H332" i="50"/>
  <c r="H333" i="50"/>
  <c r="H334" i="50"/>
  <c r="H335" i="50"/>
  <c r="H336" i="50"/>
  <c r="H337" i="50"/>
  <c r="H338" i="50"/>
  <c r="H339" i="50"/>
  <c r="H340" i="50"/>
  <c r="H341" i="50"/>
  <c r="H342" i="50"/>
  <c r="H343" i="50"/>
  <c r="H344" i="50"/>
  <c r="H345" i="50"/>
  <c r="H346" i="50"/>
  <c r="H347" i="50"/>
  <c r="H348" i="50"/>
  <c r="H349" i="50"/>
  <c r="H350" i="50"/>
  <c r="H351" i="50"/>
  <c r="H352" i="50"/>
  <c r="H353" i="50"/>
  <c r="H354" i="50"/>
  <c r="H355" i="50"/>
  <c r="H356" i="50"/>
  <c r="H357" i="50"/>
  <c r="H358" i="50"/>
  <c r="H359" i="50"/>
  <c r="H360" i="50"/>
  <c r="H361" i="50"/>
  <c r="H362" i="50"/>
  <c r="H363" i="50"/>
  <c r="H364" i="50"/>
  <c r="H365" i="50"/>
  <c r="H366" i="50"/>
  <c r="H367" i="50"/>
  <c r="H368" i="50"/>
  <c r="H369" i="50"/>
  <c r="H370" i="50"/>
  <c r="H371" i="50"/>
  <c r="H372" i="50"/>
  <c r="H373" i="50"/>
  <c r="H374" i="50"/>
  <c r="H375" i="50"/>
  <c r="H376" i="50"/>
  <c r="H377" i="50"/>
  <c r="H378" i="50"/>
  <c r="H379" i="50"/>
  <c r="H380" i="50"/>
  <c r="H381" i="50"/>
  <c r="H382" i="50"/>
  <c r="H383" i="50"/>
  <c r="H384" i="50"/>
  <c r="H385" i="50"/>
  <c r="H386" i="50"/>
  <c r="H387" i="50"/>
  <c r="H388" i="50"/>
  <c r="H389" i="50"/>
  <c r="H390" i="50"/>
  <c r="H391" i="50"/>
  <c r="H392" i="50"/>
  <c r="H393" i="50"/>
  <c r="H394" i="50"/>
  <c r="H395" i="50"/>
  <c r="H396" i="50"/>
  <c r="H397" i="50"/>
  <c r="H398" i="50"/>
  <c r="H399" i="50"/>
  <c r="H400" i="50"/>
  <c r="H401" i="50"/>
  <c r="H402" i="50"/>
  <c r="H403" i="50"/>
  <c r="H404" i="50"/>
  <c r="H405" i="50"/>
  <c r="H406" i="50"/>
  <c r="H16" i="50"/>
  <c r="Z48" i="51" l="1"/>
  <c r="Z47" i="51"/>
  <c r="Z20" i="51"/>
  <c r="Z19" i="51"/>
  <c r="K405" i="56"/>
  <c r="K404" i="56"/>
  <c r="K403" i="56"/>
  <c r="K402" i="56"/>
  <c r="K401" i="56"/>
  <c r="K400" i="56"/>
  <c r="K399" i="56"/>
  <c r="K398" i="56"/>
  <c r="K397" i="56"/>
  <c r="K396" i="56"/>
  <c r="K395" i="56"/>
  <c r="K394" i="56"/>
  <c r="K393" i="56"/>
  <c r="K392" i="56"/>
  <c r="K391" i="56"/>
  <c r="K390" i="56"/>
  <c r="K389" i="56"/>
  <c r="K388" i="56"/>
  <c r="K387" i="56"/>
  <c r="K386" i="56"/>
  <c r="K385" i="56"/>
  <c r="K384" i="56"/>
  <c r="K383" i="56"/>
  <c r="K382" i="56"/>
  <c r="K381" i="56"/>
  <c r="K380" i="56"/>
  <c r="K379" i="56"/>
  <c r="K378" i="56"/>
  <c r="K377" i="56"/>
  <c r="K376" i="56"/>
  <c r="K375" i="56"/>
  <c r="K374" i="56"/>
  <c r="K373" i="56"/>
  <c r="K372" i="56"/>
  <c r="K371" i="56"/>
  <c r="K370" i="56"/>
  <c r="K369" i="56"/>
  <c r="K368" i="56"/>
  <c r="K367" i="56"/>
  <c r="K366" i="56"/>
  <c r="K365" i="56"/>
  <c r="K364" i="56"/>
  <c r="K363" i="56"/>
  <c r="K362" i="56"/>
  <c r="K361" i="56"/>
  <c r="K360" i="56"/>
  <c r="K359" i="56"/>
  <c r="K358" i="56"/>
  <c r="K357" i="56"/>
  <c r="K356" i="56"/>
  <c r="K355" i="56"/>
  <c r="K354" i="56"/>
  <c r="K353" i="56"/>
  <c r="K352" i="56"/>
  <c r="K351" i="56"/>
  <c r="K350" i="56"/>
  <c r="K349" i="56"/>
  <c r="K348" i="56"/>
  <c r="K347" i="56"/>
  <c r="K346" i="56"/>
  <c r="K345" i="56"/>
  <c r="K344" i="56"/>
  <c r="K343" i="56"/>
  <c r="K342" i="56"/>
  <c r="K341" i="56"/>
  <c r="K340" i="56"/>
  <c r="K339" i="56"/>
  <c r="K338" i="56"/>
  <c r="K337" i="56"/>
  <c r="K336" i="56"/>
  <c r="K335" i="56"/>
  <c r="K334" i="56"/>
  <c r="K333" i="56"/>
  <c r="K332" i="56"/>
  <c r="K331" i="56"/>
  <c r="K330" i="56"/>
  <c r="K329" i="56"/>
  <c r="K328" i="56"/>
  <c r="K327" i="56"/>
  <c r="K326" i="56"/>
  <c r="K325" i="56"/>
  <c r="K324" i="56"/>
  <c r="K323" i="56"/>
  <c r="K322" i="56"/>
  <c r="K321" i="56"/>
  <c r="K320" i="56"/>
  <c r="K319" i="56"/>
  <c r="K318" i="56"/>
  <c r="K317" i="56"/>
  <c r="K316" i="56"/>
  <c r="K315" i="56"/>
  <c r="K314" i="56"/>
  <c r="K313" i="56"/>
  <c r="K312" i="56"/>
  <c r="K311" i="56"/>
  <c r="K310" i="56"/>
  <c r="K309" i="56"/>
  <c r="K308" i="56"/>
  <c r="K307" i="56"/>
  <c r="K306" i="56"/>
  <c r="K305" i="56"/>
  <c r="K304" i="56"/>
  <c r="K303" i="56"/>
  <c r="K302" i="56"/>
  <c r="K301" i="56"/>
  <c r="K300" i="56"/>
  <c r="K299" i="56"/>
  <c r="K298" i="56"/>
  <c r="K297" i="56"/>
  <c r="K296" i="56"/>
  <c r="K295" i="56"/>
  <c r="K294" i="56"/>
  <c r="K293" i="56"/>
  <c r="K292" i="56"/>
  <c r="K291" i="56"/>
  <c r="K290" i="56"/>
  <c r="K289" i="56"/>
  <c r="K288" i="56"/>
  <c r="K287" i="56"/>
  <c r="K286" i="56"/>
  <c r="K285" i="56"/>
  <c r="K284" i="56"/>
  <c r="K283" i="56"/>
  <c r="K282" i="56"/>
  <c r="K281" i="56"/>
  <c r="K280" i="56"/>
  <c r="K279" i="56"/>
  <c r="K278" i="56"/>
  <c r="K277" i="56"/>
  <c r="K276" i="56"/>
  <c r="K275" i="56"/>
  <c r="K274" i="56"/>
  <c r="K273" i="56"/>
  <c r="K272" i="56"/>
  <c r="K271" i="56"/>
  <c r="K270" i="56"/>
  <c r="K269" i="56"/>
  <c r="K268" i="56"/>
  <c r="K267" i="56"/>
  <c r="K266" i="56"/>
  <c r="K265" i="56"/>
  <c r="K264" i="56"/>
  <c r="K263" i="56"/>
  <c r="K262" i="56"/>
  <c r="K261" i="56"/>
  <c r="K260" i="56"/>
  <c r="K259" i="56"/>
  <c r="K258" i="56"/>
  <c r="K257" i="56"/>
  <c r="K256" i="56"/>
  <c r="K255" i="56"/>
  <c r="K254" i="56"/>
  <c r="K253" i="56"/>
  <c r="K252" i="56"/>
  <c r="K251" i="56"/>
  <c r="K250" i="56"/>
  <c r="K249" i="56"/>
  <c r="K248" i="56"/>
  <c r="K247" i="56"/>
  <c r="K246" i="56"/>
  <c r="K245" i="56"/>
  <c r="K244" i="56"/>
  <c r="K243" i="56"/>
  <c r="K242" i="56"/>
  <c r="K241" i="56"/>
  <c r="K240" i="56"/>
  <c r="K239" i="56"/>
  <c r="K238" i="56"/>
  <c r="K237" i="56"/>
  <c r="K236" i="56"/>
  <c r="K235" i="56"/>
  <c r="K234" i="56"/>
  <c r="K233" i="56"/>
  <c r="K232" i="56"/>
  <c r="K231" i="56"/>
  <c r="K230" i="56"/>
  <c r="K229" i="56"/>
  <c r="K228" i="56"/>
  <c r="K227" i="56"/>
  <c r="K226" i="56"/>
  <c r="K225" i="56"/>
  <c r="K224" i="56"/>
  <c r="K223" i="56"/>
  <c r="K222" i="56"/>
  <c r="K221" i="56"/>
  <c r="K220" i="56"/>
  <c r="K219" i="56"/>
  <c r="K218" i="56"/>
  <c r="K217" i="56"/>
  <c r="K216" i="56"/>
  <c r="K215" i="56"/>
  <c r="K214" i="56"/>
  <c r="K213" i="56"/>
  <c r="K212" i="56"/>
  <c r="K211" i="56"/>
  <c r="K210" i="56"/>
  <c r="K209" i="56"/>
  <c r="K208" i="56"/>
  <c r="K207" i="56"/>
  <c r="K206" i="56"/>
  <c r="K205" i="56"/>
  <c r="K204" i="56"/>
  <c r="K203" i="56"/>
  <c r="K202" i="56"/>
  <c r="K201" i="56"/>
  <c r="K200" i="56"/>
  <c r="K199" i="56"/>
  <c r="K198" i="56"/>
  <c r="K197" i="56"/>
  <c r="K196" i="56"/>
  <c r="K195" i="56"/>
  <c r="K194" i="56"/>
  <c r="K193" i="56"/>
  <c r="K192" i="56"/>
  <c r="K191" i="56"/>
  <c r="K190" i="56"/>
  <c r="K189" i="56"/>
  <c r="K188" i="56"/>
  <c r="K187" i="56"/>
  <c r="K186" i="56"/>
  <c r="K185" i="56"/>
  <c r="K184" i="56"/>
  <c r="K183" i="56"/>
  <c r="K182" i="56"/>
  <c r="K181" i="56"/>
  <c r="K180" i="56"/>
  <c r="K179" i="56"/>
  <c r="K178" i="56"/>
  <c r="K177" i="56"/>
  <c r="K176" i="56"/>
  <c r="K175" i="56"/>
  <c r="K174" i="56"/>
  <c r="K173" i="56"/>
  <c r="K172" i="56"/>
  <c r="K171" i="56"/>
  <c r="K170" i="56"/>
  <c r="K169" i="56"/>
  <c r="K168" i="56"/>
  <c r="K167" i="56"/>
  <c r="K166" i="56"/>
  <c r="K165" i="56"/>
  <c r="K164" i="56"/>
  <c r="K163" i="56"/>
  <c r="K162" i="56"/>
  <c r="K161" i="56"/>
  <c r="K160" i="56"/>
  <c r="K159" i="56"/>
  <c r="K158" i="56"/>
  <c r="K157" i="56"/>
  <c r="K156" i="56"/>
  <c r="K155" i="56"/>
  <c r="K154" i="56"/>
  <c r="K153" i="56"/>
  <c r="K152" i="56"/>
  <c r="K151" i="56"/>
  <c r="K150" i="56"/>
  <c r="K149" i="56"/>
  <c r="K148" i="56"/>
  <c r="K147" i="56"/>
  <c r="K146" i="56"/>
  <c r="K145" i="56"/>
  <c r="K144" i="56"/>
  <c r="K143" i="56"/>
  <c r="K142" i="56"/>
  <c r="K141" i="56"/>
  <c r="K140" i="56"/>
  <c r="K139" i="56"/>
  <c r="K138" i="56"/>
  <c r="K137" i="56"/>
  <c r="K136" i="56"/>
  <c r="K135" i="56"/>
  <c r="K134" i="56"/>
  <c r="K133" i="56"/>
  <c r="K132" i="56"/>
  <c r="K131" i="56"/>
  <c r="K130" i="56"/>
  <c r="K129" i="56"/>
  <c r="K128" i="56"/>
  <c r="K127" i="56"/>
  <c r="K126" i="56"/>
  <c r="K125" i="56"/>
  <c r="K124" i="56"/>
  <c r="K123" i="56"/>
  <c r="K122" i="56"/>
  <c r="K121" i="56"/>
  <c r="K120" i="56"/>
  <c r="K119" i="56"/>
  <c r="K118" i="56"/>
  <c r="K117" i="56"/>
  <c r="K116" i="56"/>
  <c r="K115" i="56"/>
  <c r="K114" i="56"/>
  <c r="K113" i="56"/>
  <c r="K112" i="56"/>
  <c r="K111" i="56"/>
  <c r="K110" i="56"/>
  <c r="K109" i="56"/>
  <c r="K108" i="56"/>
  <c r="K107" i="56"/>
  <c r="K106" i="56"/>
  <c r="K105" i="56"/>
  <c r="K104" i="56"/>
  <c r="K103" i="56"/>
  <c r="K102" i="56"/>
  <c r="K101" i="56"/>
  <c r="K100" i="56"/>
  <c r="K99" i="56"/>
  <c r="K98" i="56"/>
  <c r="K97" i="56"/>
  <c r="K96" i="56"/>
  <c r="K95" i="56"/>
  <c r="K94" i="56"/>
  <c r="K93" i="56"/>
  <c r="K92" i="56"/>
  <c r="K91" i="56"/>
  <c r="K90" i="56"/>
  <c r="K89" i="56"/>
  <c r="K88" i="56"/>
  <c r="K87" i="56"/>
  <c r="K86" i="56"/>
  <c r="K85" i="56"/>
  <c r="K84" i="56"/>
  <c r="K83" i="56"/>
  <c r="K82" i="56"/>
  <c r="K81" i="56"/>
  <c r="K80" i="56"/>
  <c r="K79" i="56"/>
  <c r="K78" i="56"/>
  <c r="K77" i="56"/>
  <c r="K76" i="56"/>
  <c r="K75" i="56"/>
  <c r="K74" i="56"/>
  <c r="K73" i="56"/>
  <c r="K72" i="56"/>
  <c r="K71" i="56"/>
  <c r="K70" i="56"/>
  <c r="K69" i="56"/>
  <c r="K68" i="56"/>
  <c r="K67" i="56"/>
  <c r="K66" i="56"/>
  <c r="N65" i="56"/>
  <c r="M65" i="56"/>
  <c r="K65" i="56"/>
  <c r="N64" i="56"/>
  <c r="M64" i="56"/>
  <c r="K64" i="56"/>
  <c r="N63" i="56"/>
  <c r="M63" i="56"/>
  <c r="K63" i="56"/>
  <c r="N62" i="56"/>
  <c r="M62" i="56"/>
  <c r="K62" i="56"/>
  <c r="N61" i="56"/>
  <c r="M61" i="56"/>
  <c r="K61" i="56"/>
  <c r="N60" i="56"/>
  <c r="M60" i="56"/>
  <c r="K60" i="56"/>
  <c r="N59" i="56"/>
  <c r="M59" i="56"/>
  <c r="K59" i="56"/>
  <c r="N58" i="56"/>
  <c r="M58" i="56"/>
  <c r="K58" i="56"/>
  <c r="N57" i="56"/>
  <c r="M57" i="56"/>
  <c r="K57" i="56"/>
  <c r="N56" i="56"/>
  <c r="M56" i="56"/>
  <c r="K56" i="56"/>
  <c r="N55" i="56"/>
  <c r="M55" i="56"/>
  <c r="K55" i="56"/>
  <c r="N54" i="56"/>
  <c r="M54" i="56"/>
  <c r="K54" i="56"/>
  <c r="N53" i="56"/>
  <c r="M53" i="56"/>
  <c r="K53" i="56"/>
  <c r="N52" i="56"/>
  <c r="M52" i="56"/>
  <c r="K52" i="56"/>
  <c r="N51" i="56"/>
  <c r="M51" i="56"/>
  <c r="K51" i="56"/>
  <c r="N50" i="56"/>
  <c r="M50" i="56"/>
  <c r="K50" i="56"/>
  <c r="N49" i="56"/>
  <c r="M49" i="56"/>
  <c r="K49" i="56"/>
  <c r="N48" i="56"/>
  <c r="M48" i="56"/>
  <c r="K48" i="56"/>
  <c r="N47" i="56"/>
  <c r="M47" i="56"/>
  <c r="K47" i="56"/>
  <c r="N46" i="56"/>
  <c r="M46" i="56"/>
  <c r="K46" i="56"/>
  <c r="N45" i="56"/>
  <c r="M45" i="56"/>
  <c r="K45" i="56"/>
  <c r="N44" i="56"/>
  <c r="M44" i="56"/>
  <c r="K44" i="56"/>
  <c r="N43" i="56"/>
  <c r="M43" i="56"/>
  <c r="K43" i="56"/>
  <c r="N42" i="56"/>
  <c r="M42" i="56"/>
  <c r="K42" i="56"/>
  <c r="N41" i="56"/>
  <c r="M41" i="56"/>
  <c r="N40" i="56"/>
  <c r="M40" i="56"/>
  <c r="N38" i="56"/>
  <c r="M38" i="56"/>
  <c r="N36" i="56"/>
  <c r="M36" i="56"/>
  <c r="N34" i="56"/>
  <c r="M34" i="56"/>
  <c r="N32" i="56"/>
  <c r="M32" i="56"/>
  <c r="N30" i="56"/>
  <c r="M30" i="56"/>
  <c r="N29" i="56"/>
  <c r="N27" i="56"/>
  <c r="N25" i="56"/>
  <c r="N23" i="56"/>
  <c r="AG22" i="51" s="1"/>
  <c r="N21" i="56"/>
  <c r="N19" i="56"/>
  <c r="N17" i="56"/>
  <c r="N16" i="56"/>
  <c r="N30" i="50"/>
  <c r="N31" i="50"/>
  <c r="N32" i="50"/>
  <c r="N33" i="50"/>
  <c r="N34" i="50"/>
  <c r="N35" i="50"/>
  <c r="N36" i="50"/>
  <c r="N37" i="50"/>
  <c r="N38" i="50"/>
  <c r="N39" i="50"/>
  <c r="N40" i="50"/>
  <c r="N41" i="50"/>
  <c r="N42" i="50"/>
  <c r="N43" i="50"/>
  <c r="N45" i="50"/>
  <c r="N46" i="50"/>
  <c r="N48" i="50"/>
  <c r="N49" i="50"/>
  <c r="N51" i="50"/>
  <c r="N52" i="50"/>
  <c r="N53" i="50"/>
  <c r="N54" i="50"/>
  <c r="N55" i="50"/>
  <c r="N56" i="50"/>
  <c r="N58" i="50"/>
  <c r="N59" i="50"/>
  <c r="N60" i="50"/>
  <c r="N61" i="50"/>
  <c r="N62" i="50"/>
  <c r="N63" i="50"/>
  <c r="N64" i="50"/>
  <c r="N65" i="50"/>
  <c r="N66" i="50"/>
  <c r="N29" i="50"/>
  <c r="N28" i="50"/>
  <c r="N27" i="50"/>
  <c r="N26" i="50"/>
  <c r="N25" i="50"/>
  <c r="N24" i="50"/>
  <c r="AE23" i="51" s="1"/>
  <c r="N23" i="50"/>
  <c r="AE22" i="51" s="1"/>
  <c r="N22" i="50"/>
  <c r="AE21" i="51" s="1"/>
  <c r="N21" i="50"/>
  <c r="AE20" i="51" s="1"/>
  <c r="N20" i="50"/>
  <c r="AE19" i="51" s="1"/>
  <c r="N19" i="50"/>
  <c r="AE18" i="51" s="1"/>
  <c r="N18" i="50"/>
  <c r="AE17" i="51" s="1"/>
  <c r="N17" i="50"/>
  <c r="AE16" i="51" s="1"/>
  <c r="N16" i="50"/>
  <c r="M66" i="50"/>
  <c r="M30" i="50"/>
  <c r="M31" i="50"/>
  <c r="M32" i="50"/>
  <c r="M33" i="50"/>
  <c r="M34" i="50"/>
  <c r="M35" i="50"/>
  <c r="M36" i="50"/>
  <c r="M37" i="50"/>
  <c r="M38" i="50"/>
  <c r="M39" i="50"/>
  <c r="M40" i="50"/>
  <c r="M41" i="50"/>
  <c r="M42" i="50"/>
  <c r="M43" i="50"/>
  <c r="M45" i="50"/>
  <c r="M46" i="50"/>
  <c r="M48" i="50"/>
  <c r="M49" i="50"/>
  <c r="M51" i="50"/>
  <c r="M52" i="50"/>
  <c r="M53" i="50"/>
  <c r="M54" i="50"/>
  <c r="M55" i="50"/>
  <c r="M56" i="50"/>
  <c r="M58" i="50"/>
  <c r="M59" i="50"/>
  <c r="M60" i="50"/>
  <c r="M61" i="50"/>
  <c r="M62" i="50"/>
  <c r="M63" i="50"/>
  <c r="M64" i="50"/>
  <c r="M65" i="50"/>
  <c r="C20" i="4"/>
  <c r="C19" i="4"/>
  <c r="A11" i="50"/>
  <c r="B36" i="51"/>
  <c r="B11" i="51"/>
  <c r="K406" i="50"/>
  <c r="K405" i="50"/>
  <c r="K404" i="50"/>
  <c r="K403" i="50"/>
  <c r="K402" i="50"/>
  <c r="K401" i="50"/>
  <c r="K400" i="50"/>
  <c r="K399" i="50"/>
  <c r="K398" i="50"/>
  <c r="K397" i="50"/>
  <c r="K396" i="50"/>
  <c r="K395" i="50"/>
  <c r="K394" i="50"/>
  <c r="K393" i="50"/>
  <c r="K392" i="50"/>
  <c r="K391" i="50"/>
  <c r="K390" i="50"/>
  <c r="K389" i="50"/>
  <c r="K388" i="50"/>
  <c r="K387" i="50"/>
  <c r="K386" i="50"/>
  <c r="K385" i="50"/>
  <c r="K384" i="50"/>
  <c r="K383" i="50"/>
  <c r="K382" i="50"/>
  <c r="K381" i="50"/>
  <c r="K380" i="50"/>
  <c r="K379" i="50"/>
  <c r="K378" i="50"/>
  <c r="K377" i="50"/>
  <c r="K376" i="50"/>
  <c r="K375" i="50"/>
  <c r="K374" i="50"/>
  <c r="K373" i="50"/>
  <c r="K372" i="50"/>
  <c r="K371" i="50"/>
  <c r="K370" i="50"/>
  <c r="K369" i="50"/>
  <c r="K368" i="50"/>
  <c r="K367" i="50"/>
  <c r="K366" i="50"/>
  <c r="K365" i="50"/>
  <c r="K364" i="50"/>
  <c r="K363" i="50"/>
  <c r="K362" i="50"/>
  <c r="K361" i="50"/>
  <c r="K360" i="50"/>
  <c r="K359" i="50"/>
  <c r="K358" i="50"/>
  <c r="K357" i="50"/>
  <c r="K356" i="50"/>
  <c r="K355" i="50"/>
  <c r="K354" i="50"/>
  <c r="K353" i="50"/>
  <c r="K352" i="50"/>
  <c r="K351" i="50"/>
  <c r="K350" i="50"/>
  <c r="K349" i="50"/>
  <c r="K348" i="50"/>
  <c r="K347" i="50"/>
  <c r="K346" i="50"/>
  <c r="K345" i="50"/>
  <c r="K344" i="50"/>
  <c r="K343" i="50"/>
  <c r="K342" i="50"/>
  <c r="K341" i="50"/>
  <c r="K340" i="50"/>
  <c r="K339" i="50"/>
  <c r="K338" i="50"/>
  <c r="K337" i="50"/>
  <c r="K336" i="50"/>
  <c r="K335" i="50"/>
  <c r="K334" i="50"/>
  <c r="K333" i="50"/>
  <c r="K332" i="50"/>
  <c r="K331" i="50"/>
  <c r="K330" i="50"/>
  <c r="K329" i="50"/>
  <c r="K328" i="50"/>
  <c r="K327" i="50"/>
  <c r="K326" i="50"/>
  <c r="K325" i="50"/>
  <c r="K324" i="50"/>
  <c r="K323" i="50"/>
  <c r="K322" i="50"/>
  <c r="K321" i="50"/>
  <c r="K320" i="50"/>
  <c r="K319" i="50"/>
  <c r="K318" i="50"/>
  <c r="K317" i="50"/>
  <c r="K316" i="50"/>
  <c r="K315" i="50"/>
  <c r="K314" i="50"/>
  <c r="K313" i="50"/>
  <c r="K312" i="50"/>
  <c r="K311" i="50"/>
  <c r="K310" i="50"/>
  <c r="K309" i="50"/>
  <c r="K308" i="50"/>
  <c r="K307" i="50"/>
  <c r="K306" i="50"/>
  <c r="K305" i="50"/>
  <c r="K304" i="50"/>
  <c r="K303" i="50"/>
  <c r="K302" i="50"/>
  <c r="K301" i="50"/>
  <c r="K300" i="50"/>
  <c r="K299" i="50"/>
  <c r="K298" i="50"/>
  <c r="K297" i="50"/>
  <c r="K296" i="50"/>
  <c r="K295" i="50"/>
  <c r="K294" i="50"/>
  <c r="K293" i="50"/>
  <c r="K292" i="50"/>
  <c r="K291" i="50"/>
  <c r="K290" i="50"/>
  <c r="K289" i="50"/>
  <c r="K288" i="50"/>
  <c r="K287" i="50"/>
  <c r="K286" i="50"/>
  <c r="K285" i="50"/>
  <c r="K284" i="50"/>
  <c r="K283" i="50"/>
  <c r="K282" i="50"/>
  <c r="K281" i="50"/>
  <c r="K280" i="50"/>
  <c r="K279" i="50"/>
  <c r="K278" i="50"/>
  <c r="K277" i="50"/>
  <c r="K276" i="50"/>
  <c r="K275" i="50"/>
  <c r="K274" i="50"/>
  <c r="K273" i="50"/>
  <c r="K272" i="50"/>
  <c r="K271" i="50"/>
  <c r="K270" i="50"/>
  <c r="K269" i="50"/>
  <c r="K268" i="50"/>
  <c r="K267" i="50"/>
  <c r="K266" i="50"/>
  <c r="K265" i="50"/>
  <c r="K264" i="50"/>
  <c r="K263" i="50"/>
  <c r="K262" i="50"/>
  <c r="K261" i="50"/>
  <c r="K260" i="50"/>
  <c r="K259" i="50"/>
  <c r="K258" i="50"/>
  <c r="K257" i="50"/>
  <c r="K256" i="50"/>
  <c r="K255" i="50"/>
  <c r="K254" i="50"/>
  <c r="K253" i="50"/>
  <c r="K252" i="50"/>
  <c r="K251" i="50"/>
  <c r="K250" i="50"/>
  <c r="K249" i="50"/>
  <c r="K248" i="50"/>
  <c r="K247" i="50"/>
  <c r="K246" i="50"/>
  <c r="K245" i="50"/>
  <c r="K244" i="50"/>
  <c r="K243" i="50"/>
  <c r="K242" i="50"/>
  <c r="K241" i="50"/>
  <c r="K240" i="50"/>
  <c r="K239" i="50"/>
  <c r="K238" i="50"/>
  <c r="K237" i="50"/>
  <c r="K236" i="50"/>
  <c r="K235" i="50"/>
  <c r="K234" i="50"/>
  <c r="K233" i="50"/>
  <c r="K232" i="50"/>
  <c r="K231" i="50"/>
  <c r="K230" i="50"/>
  <c r="K229" i="50"/>
  <c r="K228" i="50"/>
  <c r="K227" i="50"/>
  <c r="K226" i="50"/>
  <c r="K225" i="50"/>
  <c r="K224" i="50"/>
  <c r="K223" i="50"/>
  <c r="K222" i="50"/>
  <c r="K221" i="50"/>
  <c r="K220" i="50"/>
  <c r="K219" i="50"/>
  <c r="K218" i="50"/>
  <c r="K217" i="50"/>
  <c r="K216" i="50"/>
  <c r="K215" i="50"/>
  <c r="K214" i="50"/>
  <c r="K213" i="50"/>
  <c r="K212" i="50"/>
  <c r="K211" i="50"/>
  <c r="K210" i="50"/>
  <c r="K209" i="50"/>
  <c r="K208" i="50"/>
  <c r="K207" i="50"/>
  <c r="K206" i="50"/>
  <c r="K205" i="50"/>
  <c r="K204" i="50"/>
  <c r="K203" i="50"/>
  <c r="K202" i="50"/>
  <c r="K201" i="50"/>
  <c r="K200" i="50"/>
  <c r="K199" i="50"/>
  <c r="K198" i="50"/>
  <c r="K197" i="50"/>
  <c r="K196" i="50"/>
  <c r="K195" i="50"/>
  <c r="K194" i="50"/>
  <c r="K193" i="50"/>
  <c r="K192" i="50"/>
  <c r="K191" i="50"/>
  <c r="K190" i="50"/>
  <c r="K189" i="50"/>
  <c r="K188" i="50"/>
  <c r="K187" i="50"/>
  <c r="K186" i="50"/>
  <c r="K185" i="50"/>
  <c r="K184" i="50"/>
  <c r="K183" i="50"/>
  <c r="K182" i="50"/>
  <c r="K181" i="50"/>
  <c r="K180" i="50"/>
  <c r="K179" i="50"/>
  <c r="K178" i="50"/>
  <c r="K177" i="50"/>
  <c r="K176" i="50"/>
  <c r="K175" i="50"/>
  <c r="K174" i="50"/>
  <c r="K173" i="50"/>
  <c r="K172" i="50"/>
  <c r="K171" i="50"/>
  <c r="K170" i="50"/>
  <c r="K169" i="50"/>
  <c r="K168" i="50"/>
  <c r="K167" i="50"/>
  <c r="K166" i="50"/>
  <c r="K165" i="50"/>
  <c r="K164" i="50"/>
  <c r="K163" i="50"/>
  <c r="K162" i="50"/>
  <c r="K161" i="50"/>
  <c r="K160" i="50"/>
  <c r="K159" i="50"/>
  <c r="K158" i="50"/>
  <c r="K157" i="50"/>
  <c r="K156" i="50"/>
  <c r="K155" i="50"/>
  <c r="K154" i="50"/>
  <c r="K153" i="50"/>
  <c r="K152" i="50"/>
  <c r="K151" i="50"/>
  <c r="K150" i="50"/>
  <c r="K149" i="50"/>
  <c r="K148" i="50"/>
  <c r="K147" i="50"/>
  <c r="K146" i="50"/>
  <c r="K145" i="50"/>
  <c r="K144" i="50"/>
  <c r="K143" i="50"/>
  <c r="K142" i="50"/>
  <c r="K141" i="50"/>
  <c r="K140" i="50"/>
  <c r="K139" i="50"/>
  <c r="K138" i="50"/>
  <c r="K137" i="50"/>
  <c r="K136" i="50"/>
  <c r="K135" i="50"/>
  <c r="K134" i="50"/>
  <c r="K133" i="50"/>
  <c r="K132" i="50"/>
  <c r="K131" i="50"/>
  <c r="K130" i="50"/>
  <c r="K129" i="50"/>
  <c r="K128" i="50"/>
  <c r="K127" i="50"/>
  <c r="K126" i="50"/>
  <c r="K125" i="50"/>
  <c r="K124" i="50"/>
  <c r="K123" i="50"/>
  <c r="K122" i="50"/>
  <c r="K121" i="50"/>
  <c r="K120" i="50"/>
  <c r="K119" i="50"/>
  <c r="K118" i="50"/>
  <c r="K117" i="50"/>
  <c r="K116" i="50"/>
  <c r="K115" i="50"/>
  <c r="K114" i="50"/>
  <c r="K113" i="50"/>
  <c r="K112" i="50"/>
  <c r="K111" i="50"/>
  <c r="K110" i="50"/>
  <c r="K109" i="50"/>
  <c r="K108" i="50"/>
  <c r="K107" i="50"/>
  <c r="K106" i="50"/>
  <c r="K105" i="50"/>
  <c r="K104" i="50"/>
  <c r="K103" i="50"/>
  <c r="K102" i="50"/>
  <c r="K101" i="50"/>
  <c r="K100" i="50"/>
  <c r="K99" i="50"/>
  <c r="K98" i="50"/>
  <c r="K97" i="50"/>
  <c r="K96" i="50"/>
  <c r="K95" i="50"/>
  <c r="K94" i="50"/>
  <c r="K93" i="50"/>
  <c r="K92" i="50"/>
  <c r="K91" i="50"/>
  <c r="K90" i="50"/>
  <c r="K89" i="50"/>
  <c r="K88" i="50"/>
  <c r="K87" i="50"/>
  <c r="K86" i="50"/>
  <c r="K85" i="50"/>
  <c r="K84" i="50"/>
  <c r="K83" i="50"/>
  <c r="K82" i="50"/>
  <c r="K81" i="50"/>
  <c r="M28" i="56" l="1"/>
  <c r="M29" i="56"/>
  <c r="AG17" i="51"/>
  <c r="AG21" i="51"/>
  <c r="AG15" i="51"/>
  <c r="M27" i="56"/>
  <c r="AG19" i="51"/>
  <c r="AG18" i="51"/>
  <c r="AG16" i="51"/>
  <c r="AG20" i="51"/>
  <c r="AE15" i="51"/>
  <c r="AB39" i="51" l="1"/>
  <c r="AA31" i="51"/>
  <c r="C21" i="4"/>
  <c r="AB16" i="51" l="1"/>
  <c r="Z15" i="51" s="1"/>
  <c r="Z16" i="51" l="1"/>
  <c r="K17" i="50"/>
  <c r="K18" i="50"/>
  <c r="K20" i="50"/>
  <c r="K21" i="50"/>
  <c r="K23" i="50"/>
  <c r="K24" i="50"/>
  <c r="K26" i="50"/>
  <c r="K27" i="50"/>
  <c r="K29" i="50"/>
  <c r="K30" i="50"/>
  <c r="K32" i="50"/>
  <c r="K33" i="50"/>
  <c r="K35" i="50"/>
  <c r="K38" i="50"/>
  <c r="K39" i="50"/>
  <c r="K42" i="50"/>
  <c r="K45" i="50"/>
  <c r="K48" i="50"/>
  <c r="K53" i="50"/>
  <c r="K54" i="50"/>
  <c r="K55" i="50"/>
  <c r="K56" i="50"/>
  <c r="K58" i="50"/>
  <c r="K59" i="50"/>
  <c r="K60" i="50"/>
  <c r="K61" i="50"/>
  <c r="K62" i="50"/>
  <c r="K63" i="50"/>
  <c r="K64" i="50"/>
  <c r="K65" i="50"/>
  <c r="K66" i="50"/>
  <c r="K67" i="50"/>
  <c r="K68" i="50"/>
  <c r="K71" i="50"/>
  <c r="K72" i="50"/>
  <c r="K73" i="50"/>
  <c r="K74" i="50"/>
  <c r="K75" i="50"/>
  <c r="K76" i="50"/>
  <c r="K77" i="50"/>
  <c r="K78" i="50"/>
  <c r="K31" i="50" l="1"/>
  <c r="K80" i="50"/>
  <c r="K79" i="50"/>
  <c r="K52" i="50"/>
  <c r="M28" i="50" s="1"/>
  <c r="K49" i="50"/>
  <c r="M27" i="50" s="1"/>
  <c r="K43" i="50"/>
  <c r="M25" i="50" s="1"/>
  <c r="K40" i="50"/>
  <c r="K28" i="50"/>
  <c r="K25" i="50"/>
  <c r="K19" i="50"/>
  <c r="M17" i="50" s="1"/>
  <c r="AD16" i="51" s="1"/>
  <c r="O40" i="49"/>
  <c r="O39" i="49"/>
  <c r="O46" i="49"/>
  <c r="O45" i="49"/>
  <c r="O43" i="49"/>
  <c r="O41" i="49"/>
  <c r="O38" i="49"/>
  <c r="B32" i="49"/>
  <c r="B30" i="49"/>
  <c r="M19" i="50" l="1"/>
  <c r="AD18" i="51" s="1"/>
  <c r="K37" i="50"/>
  <c r="M29" i="50"/>
  <c r="K22" i="50"/>
  <c r="M18" i="50" s="1"/>
  <c r="AD17" i="51" s="1"/>
  <c r="K16" i="50"/>
  <c r="K34" i="50" l="1"/>
  <c r="M16" i="50"/>
  <c r="K36" i="50" l="1"/>
  <c r="M20" i="50" s="1"/>
  <c r="AD19" i="51" s="1"/>
  <c r="AD15" i="51"/>
  <c r="K46" i="50" l="1"/>
  <c r="M26" i="50" l="1"/>
  <c r="M22" i="50"/>
  <c r="AD21" i="51" s="1"/>
  <c r="K41" i="50" l="1"/>
  <c r="M21" i="50" s="1"/>
  <c r="AD20" i="51" s="1"/>
  <c r="K51" i="50"/>
  <c r="M23" i="50" s="1"/>
  <c r="AD22" i="51" s="1"/>
  <c r="H75" i="50" l="1"/>
  <c r="H76" i="50"/>
  <c r="H74" i="50"/>
  <c r="K70" i="50" l="1"/>
  <c r="K69" i="50" l="1"/>
  <c r="M24" i="50" s="1"/>
  <c r="AD23" i="51" s="1"/>
  <c r="AA20" i="51" l="1" a="1"/>
  <c r="AA20" i="51" s="1"/>
  <c r="AA23" i="51" s="1"/>
  <c r="K16" i="56"/>
  <c r="AA48" i="51" l="1" a="1"/>
  <c r="AA48" i="51" s="1"/>
  <c r="AB48" i="51" s="1"/>
  <c r="AA19" i="51" a="1"/>
  <c r="AA19" i="51" s="1"/>
  <c r="AB19" i="51" s="1"/>
  <c r="AA47" i="51" a="1"/>
  <c r="AA47" i="51" s="1"/>
  <c r="AB47" i="51" s="1"/>
  <c r="AA35" i="51"/>
  <c r="B41" i="51" s="1"/>
  <c r="AB20" i="51"/>
  <c r="M25" i="56"/>
  <c r="H24" i="56"/>
  <c r="K24" i="56" s="1"/>
  <c r="K17" i="56"/>
  <c r="B39" i="51" l="1"/>
  <c r="AA51" i="51"/>
  <c r="AA39" i="51"/>
  <c r="AA16" i="51" s="1"/>
  <c r="AA15" i="51" s="1"/>
  <c r="B38" i="51"/>
  <c r="AB21" i="51"/>
  <c r="AA21" i="51"/>
  <c r="AB49" i="51"/>
  <c r="AA49" i="51"/>
  <c r="M24" i="56"/>
  <c r="AF23" i="51" s="1"/>
  <c r="K18" i="56"/>
  <c r="AA43" i="51" l="1"/>
  <c r="B40" i="51"/>
  <c r="AB22" i="51"/>
  <c r="AB23" i="51" s="1"/>
  <c r="AB24" i="51" s="1"/>
  <c r="AB40" i="51" s="1"/>
  <c r="AB43" i="51" s="1"/>
  <c r="Y16" i="51"/>
  <c r="AB50" i="51"/>
  <c r="AB51" i="51" s="1"/>
  <c r="AB52" i="51" s="1"/>
  <c r="AB42" i="51" s="1"/>
  <c r="M23" i="56"/>
  <c r="AF22" i="51" s="1"/>
  <c r="H23" i="56"/>
  <c r="K23" i="56" s="1"/>
  <c r="K22" i="56"/>
  <c r="K19" i="56"/>
  <c r="M22" i="56" s="1"/>
  <c r="AF21" i="51" s="1"/>
  <c r="M16" i="56" l="1"/>
  <c r="AF15" i="51" s="1"/>
  <c r="K21" i="56"/>
  <c r="K20" i="56"/>
  <c r="M21" i="56" s="1"/>
  <c r="AF20" i="51" s="1"/>
  <c r="M19" i="56" l="1"/>
  <c r="AF18" i="51" s="1"/>
  <c r="M18" i="56"/>
  <c r="AF17" i="51" s="1"/>
  <c r="M17" i="56"/>
  <c r="AF16" i="51" s="1"/>
  <c r="M26" i="56"/>
  <c r="M20" i="56"/>
  <c r="AF19" i="51" l="1"/>
  <c r="AA36" i="51" s="1"/>
  <c r="B42" i="51" l="1"/>
  <c r="AA37" i="51"/>
  <c r="B43" i="51" s="1"/>
  <c r="AA38" i="51"/>
  <c r="B44" i="51" s="1"/>
</calcChain>
</file>

<file path=xl/sharedStrings.xml><?xml version="1.0" encoding="utf-8"?>
<sst xmlns="http://schemas.openxmlformats.org/spreadsheetml/2006/main" count="346" uniqueCount="237">
  <si>
    <t>CONTENTS</t>
  </si>
  <si>
    <t>C</t>
  </si>
  <si>
    <t>Sl. No</t>
  </si>
  <si>
    <t>Description</t>
  </si>
  <si>
    <t>8</t>
  </si>
  <si>
    <t>Entry</t>
  </si>
  <si>
    <t>Auto</t>
  </si>
  <si>
    <t>Item</t>
  </si>
  <si>
    <t>Pressure gauge, Dial gauge with magnetic stand, Hydraulic Jack, Oil Pump fitted with Hose Pipe, Adopter for fixing pressure gauge, Kentledge-sand bags on ISMB Girder welded with plates on top.</t>
  </si>
  <si>
    <t xml:space="preserve">The reaction for the jack was obtained from a kentledge placed on a plateform supported clear of the test pile. The center of gravity of the kentledge was tried to be kept on the axis of the pile and the load applied by the jack was also made co-axial with this pile. </t>
  </si>
  <si>
    <t>four</t>
  </si>
  <si>
    <t>TESTING EQUIPMENTS</t>
  </si>
  <si>
    <t>OBJECTIVE</t>
  </si>
  <si>
    <t>INTRODUCTION</t>
  </si>
  <si>
    <t>TEST PROCEDURE</t>
  </si>
  <si>
    <t>1.01 INTRODUCTION:</t>
  </si>
  <si>
    <t>1.02 OBJECTIVE:</t>
  </si>
  <si>
    <t>1.03 TESTING EQUIPMENTS:</t>
  </si>
  <si>
    <t>1.04 TEST PROCEDURE:</t>
  </si>
  <si>
    <t>INTERPRETATION</t>
  </si>
  <si>
    <t>Estimated safe load</t>
  </si>
  <si>
    <t>Sl No</t>
  </si>
  <si>
    <t>VALUES / DETAILS</t>
  </si>
  <si>
    <t>PARTICULARS</t>
  </si>
  <si>
    <t>Pile No.</t>
  </si>
  <si>
    <t>Diameter of pile</t>
  </si>
  <si>
    <t>Date of Casting</t>
  </si>
  <si>
    <t>Date of Test</t>
  </si>
  <si>
    <t>Type of Test</t>
  </si>
  <si>
    <t>Type of Pile</t>
  </si>
  <si>
    <t>Test Load</t>
  </si>
  <si>
    <t>Material of Pile</t>
  </si>
  <si>
    <t xml:space="preserve">Length of Pile </t>
  </si>
  <si>
    <t>Cast in Situ pile</t>
  </si>
  <si>
    <t>R.C.C.</t>
  </si>
  <si>
    <t>2.02 INTERPRETATION :</t>
  </si>
  <si>
    <t>DATE</t>
  </si>
  <si>
    <t>TIME</t>
  </si>
  <si>
    <t>LOAD APPLIED</t>
  </si>
  <si>
    <t>MEAN</t>
  </si>
  <si>
    <t>(HOURS)</t>
  </si>
  <si>
    <t>(mm)</t>
  </si>
  <si>
    <t>A</t>
  </si>
  <si>
    <t>B</t>
  </si>
  <si>
    <t>LOADING</t>
  </si>
  <si>
    <t>UNLOADING</t>
  </si>
  <si>
    <t>Load Nos</t>
  </si>
  <si>
    <t>Select Load for Highest mean</t>
  </si>
  <si>
    <t>Load value in Tonne</t>
  </si>
  <si>
    <t>(TONNE)</t>
  </si>
  <si>
    <t>Loading Mean</t>
  </si>
  <si>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</si>
  <si>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</si>
  <si>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</si>
  <si>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</si>
  <si>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</si>
  <si>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</si>
  <si>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</si>
  <si>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</si>
  <si>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</si>
  <si>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</si>
  <si>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</si>
  <si>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</si>
  <si>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</si>
  <si>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</si>
  <si>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</si>
  <si>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</si>
  <si>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</si>
  <si>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</si>
  <si>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</si>
  <si>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</si>
  <si>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</si>
  <si>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</si>
  <si>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</si>
  <si>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</si>
  <si>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</si>
  <si>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U1</t>
  </si>
  <si>
    <t>U2</t>
  </si>
  <si>
    <t>U3</t>
  </si>
  <si>
    <t>U4</t>
  </si>
  <si>
    <t>U5</t>
  </si>
  <si>
    <t>U6</t>
  </si>
  <si>
    <t>U7</t>
  </si>
  <si>
    <t>U8</t>
  </si>
  <si>
    <t>U9</t>
  </si>
  <si>
    <t>U10</t>
  </si>
  <si>
    <t>U11</t>
  </si>
  <si>
    <t>U12</t>
  </si>
  <si>
    <t>U13</t>
  </si>
  <si>
    <t>U14</t>
  </si>
  <si>
    <t>U15</t>
  </si>
  <si>
    <t>U19</t>
  </si>
  <si>
    <t>U20</t>
  </si>
  <si>
    <t>U21</t>
  </si>
  <si>
    <t>U22</t>
  </si>
  <si>
    <t>U23</t>
  </si>
  <si>
    <t>U24</t>
  </si>
  <si>
    <t>U25</t>
  </si>
  <si>
    <t>Y</t>
  </si>
  <si>
    <t>Unloading Mean</t>
  </si>
  <si>
    <t>Loading</t>
  </si>
  <si>
    <t>Unloading</t>
  </si>
  <si>
    <t>HZL</t>
  </si>
  <si>
    <t>VER</t>
  </si>
  <si>
    <t>X</t>
  </si>
  <si>
    <t>mm</t>
  </si>
  <si>
    <t>Tonne</t>
  </si>
  <si>
    <t>differ</t>
  </si>
  <si>
    <t>unit</t>
  </si>
  <si>
    <t>deduct</t>
  </si>
  <si>
    <t>result</t>
  </si>
  <si>
    <t>ANALYSIS OF TEST RESULTS</t>
  </si>
  <si>
    <t>DIAL GAUGE READING</t>
  </si>
  <si>
    <t>3</t>
  </si>
  <si>
    <t>Page No.</t>
  </si>
  <si>
    <t>TABLE 1 : BASIC DATA</t>
  </si>
  <si>
    <t>2.01 : TABLE 1 : BASIC DATA:</t>
  </si>
  <si>
    <t>U26</t>
  </si>
  <si>
    <t>U27</t>
  </si>
  <si>
    <t>U28</t>
  </si>
  <si>
    <t>U29</t>
  </si>
  <si>
    <t>U30</t>
  </si>
  <si>
    <t>U31</t>
  </si>
  <si>
    <t>U32</t>
  </si>
  <si>
    <t>U33</t>
  </si>
  <si>
    <t>U34</t>
  </si>
  <si>
    <t>U35</t>
  </si>
  <si>
    <t>U36</t>
  </si>
  <si>
    <t>U37</t>
  </si>
  <si>
    <t>U38</t>
  </si>
  <si>
    <t>U39</t>
  </si>
  <si>
    <t>U40</t>
  </si>
  <si>
    <t>U41</t>
  </si>
  <si>
    <t>U42</t>
  </si>
  <si>
    <t>U43</t>
  </si>
  <si>
    <t>U44</t>
  </si>
  <si>
    <t>U45</t>
  </si>
  <si>
    <t>U46</t>
  </si>
  <si>
    <t>U47</t>
  </si>
  <si>
    <t>U48</t>
  </si>
  <si>
    <t>U49</t>
  </si>
  <si>
    <t>U50</t>
  </si>
  <si>
    <t>L26</t>
  </si>
  <si>
    <t>L27</t>
  </si>
  <si>
    <t>L28</t>
  </si>
  <si>
    <t>L29</t>
  </si>
  <si>
    <t>L30</t>
  </si>
  <si>
    <t>L31</t>
  </si>
  <si>
    <t>L32</t>
  </si>
  <si>
    <t>L33</t>
  </si>
  <si>
    <t>L34</t>
  </si>
  <si>
    <t>L35</t>
  </si>
  <si>
    <t>L36</t>
  </si>
  <si>
    <t>L37</t>
  </si>
  <si>
    <t>L38</t>
  </si>
  <si>
    <t>L39</t>
  </si>
  <si>
    <t>L40</t>
  </si>
  <si>
    <t>L41</t>
  </si>
  <si>
    <t>L42</t>
  </si>
  <si>
    <t>L43</t>
  </si>
  <si>
    <t>L44</t>
  </si>
  <si>
    <t>L45</t>
  </si>
  <si>
    <t>L46</t>
  </si>
  <si>
    <t>L47</t>
  </si>
  <si>
    <t>L48</t>
  </si>
  <si>
    <t>L49</t>
  </si>
  <si>
    <t>L50</t>
  </si>
  <si>
    <t>Y1</t>
  </si>
  <si>
    <t>X1</t>
  </si>
  <si>
    <t>X2</t>
  </si>
  <si>
    <t>Y2</t>
  </si>
  <si>
    <t>U16</t>
  </si>
  <si>
    <t>U17</t>
  </si>
  <si>
    <t>U18</t>
  </si>
  <si>
    <t>Selected Mean</t>
  </si>
  <si>
    <t>uNLoad Nos</t>
  </si>
  <si>
    <t>9</t>
  </si>
  <si>
    <t>The main objective of the test was to check the estimated safe load and extent of safety for the specific functional requirement of the pile at the working load and also detection of any unusual performance contrary to the findings of the initial test.</t>
  </si>
  <si>
    <t>Routine test shall be carried for a test load of at least 1.5 times the working load. 
1) The Maximum settlement at the test load being not greater than 12 mm for piles diameter up to and including 600 mm and 
2) The Maximum settlement at the test load being not greater than 18 mm or 2 percent of pile diameter whichever is less for piles of diameter more than 600 mm.</t>
  </si>
  <si>
    <t>As per IS 2911 (Part 4) : 2013 Clause No 7.1.5.1:</t>
  </si>
  <si>
    <t>tonne</t>
  </si>
  <si>
    <t>dia</t>
  </si>
  <si>
    <t>2% dia</t>
  </si>
  <si>
    <t>Gross</t>
  </si>
  <si>
    <t>Rebound</t>
  </si>
  <si>
    <t>test</t>
  </si>
  <si>
    <t>interpol</t>
  </si>
  <si>
    <t>12 or 18</t>
  </si>
  <si>
    <t>safe load</t>
  </si>
  <si>
    <t>Min A,B</t>
  </si>
  <si>
    <t>Routine Vertical Pile Load Test.</t>
  </si>
  <si>
    <t>% Rebound</t>
  </si>
  <si>
    <t>Net settlement</t>
  </si>
  <si>
    <t>Date of report issue:</t>
  </si>
  <si>
    <t>Report/ Certificate No.:</t>
  </si>
  <si>
    <t>Laboratory: House No 4, Salbari- Noonmati Road, Noonmati, Guwahati, Assam 781020</t>
  </si>
  <si>
    <t>Office: Room No.50, G.M.C. Market Complex, Chandmari, Guwahati-781003</t>
  </si>
  <si>
    <t>Northeast Research Laboratory &amp; Testing Private Limited</t>
  </si>
  <si>
    <t>NABL ACCREDITED LABORATORY (ISO/IEC 17025:2017 Certificate No: TC-17241)</t>
  </si>
  <si>
    <r>
      <t>PREPARED BY</t>
    </r>
    <r>
      <rPr>
        <b/>
        <sz val="12"/>
        <color theme="1"/>
        <rFont val="Times New Roman"/>
        <family val="1"/>
      </rPr>
      <t xml:space="preserve"> : </t>
    </r>
  </si>
  <si>
    <t>CONTRACTOR:</t>
  </si>
  <si>
    <t>Location:</t>
  </si>
  <si>
    <t xml:space="preserve">"Upgradation of District Hospital </t>
  </si>
  <si>
    <t>Name of the work:</t>
  </si>
  <si>
    <t>PILE LOAD TEST</t>
  </si>
  <si>
    <t xml:space="preserve">ROUTINE VERTICAL </t>
  </si>
  <si>
    <t>NORTHEAST RESEARCH LABORATORY &amp;</t>
  </si>
  <si>
    <t>TESTING PRIVATE LIMITED</t>
  </si>
  <si>
    <t>M/N : (+91) 9577782943, EMAIL : OFFICE@NERLT.COM</t>
  </si>
  <si>
    <t>Lab: House No 4, Salbari- Noonmati Road, Noonmati, Guwahati, Assam 781020</t>
  </si>
  <si>
    <t>DG-1</t>
  </si>
  <si>
    <t>DG-2</t>
  </si>
  <si>
    <t>DG-3</t>
  </si>
  <si>
    <t>DG-4</t>
  </si>
  <si>
    <t>4-6</t>
  </si>
  <si>
    <t>7</t>
  </si>
  <si>
    <t>3. Site Photo Graphs</t>
  </si>
  <si>
    <t>SITE PHOTO GRAPHS</t>
  </si>
  <si>
    <t xml:space="preserve">                                </t>
  </si>
  <si>
    <t>Eastern regional office, Kolkata</t>
  </si>
  <si>
    <t>NCC Limited</t>
  </si>
  <si>
    <t>Nayantara super market complex, Guwahati</t>
  </si>
  <si>
    <t>RITES LTD-MUKESH &amp; ASSOCIATES- (JV)</t>
  </si>
  <si>
    <t>PMC:</t>
  </si>
  <si>
    <t>Executive Engineer, PWD</t>
  </si>
  <si>
    <t>ENGINEER</t>
  </si>
  <si>
    <t>AHIDMS</t>
  </si>
  <si>
    <t>EMPLOYER:</t>
  </si>
  <si>
    <t>Development works. Package No- 1-1B</t>
  </si>
  <si>
    <t xml:space="preserve">campus including civil, MEP works External </t>
  </si>
  <si>
    <t xml:space="preserve">College, Jorhat Medical Diphu Medical College </t>
  </si>
  <si>
    <t xml:space="preserve">And allied buildings with at Tezpur Medical </t>
  </si>
  <si>
    <t>Construction of Super Speciality Hospital block</t>
  </si>
  <si>
    <t>Construction of Super Speciality Hospital block And allied buildings with at Tezpur Medical College, Jorhat Medical Diphu Medical College campus including civil, MEP works External Development works. Package No- 1-1B</t>
  </si>
  <si>
    <t>Sonitpur, Dist. Territorial Building division, tezpur</t>
  </si>
  <si>
    <t>Tezpur Super Speciality Hospital, TMCH</t>
  </si>
  <si>
    <t>NERLT120626N1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</si>
</sst>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60" x14ac:knownFonts="1">
    <font>
      <sz val="11"/>
      <color theme="1"/>
      <name val="Calibri"/>
      <family val="2"/>
      <scheme val="minor"/>
    </font>
    <font>
      <sz val="12"/>
      <color theme="1"/>
      <name val="Times New Roman"/>
      <family val="1"/>
    </font>
    <font>
      <b/>
      <sz val="16"/>
      <color theme="1"/>
      <name val="Times New Roman"/>
      <family val="1"/>
    </font>
    <font>
      <b/>
      <sz val="20"/>
      <color theme="1"/>
      <name val="Times New Roman"/>
      <family val="1"/>
    </font>
    <font>
      <b/>
      <u/>
      <sz val="14"/>
      <color theme="1"/>
      <name val="Times New Roman"/>
      <family val="1"/>
    </font>
    <font>
      <b/>
      <sz val="12"/>
      <color theme="1"/>
      <name val="Times New Roman"/>
      <family val="1"/>
    </font>
    <font>
      <b/>
      <i/>
      <sz val="12"/>
      <color theme="1"/>
      <name val="Times New Roman"/>
      <family val="1"/>
    </font>
    <font>
      <b/>
      <i/>
      <u/>
      <sz val="12"/>
      <color theme="1"/>
      <name val="Times New Roman"/>
      <family val="1"/>
    </font>
    <font>
      <b/>
      <u/>
      <sz val="12"/>
      <color theme="1"/>
      <name val="Times New Roman"/>
      <family val="1"/>
    </font>
    <font>
      <b/>
      <sz val="11"/>
      <color theme="1"/>
      <name val="Times New Roman"/>
      <family val="1"/>
    </font>
    <font>
      <b/>
      <sz val="14"/>
      <color theme="1"/>
      <name val="Times New Roman"/>
      <family val="1"/>
    </font>
    <font>
      <sz val="11"/>
      <color theme="1"/>
      <name val="Times New Roman"/>
      <family val="1"/>
    </font>
    <font>
      <b/>
      <sz val="22"/>
      <color theme="5"/>
      <name val="Times New Roman"/>
      <family val="1"/>
    </font>
    <font>
      <sz val="10"/>
      <name val="Arial"/>
      <family val="2"/>
    </font>
    <font>
      <sz val="16"/>
      <color rgb="FFFF0000"/>
      <name val="Times New Roman"/>
      <family val="1"/>
    </font>
    <font>
      <sz val="18"/>
      <color rgb="FFFF0000"/>
      <name val="Times New Roman"/>
      <family val="1"/>
    </font>
    <font>
      <sz val="10"/>
      <name val="Arial"/>
      <family val="2"/>
    </font>
    <font>
      <sz val="12"/>
      <color rgb="FFFF0000"/>
      <name val="Times New Roman"/>
      <family val="1"/>
    </font>
    <font>
      <sz val="10"/>
      <color theme="1"/>
      <name val="Century Schoolbook"/>
      <family val="1"/>
    </font>
    <font>
      <sz val="8"/>
      <color theme="1"/>
      <name val="Century Schoolbook"/>
      <family val="1"/>
    </font>
    <font>
      <b/>
      <i/>
      <sz val="14"/>
      <color theme="1"/>
      <name val="Cooper Black"/>
      <family val="1"/>
    </font>
    <font>
      <b/>
      <i/>
      <sz val="9"/>
      <color rgb="FFC00000"/>
      <name val="Cambria"/>
      <family val="1"/>
      <scheme val="major"/>
    </font>
    <font>
      <sz val="16"/>
      <color rgb="FFFF0000"/>
      <name val="Stencil"/>
      <family val="5"/>
    </font>
    <font>
      <b/>
      <i/>
      <sz val="9"/>
      <color rgb="FF002060"/>
      <name val="Georgia"/>
      <family val="1"/>
    </font>
    <font>
      <b/>
      <i/>
      <sz val="11"/>
      <color rgb="FFFF0000"/>
      <name val="Cambria"/>
      <family val="1"/>
      <scheme val="major"/>
    </font>
    <font>
      <sz val="9"/>
      <color theme="1"/>
      <name val="Times New Roman"/>
      <family val="1"/>
    </font>
    <font>
      <b/>
      <sz val="20"/>
      <color rgb="FF002060"/>
      <name val="Georgia"/>
      <family val="1"/>
    </font>
    <font>
      <b/>
      <sz val="20"/>
      <color rgb="FF002060"/>
      <name val="Stencil"/>
      <family val="5"/>
    </font>
    <font>
      <b/>
      <sz val="9"/>
      <color theme="1"/>
      <name val="Times New Roman"/>
      <family val="1"/>
    </font>
    <font>
      <sz val="10"/>
      <color theme="1"/>
      <name val="Times New Roman"/>
      <family val="1"/>
    </font>
    <font>
      <sz val="12"/>
      <color theme="1"/>
      <name val="Cambria"/>
      <family val="1"/>
      <scheme val="major"/>
    </font>
    <font>
      <sz val="10"/>
      <color theme="1"/>
      <name val="Cambria"/>
      <family val="1"/>
      <scheme val="major"/>
    </font>
    <font>
      <sz val="11"/>
      <color theme="1"/>
      <name val="Cambria"/>
      <family val="1"/>
      <scheme val="major"/>
    </font>
    <font>
      <sz val="9"/>
      <color theme="1"/>
      <name val="Cambria"/>
      <family val="1"/>
      <scheme val="major"/>
    </font>
    <font>
      <b/>
      <sz val="11"/>
      <color theme="1"/>
      <name val="Cambria"/>
      <family val="1"/>
      <scheme val="major"/>
    </font>
    <font>
      <sz val="8"/>
      <name val="Calibri"/>
      <family val="2"/>
      <scheme val="minor"/>
    </font>
    <font>
      <b/>
      <sz val="10"/>
      <color theme="5"/>
      <name val="Poppins"/>
    </font>
    <font>
      <b/>
      <sz val="10"/>
      <color theme="1"/>
      <name val="Poppins"/>
    </font>
    <font>
      <b/>
      <i/>
      <sz val="10"/>
      <name val="Poppins"/>
    </font>
    <font>
      <sz val="9"/>
      <color theme="1"/>
      <name val="Poppins"/>
    </font>
    <font>
      <i/>
      <sz val="12"/>
      <color theme="1"/>
      <name val="Poppins"/>
    </font>
    <font>
      <b/>
      <i/>
      <u/>
      <sz val="8"/>
      <color theme="1"/>
      <name val="Times New Roman"/>
      <family val="1"/>
    </font>
    <font>
      <i/>
      <sz val="9"/>
      <color theme="1"/>
      <name val="Poppins"/>
    </font>
    <font>
      <b/>
      <u/>
      <sz val="12"/>
      <color rgb="FF002060"/>
      <name val="Georgia"/>
      <family val="1"/>
    </font>
    <font>
      <b/>
      <sz val="14"/>
      <color theme="1"/>
      <name val="Poppins"/>
    </font>
    <font>
      <b/>
      <sz val="16"/>
      <name val="Poppins"/>
    </font>
    <font>
      <b/>
      <sz val="14"/>
      <name val="Poppins"/>
    </font>
    <font>
      <sz val="12"/>
      <name val="Poppins"/>
    </font>
    <font>
      <b/>
      <sz val="12"/>
      <name val="Poppins"/>
    </font>
    <font>
      <b/>
      <sz val="12"/>
      <color theme="1"/>
      <name val="Stencil"/>
      <family val="5"/>
    </font>
    <font>
      <b/>
      <sz val="16"/>
      <color theme="0"/>
      <name val="Sitka Text Semibold"/>
    </font>
    <font>
      <sz val="20"/>
      <color theme="1"/>
      <name val="Sitka Text Semibold"/>
    </font>
    <font>
      <b/>
      <sz val="24"/>
      <color theme="0"/>
      <name val="Tahoma"/>
      <family val="2"/>
    </font>
    <font>
      <sz val="12"/>
      <color theme="0"/>
      <name val="Times New Roman"/>
      <family val="1"/>
    </font>
    <font>
      <sz val="12"/>
      <color theme="0"/>
      <name val="Segoe UI Variable Text Semibold"/>
    </font>
    <font>
      <b/>
      <sz val="14"/>
      <color rgb="FF996633"/>
      <name val="Poppins"/>
    </font>
    <font>
      <sz val="12"/>
      <color theme="1"/>
      <name val="Poppins"/>
    </font>
    <font>
      <sz val="8"/>
      <color theme="1"/>
      <name val="Calibri"/>
      <family val="2"/>
      <scheme val="minor"/>
    </font>
    <font>
      <b/>
      <sz val="12"/>
      <color theme="1"/>
      <name val="Poppins"/>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C0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13" fillId="0" borderId="0"/>
    <xf numFmtId="0" fontId="16" fillId="0" borderId="0"/>
    <xf numFmtId="0" fontId="1" fillId="0" borderId="0">
      <alignment horizontal="distributed" vertical="center" wrapText="1"/>
      <protection hidden="1"/>
    </xf>
    <xf numFmtId="0" fontId="13" fillId="0" borderId="0"/>
  </cellStyleXfs>
  <cellXfs count="208">
    <xf numFmtId="0" fontId="0" fillId="0" borderId="0" xfId="0"/>
    <xf numFmtId="0" fontId="1" fillId="0" borderId="0" xfId="0" applyFont="1" applyAlignment="1" applyProtection="1">
      <alignment vertical="center"/>
      <protection hidden="1"/>
    </xf>
    <xf numFmtId="0" fontId="4" fillId="0" borderId="0" xfId="0" applyFont="1" applyAlignment="1" applyProtection="1">
      <alignment vertical="center"/>
      <protection hidden="1"/>
    </xf>
    <xf numFmtId="0" fontId="1" fillId="0" borderId="0" xfId="0" applyFont="1" applyAlignment="1" applyProtection="1">
      <alignment vertical="center" wrapText="1"/>
      <protection hidden="1"/>
    </xf>
    <xf numFmtId="0" fontId="1" fillId="0" borderId="0" xfId="0" applyFont="1" applyAlignment="1" applyProtection="1">
      <alignment horizontal="center" vertical="top" wrapText="1"/>
      <protection hidden="1"/>
    </xf>
    <xf numFmtId="0" fontId="11" fillId="0" borderId="0" xfId="0" applyFont="1"/>
    <xf numFmtId="0" fontId="11" fillId="0" borderId="1" xfId="0" applyFont="1" applyBorder="1"/>
    <xf numFmtId="0" fontId="3" fillId="0" borderId="0" xfId="0" applyFont="1" applyAlignment="1" applyProtection="1">
      <alignment vertical="center"/>
      <protection hidden="1"/>
    </xf>
    <xf numFmtId="0" fontId="18" fillId="0" borderId="0" xfId="0" applyFont="1" applyAlignment="1" applyProtection="1">
      <alignment horizontal="center" vertical="center"/>
      <protection hidden="1"/>
    </xf>
    <xf numFmtId="0" fontId="1" fillId="0" borderId="6" xfId="0" applyFont="1" applyBorder="1" applyAlignment="1" applyProtection="1">
      <alignment vertical="center"/>
      <protection hidden="1"/>
    </xf>
    <xf numFmtId="0" fontId="19" fillId="0" borderId="0" xfId="0" applyFont="1" applyAlignment="1" applyProtection="1">
      <alignment horizontal="right" vertical="center"/>
      <protection hidden="1"/>
    </xf>
    <xf numFmtId="0" fontId="20" fillId="0" borderId="0" xfId="0" applyFont="1" applyAlignment="1" applyProtection="1">
      <alignment horizontal="right" vertical="center"/>
      <protection hidden="1"/>
    </xf>
    <xf numFmtId="0" fontId="21" fillId="0" borderId="0" xfId="0" applyFont="1" applyProtection="1">
      <protection hidden="1"/>
    </xf>
    <xf numFmtId="0" fontId="14" fillId="0" borderId="0" xfId="0" applyFont="1" applyAlignment="1" applyProtection="1">
      <alignment horizontal="center" vertical="top" wrapText="1"/>
      <protection hidden="1"/>
    </xf>
    <xf numFmtId="0" fontId="19" fillId="0" borderId="6" xfId="0" applyFont="1" applyBorder="1" applyAlignment="1" applyProtection="1">
      <alignment horizontal="right" vertical="top"/>
      <protection hidden="1"/>
    </xf>
    <xf numFmtId="0" fontId="21" fillId="0" borderId="0" xfId="0" applyFont="1" applyAlignment="1" applyProtection="1">
      <alignment vertical="center"/>
      <protection hidden="1"/>
    </xf>
    <xf numFmtId="0" fontId="15" fillId="0" borderId="0" xfId="0" applyFont="1" applyAlignment="1" applyProtection="1">
      <alignment vertical="top" wrapText="1"/>
      <protection hidden="1"/>
    </xf>
    <xf numFmtId="0" fontId="14" fillId="0" borderId="0" xfId="0" applyFont="1" applyAlignment="1" applyProtection="1">
      <alignment vertical="top"/>
      <protection hidden="1"/>
    </xf>
    <xf numFmtId="0" fontId="14" fillId="0" borderId="0" xfId="0" applyFont="1" applyAlignment="1" applyProtection="1">
      <alignment vertical="top" wrapText="1"/>
      <protection hidden="1"/>
    </xf>
    <xf numFmtId="0" fontId="7" fillId="0" borderId="0" xfId="0" applyFont="1" applyAlignment="1" applyProtection="1">
      <alignment vertical="center"/>
      <protection hidden="1"/>
    </xf>
    <xf numFmtId="0" fontId="1" fillId="0" borderId="0" xfId="0" applyFont="1" applyAlignment="1" applyProtection="1">
      <alignment horizontal="center" vertical="top"/>
      <protection hidden="1"/>
    </xf>
    <xf numFmtId="0" fontId="22" fillId="0" borderId="0" xfId="0" applyFont="1" applyAlignment="1" applyProtection="1">
      <alignment horizontal="center" vertical="top"/>
      <protection hidden="1"/>
    </xf>
    <xf numFmtId="0" fontId="23" fillId="0" borderId="0" xfId="0" applyFont="1" applyAlignment="1" applyProtection="1">
      <alignment horizontal="center" vertical="center"/>
      <protection hidden="1"/>
    </xf>
    <xf numFmtId="0" fontId="17" fillId="0" borderId="0" xfId="0" applyFont="1" applyAlignment="1" applyProtection="1">
      <alignment vertical="center"/>
      <protection hidden="1"/>
    </xf>
    <xf numFmtId="0" fontId="24" fillId="0" borderId="0" xfId="0" applyFont="1" applyAlignment="1" applyProtection="1">
      <alignment horizontal="center" vertical="center"/>
      <protection hidden="1"/>
    </xf>
    <xf numFmtId="0" fontId="24" fillId="0" borderId="0" xfId="0" applyFont="1" applyAlignment="1" applyProtection="1">
      <alignment horizontal="center"/>
      <protection hidden="1"/>
    </xf>
    <xf numFmtId="0" fontId="1" fillId="0" borderId="0" xfId="0" applyFont="1" applyAlignment="1" applyProtection="1">
      <alignment horizontal="justify" vertical="center" wrapText="1"/>
      <protection hidden="1"/>
    </xf>
    <xf numFmtId="0" fontId="25" fillId="0" borderId="0" xfId="0" applyFont="1" applyAlignment="1" applyProtection="1">
      <alignmen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0" fontId="5" fillId="0" borderId="2" xfId="0" applyFont="1" applyBorder="1" applyAlignment="1" applyProtection="1">
      <alignment vertical="top" wrapText="1"/>
      <protection hidden="1"/>
    </xf>
    <xf numFmtId="0" fontId="1" fillId="0" borderId="0" xfId="0" applyFont="1" applyAlignment="1" applyProtection="1">
      <alignment vertical="top"/>
      <protection hidden="1"/>
    </xf>
    <xf numFmtId="0" fontId="25" fillId="0" borderId="0" xfId="0" applyFont="1" applyAlignment="1" applyProtection="1">
      <alignment vertical="top"/>
      <protection hidden="1"/>
    </xf>
    <xf numFmtId="0" fontId="25" fillId="0" borderId="0" xfId="0" applyFont="1" applyAlignment="1" applyProtection="1">
      <alignment horizontal="left" vertical="center"/>
      <protection hidden="1"/>
    </xf>
    <xf numFmtId="0" fontId="28" fillId="2" borderId="1" xfId="0" applyFont="1" applyFill="1" applyBorder="1" applyAlignment="1" applyProtection="1">
      <alignment horizontal="left" vertical="center"/>
      <protection hidden="1"/>
    </xf>
    <xf numFmtId="0" fontId="25" fillId="0" borderId="0" xfId="0" applyFont="1" applyAlignment="1" applyProtection="1">
      <alignment horizontal="left" vertical="top"/>
      <protection hidden="1"/>
    </xf>
    <xf numFmtId="14" fontId="28" fillId="2" borderId="1" xfId="0" applyNumberFormat="1" applyFont="1" applyFill="1" applyBorder="1" applyAlignment="1" applyProtection="1">
      <alignment horizontal="left" vertical="center"/>
      <protection hidden="1"/>
    </xf>
    <xf numFmtId="0" fontId="9" fillId="3" borderId="1" xfId="0" applyFont="1" applyFill="1" applyBorder="1" applyAlignment="1">
      <alignment horizontal="center"/>
    </xf>
    <xf numFmtId="0" fontId="1" fillId="0" borderId="0" xfId="0" applyFont="1"/>
    <xf numFmtId="14" fontId="9" fillId="0" borderId="1" xfId="0" applyNumberFormat="1" applyFont="1" applyBorder="1" applyAlignment="1">
      <alignment horizontal="center"/>
    </xf>
    <xf numFmtId="2" fontId="11" fillId="0" borderId="1" xfId="0" applyNumberFormat="1" applyFont="1" applyBorder="1" applyAlignment="1">
      <alignment horizontal="center"/>
    </xf>
    <xf numFmtId="0" fontId="11" fillId="0" borderId="1" xfId="0" applyFont="1" applyBorder="1" applyAlignment="1">
      <alignment horizontal="center"/>
    </xf>
    <xf numFmtId="14" fontId="11" fillId="0" borderId="1" xfId="0" applyNumberFormat="1" applyFont="1" applyBorder="1"/>
    <xf numFmtId="2" fontId="9" fillId="0" borderId="1" xfId="0" applyNumberFormat="1" applyFont="1" applyBorder="1" applyAlignment="1">
      <alignment horizontal="center"/>
    </xf>
    <xf numFmtId="2" fontId="11" fillId="4" borderId="1" xfId="0" applyNumberFormat="1" applyFont="1" applyFill="1" applyBorder="1" applyAlignment="1">
      <alignment horizontal="center"/>
    </xf>
    <xf numFmtId="0" fontId="1" fillId="0" borderId="0" xfId="0" applyFont="1" applyAlignment="1">
      <alignment horizontal="center" vertical="top"/>
    </xf>
    <xf numFmtId="0" fontId="11" fillId="0" borderId="0" xfId="0" applyFont="1" applyAlignment="1">
      <alignment horizontal="center" vertical="top"/>
    </xf>
    <xf numFmtId="0" fontId="1" fillId="0" borderId="0" xfId="0" applyFont="1" applyAlignment="1">
      <alignment horizontal="center" vertical="top" wrapText="1"/>
    </xf>
    <xf numFmtId="0" fontId="11" fillId="0" borderId="0" xfId="0" applyFont="1" applyAlignment="1">
      <alignment horizontal="center" vertical="top" wrapText="1"/>
    </xf>
    <xf numFmtId="0" fontId="11" fillId="2" borderId="0" xfId="0" applyFont="1" applyFill="1" applyAlignment="1">
      <alignment horizontal="center" vertical="top" wrapText="1"/>
    </xf>
    <xf numFmtId="0" fontId="1" fillId="0" borderId="0" xfId="0" applyFont="1" applyAlignment="1" applyProtection="1">
      <alignment horizontal="left" vertical="center"/>
      <protection hidden="1"/>
    </xf>
    <xf numFmtId="0" fontId="8" fillId="0" borderId="0" xfId="0" applyFont="1" applyAlignment="1" applyProtection="1">
      <alignment horizontal="left" vertical="center"/>
      <protection hidden="1"/>
    </xf>
    <xf numFmtId="0" fontId="10" fillId="0" borderId="0" xfId="0" applyFont="1" applyAlignment="1" applyProtection="1">
      <alignment horizontal="left" vertical="center"/>
      <protection hidden="1"/>
    </xf>
    <xf numFmtId="0" fontId="18" fillId="0" borderId="0" xfId="0" applyFont="1" applyAlignment="1" applyProtection="1">
      <alignment horizontal="right" vertical="center"/>
      <protection hidden="1"/>
    </xf>
    <xf numFmtId="0" fontId="30" fillId="0" borderId="0" xfId="0" applyFont="1" applyAlignment="1" applyProtection="1">
      <alignment horizontal="center" vertical="top" wrapText="1"/>
      <protection hidden="1"/>
    </xf>
    <xf numFmtId="0" fontId="30" fillId="0" borderId="0" xfId="0" applyFont="1" applyAlignment="1" applyProtection="1">
      <alignment horizontal="center" vertical="top"/>
      <protection hidden="1"/>
    </xf>
    <xf numFmtId="0" fontId="32" fillId="0" borderId="0" xfId="0" applyFont="1" applyAlignment="1">
      <alignment horizontal="center" vertical="top"/>
    </xf>
    <xf numFmtId="0" fontId="5" fillId="0" borderId="0" xfId="0" applyFont="1" applyAlignment="1">
      <alignment vertical="top"/>
    </xf>
    <xf numFmtId="0" fontId="8" fillId="0" borderId="0" xfId="0" applyFont="1" applyAlignment="1" applyProtection="1">
      <alignment vertical="top" wrapText="1"/>
      <protection hidden="1"/>
    </xf>
    <xf numFmtId="0" fontId="9" fillId="0" borderId="0" xfId="0" applyFont="1"/>
    <xf numFmtId="0" fontId="33" fillId="0" borderId="0" xfId="0" applyFont="1" applyAlignment="1">
      <alignment horizontal="center" vertical="top" wrapText="1"/>
    </xf>
    <xf numFmtId="164" fontId="11" fillId="0" borderId="0" xfId="0" applyNumberFormat="1" applyFont="1" applyAlignment="1">
      <alignment horizontal="center" vertical="top" wrapText="1"/>
    </xf>
    <xf numFmtId="0" fontId="32" fillId="3" borderId="1" xfId="0" applyFont="1" applyFill="1" applyBorder="1" applyAlignment="1">
      <alignment horizontal="center" vertical="top"/>
    </xf>
    <xf numFmtId="0" fontId="30" fillId="3" borderId="1" xfId="0" applyFont="1" applyFill="1" applyBorder="1" applyAlignment="1">
      <alignment horizontal="center" vertical="top"/>
    </xf>
    <xf numFmtId="0" fontId="34" fillId="3" borderId="1" xfId="0" applyFont="1" applyFill="1" applyBorder="1" applyAlignment="1">
      <alignment horizontal="center" vertical="top"/>
    </xf>
    <xf numFmtId="0" fontId="34" fillId="0" borderId="0" xfId="0" applyFont="1" applyAlignment="1">
      <alignment horizontal="center" vertical="center"/>
    </xf>
    <xf numFmtId="0" fontId="30" fillId="0" borderId="0" xfId="0" applyFont="1" applyAlignment="1" applyProtection="1">
      <alignment horizontal="center" vertical="center"/>
      <protection hidden="1"/>
    </xf>
    <xf numFmtId="0" fontId="32" fillId="0" borderId="0" xfId="0" applyFont="1" applyAlignment="1">
      <alignment horizontal="center"/>
    </xf>
    <xf numFmtId="0" fontId="9" fillId="0" borderId="0" xfId="0" applyFont="1" applyAlignment="1">
      <alignment vertical="top"/>
    </xf>
    <xf numFmtId="0" fontId="25" fillId="0" borderId="0" xfId="0" applyFont="1" applyAlignment="1" applyProtection="1">
      <alignment horizontal="left" vertical="center"/>
      <protection hidden="1"/>
    </xf>
    <xf numFmtId="0" fontId="12" fillId="0" borderId="0" xfId="0" applyFont="1" applyFill="1" applyBorder="1" applyAlignment="1" applyProtection="1">
      <alignment vertical="center"/>
      <protection hidden="1"/>
    </xf>
    <xf numFmtId="0" fontId="1" fillId="0" borderId="0" xfId="0" applyFont="1" applyFill="1" applyBorder="1" applyAlignment="1" applyProtection="1">
      <alignment vertical="center"/>
      <protection hidden="1"/>
    </xf>
    <xf numFmtId="0" fontId="36" fillId="0" borderId="0" xfId="0" applyFont="1" applyFill="1" applyBorder="1" applyAlignment="1" applyProtection="1">
      <alignment vertical="center"/>
      <protection hidden="1"/>
    </xf>
    <xf numFmtId="0" fontId="37" fillId="0" borderId="0" xfId="0" applyFont="1" applyFill="1" applyBorder="1" applyAlignment="1" applyProtection="1">
      <alignment horizontal="left" vertical="center"/>
      <protection hidden="1"/>
    </xf>
    <xf numFmtId="0" fontId="37" fillId="0" borderId="0" xfId="0" applyFont="1" applyFill="1" applyBorder="1" applyAlignment="1" applyProtection="1">
      <alignment vertical="center"/>
      <protection hidden="1"/>
    </xf>
    <xf numFmtId="0" fontId="36" fillId="0" borderId="0" xfId="0" applyFont="1" applyFill="1" applyBorder="1" applyAlignment="1" applyProtection="1">
      <alignment horizontal="left" vertical="center"/>
      <protection hidden="1"/>
    </xf>
    <xf numFmtId="0" fontId="3" fillId="0" borderId="0" xfId="0" applyFont="1" applyFill="1" applyBorder="1" applyAlignment="1" applyProtection="1">
      <alignment vertical="center"/>
      <protection hidden="1"/>
    </xf>
    <xf numFmtId="0" fontId="39" fillId="0" borderId="0" xfId="0" applyFont="1" applyAlignment="1" applyProtection="1">
      <alignment vertical="center"/>
      <protection hidden="1"/>
    </xf>
    <xf numFmtId="0" fontId="7" fillId="0" borderId="0" xfId="0" applyFont="1" applyFill="1" applyBorder="1" applyAlignment="1" applyProtection="1">
      <alignment vertical="center"/>
      <protection hidden="1"/>
    </xf>
    <xf numFmtId="0" fontId="41" fillId="0" borderId="0" xfId="0" applyFont="1" applyAlignment="1" applyProtection="1">
      <alignment vertical="center" wrapText="1"/>
      <protection hidden="1"/>
    </xf>
    <xf numFmtId="0" fontId="43" fillId="0" borderId="0" xfId="0" applyFont="1" applyAlignment="1" applyProtection="1">
      <alignment horizontal="center" vertical="center"/>
      <protection hidden="1"/>
    </xf>
    <xf numFmtId="0" fontId="5" fillId="0" borderId="0" xfId="0" applyFont="1" applyAlignment="1" applyProtection="1">
      <alignment vertical="center"/>
      <protection hidden="1"/>
    </xf>
    <xf numFmtId="0" fontId="14" fillId="0" borderId="0" xfId="0" applyFont="1" applyFill="1" applyBorder="1" applyAlignment="1" applyProtection="1">
      <alignment vertical="top" wrapText="1"/>
      <protection hidden="1"/>
    </xf>
    <xf numFmtId="0" fontId="45" fillId="0" borderId="0" xfId="0" applyFont="1" applyFill="1" applyBorder="1" applyAlignment="1" applyProtection="1">
      <alignment vertical="top" wrapText="1"/>
      <protection hidden="1"/>
    </xf>
    <xf numFmtId="0" fontId="4" fillId="0" borderId="0" xfId="0" applyFont="1" applyFill="1" applyBorder="1" applyAlignment="1" applyProtection="1">
      <alignment vertical="center"/>
      <protection hidden="1"/>
    </xf>
    <xf numFmtId="0" fontId="47" fillId="0" borderId="0" xfId="0" applyFont="1" applyAlignment="1" applyProtection="1">
      <alignment horizontal="left" vertical="center"/>
      <protection hidden="1"/>
    </xf>
    <xf numFmtId="0" fontId="44" fillId="0" borderId="0" xfId="0" applyFont="1" applyFill="1" applyBorder="1" applyAlignment="1" applyProtection="1">
      <alignment vertical="top"/>
      <protection hidden="1"/>
    </xf>
    <xf numFmtId="0" fontId="1" fillId="0" borderId="0" xfId="0" applyFont="1" applyFill="1" applyBorder="1" applyAlignment="1" applyProtection="1">
      <alignment horizontal="justify" vertical="top"/>
      <protection hidden="1"/>
    </xf>
    <xf numFmtId="0" fontId="14" fillId="0" borderId="0" xfId="0" applyFont="1" applyFill="1" applyBorder="1" applyAlignment="1" applyProtection="1">
      <alignment vertical="top"/>
      <protection hidden="1"/>
    </xf>
    <xf numFmtId="0" fontId="48" fillId="0" borderId="0" xfId="0" applyFont="1" applyFill="1" applyBorder="1" applyAlignment="1" applyProtection="1">
      <alignment horizontal="justify" vertical="top"/>
      <protection hidden="1"/>
    </xf>
    <xf numFmtId="0" fontId="15" fillId="0" borderId="0" xfId="0" applyFont="1" applyFill="1" applyBorder="1" applyAlignment="1" applyProtection="1">
      <alignment vertical="top" wrapText="1"/>
      <protection hidden="1"/>
    </xf>
    <xf numFmtId="0" fontId="15" fillId="0" borderId="0" xfId="0" applyFont="1" applyAlignment="1" applyProtection="1">
      <alignment horizontal="center" vertical="top" wrapText="1"/>
      <protection hidden="1"/>
    </xf>
    <xf numFmtId="0" fontId="39" fillId="2" borderId="1" xfId="0" applyFont="1" applyFill="1" applyBorder="1" applyAlignment="1" applyProtection="1">
      <alignment vertical="center"/>
      <protection hidden="1"/>
    </xf>
    <xf numFmtId="0" fontId="46" fillId="0" borderId="0" xfId="0" applyFont="1" applyAlignment="1" applyProtection="1">
      <alignment horizontal="left" vertical="center"/>
      <protection hidden="1"/>
    </xf>
    <xf numFmtId="0" fontId="49" fillId="0" borderId="0" xfId="0" applyFont="1" applyAlignment="1" applyProtection="1">
      <alignment vertical="center"/>
      <protection hidden="1"/>
    </xf>
    <xf numFmtId="0" fontId="50" fillId="0" borderId="0" xfId="0" applyFont="1" applyAlignment="1" applyProtection="1">
      <alignment horizontal="left" vertical="center"/>
      <protection hidden="1"/>
    </xf>
    <xf numFmtId="0" fontId="51" fillId="0" borderId="0" xfId="0" applyFont="1" applyAlignment="1" applyProtection="1">
      <alignment horizontal="left" vertical="center"/>
      <protection hidden="1"/>
    </xf>
    <xf numFmtId="0" fontId="25" fillId="2" borderId="7" xfId="0" applyFont="1" applyFill="1" applyBorder="1" applyAlignment="1" applyProtection="1">
      <alignment vertical="center"/>
      <protection hidden="1"/>
    </xf>
    <xf numFmtId="0" fontId="53" fillId="0" borderId="0" xfId="0" applyFont="1" applyAlignment="1" applyProtection="1">
      <alignment vertical="center"/>
      <protection hidden="1"/>
    </xf>
    <xf numFmtId="0" fontId="54" fillId="0" borderId="0" xfId="0" applyFont="1" applyAlignment="1" applyProtection="1">
      <alignment vertical="center"/>
      <protection hidden="1"/>
    </xf>
    <xf numFmtId="0" fontId="28" fillId="5" borderId="3" xfId="0" applyFont="1" applyFill="1" applyBorder="1" applyAlignment="1" applyProtection="1">
      <alignment horizontal="left" vertical="center"/>
      <protection hidden="1"/>
    </xf>
    <xf numFmtId="0" fontId="25" fillId="5" borderId="4" xfId="0" applyFont="1" applyFill="1" applyBorder="1" applyAlignment="1" applyProtection="1">
      <alignment vertical="center"/>
      <protection hidden="1"/>
    </xf>
    <xf numFmtId="0" fontId="25" fillId="2" borderId="5" xfId="0" applyFont="1" applyFill="1" applyBorder="1" applyAlignment="1" applyProtection="1">
      <alignment vertical="center"/>
      <protection hidden="1"/>
    </xf>
    <xf numFmtId="0" fontId="1" fillId="2" borderId="5" xfId="0" applyFont="1" applyFill="1" applyBorder="1" applyAlignment="1" applyProtection="1">
      <alignment vertical="center"/>
      <protection hidden="1"/>
    </xf>
    <xf numFmtId="0" fontId="1" fillId="2" borderId="4" xfId="0" applyFont="1" applyFill="1" applyBorder="1" applyAlignment="1" applyProtection="1">
      <alignment vertical="center"/>
      <protection hidden="1"/>
    </xf>
    <xf numFmtId="0" fontId="32" fillId="0" borderId="0" xfId="0" applyFont="1" applyAlignment="1" applyProtection="1">
      <alignment vertical="center"/>
      <protection hidden="1"/>
    </xf>
    <xf numFmtId="0" fontId="30" fillId="0" borderId="0" xfId="0" applyFont="1" applyAlignment="1" applyProtection="1">
      <alignment vertical="center"/>
      <protection hidden="1"/>
    </xf>
    <xf numFmtId="0" fontId="32" fillId="0" borderId="6" xfId="0" applyFont="1" applyBorder="1" applyAlignment="1" applyProtection="1">
      <alignment vertical="center"/>
      <protection hidden="1"/>
    </xf>
    <xf numFmtId="0" fontId="31" fillId="0" borderId="6" xfId="0" applyFont="1" applyBorder="1" applyAlignment="1" applyProtection="1">
      <alignment horizontal="center" vertical="center" wrapText="1"/>
      <protection hidden="1"/>
    </xf>
    <xf numFmtId="0" fontId="30" fillId="0" borderId="6" xfId="0" applyFont="1" applyBorder="1" applyAlignment="1" applyProtection="1">
      <alignment vertical="center"/>
      <protection hidden="1"/>
    </xf>
    <xf numFmtId="0" fontId="32" fillId="0" borderId="0" xfId="0" applyFont="1" applyBorder="1" applyAlignment="1" applyProtection="1">
      <alignment vertical="center"/>
      <protection hidden="1"/>
    </xf>
    <xf numFmtId="0" fontId="31" fillId="0" borderId="0" xfId="0" applyFont="1" applyBorder="1" applyAlignment="1" applyProtection="1">
      <alignment horizontal="center" vertical="center" wrapText="1"/>
      <protection hidden="1"/>
    </xf>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Border="1"/>
    <xf numFmtId="0" fontId="0" fillId="0" borderId="12" xfId="0" applyBorder="1"/>
    <xf numFmtId="0" fontId="56" fillId="0" borderId="0" xfId="0" applyFont="1"/>
    <xf numFmtId="0" fontId="57" fillId="0" borderId="0" xfId="0" applyFont="1" applyAlignment="1">
      <alignment wrapText="1"/>
    </xf>
    <xf numFmtId="0" fontId="42" fillId="0" borderId="0" xfId="0" applyFont="1" applyAlignment="1">
      <alignment horizontal="center" vertical="top"/>
    </xf>
    <xf numFmtId="0" fontId="57" fillId="0" borderId="11" xfId="0" applyFont="1" applyBorder="1" applyAlignment="1">
      <alignment wrapText="1"/>
    </xf>
    <xf numFmtId="0" fontId="57" fillId="0" borderId="0" xfId="0" applyFont="1" applyBorder="1" applyAlignment="1">
      <alignment wrapText="1"/>
    </xf>
    <xf numFmtId="0" fontId="0" fillId="0" borderId="13" xfId="0" applyBorder="1"/>
    <xf numFmtId="0" fontId="0" fillId="0" borderId="2" xfId="0" applyBorder="1"/>
    <xf numFmtId="0" fontId="0" fillId="0" borderId="14" xfId="0" applyBorder="1"/>
    <xf numFmtId="0" fontId="58" fillId="0" borderId="0" xfId="0" applyFont="1" applyBorder="1" applyAlignment="1">
      <alignment vertical="center"/>
    </xf>
    <xf numFmtId="2" fontId="11" fillId="0" borderId="1" xfId="0" applyNumberFormat="1" applyFont="1" applyFill="1" applyBorder="1" applyAlignment="1">
      <alignment horizontal="center"/>
    </xf>
    <xf numFmtId="0" fontId="11" fillId="0" borderId="1" xfId="0" applyFont="1" applyFill="1" applyBorder="1" applyAlignment="1">
      <alignment horizontal="center"/>
    </xf>
    <xf numFmtId="0" fontId="11" fillId="0" borderId="0" xfId="0" applyFont="1" applyFill="1" applyAlignment="1">
      <alignment horizontal="center" vertical="top" wrapText="1"/>
    </xf>
    <xf numFmtId="2" fontId="1" fillId="0" borderId="1" xfId="0" applyNumberFormat="1" applyFont="1" applyFill="1" applyBorder="1" applyAlignment="1">
      <alignment horizontal="center"/>
    </xf>
    <xf numFmtId="0" fontId="31" fillId="0" borderId="6" xfId="0" applyFont="1" applyBorder="1" applyAlignment="1" applyProtection="1">
      <alignment horizontal="center" vertical="center"/>
      <protection hidden="1"/>
    </xf>
    <xf numFmtId="0" fontId="0" fillId="0" borderId="6" xfId="0" applyBorder="1"/>
    <xf numFmtId="0" fontId="1" fillId="0" borderId="0" xfId="0" applyFont="1" applyBorder="1" applyAlignment="1" applyProtection="1">
      <alignment vertical="center"/>
      <protection hidden="1"/>
    </xf>
    <xf numFmtId="0" fontId="3" fillId="0" borderId="0" xfId="0" applyFont="1" applyBorder="1" applyAlignment="1" applyProtection="1">
      <alignment vertical="center"/>
      <protection hidden="1"/>
    </xf>
    <xf numFmtId="0" fontId="6" fillId="3" borderId="1" xfId="0" applyFont="1" applyFill="1" applyBorder="1" applyAlignment="1" applyProtection="1">
      <alignment horizontal="center" vertical="center"/>
      <protection hidden="1"/>
    </xf>
    <xf numFmtId="18" fontId="1" fillId="0" borderId="1" xfId="0" applyNumberFormat="1" applyFont="1" applyBorder="1" applyAlignment="1">
      <alignment horizontal="center"/>
    </xf>
    <xf numFmtId="0" fontId="1" fillId="0" borderId="1" xfId="0" applyFont="1" applyFill="1" applyBorder="1"/>
    <xf numFmtId="0" fontId="1" fillId="0" borderId="1" xfId="0" applyFont="1" applyFill="1" applyBorder="1" applyAlignment="1">
      <alignment horizontal="center"/>
    </xf>
    <xf numFmtId="0" fontId="1" fillId="0" borderId="0" xfId="0" applyFont="1" applyFill="1" applyAlignment="1" applyProtection="1">
      <alignment vertical="center"/>
      <protection hidden="1"/>
    </xf>
    <xf numFmtId="0" fontId="1" fillId="0" borderId="1" xfId="0" applyFont="1" applyFill="1" applyBorder="1" applyAlignment="1" applyProtection="1">
      <alignment horizontal="center" vertical="center"/>
      <protection hidden="1"/>
    </xf>
    <xf numFmtId="0" fontId="11" fillId="0" borderId="1" xfId="0" applyFont="1" applyFill="1" applyBorder="1"/>
    <xf numFmtId="0" fontId="11" fillId="2" borderId="0" xfId="0" applyFont="1" applyFill="1" applyAlignment="1">
      <alignment horizontal="center" vertical="top" wrapText="1"/>
    </xf>
    <xf numFmtId="2" fontId="1" fillId="0" borderId="1" xfId="0" applyNumberFormat="1" applyFont="1" applyBorder="1" applyAlignment="1">
      <alignment horizontal="center"/>
    </xf>
    <xf numFmtId="0" fontId="1" fillId="0" borderId="0" xfId="0" applyFont="1" applyAlignment="1" applyProtection="1">
      <alignment horizontal="justify" vertical="top"/>
      <protection hidden="1"/>
    </xf>
    <xf numFmtId="0" fontId="11" fillId="0" borderId="0" xfId="0" applyFont="1" applyFill="1"/>
    <xf numFmtId="0" fontId="38" fillId="0" borderId="0" xfId="0" applyFont="1" applyAlignment="1" applyProtection="1">
      <alignment horizontal="left" vertical="center"/>
      <protection hidden="1"/>
    </xf>
    <xf numFmtId="0" fontId="38" fillId="0" borderId="0" xfId="0" applyFont="1" applyAlignment="1" applyProtection="1">
      <alignment vertical="center"/>
      <protection hidden="1"/>
    </xf>
    <xf numFmtId="0" fontId="40" fillId="0" borderId="0" xfId="0" applyFont="1" applyAlignment="1" applyProtection="1">
      <alignment horizontal="center" vertical="center"/>
      <protection hidden="1"/>
    </xf>
    <xf numFmtId="0" fontId="42" fillId="0" borderId="0" xfId="0" applyFont="1" applyAlignment="1" applyProtection="1">
      <alignment horizontal="center" vertical="center"/>
      <protection hidden="1"/>
    </xf>
    <xf numFmtId="0" fontId="59" fillId="0" borderId="0" xfId="0" applyFont="1" applyAlignment="1">
      <alignment horizontal="left" vertical="top"/>
    </xf>
    <xf numFmtId="0" fontId="46" fillId="0" borderId="0" xfId="0" applyFont="1" applyAlignment="1" applyProtection="1">
      <alignment horizontal="left" vertical="top"/>
      <protection hidden="1"/>
    </xf>
    <xf numFmtId="0" fontId="59" fillId="0" borderId="0" xfId="0" applyFont="1" applyAlignment="1">
      <alignment vertical="top"/>
    </xf>
    <xf numFmtId="0" fontId="47" fillId="0" borderId="0" xfId="0" applyFont="1" applyAlignment="1" applyProtection="1">
      <alignment horizontal="left" vertical="top"/>
      <protection hidden="1"/>
    </xf>
    <xf numFmtId="0" fontId="44" fillId="0" borderId="0" xfId="0" applyFont="1" applyAlignment="1">
      <alignment horizontal="left" vertical="center"/>
    </xf>
    <xf numFmtId="0" fontId="56" fillId="0" borderId="0" xfId="0" applyFont="1" applyAlignment="1">
      <alignment horizontal="left" vertical="top"/>
    </xf>
    <xf numFmtId="0" fontId="44" fillId="0" borderId="0" xfId="0" applyFont="1" applyAlignment="1">
      <alignment horizontal="left" vertical="top"/>
    </xf>
    <xf numFmtId="0" fontId="44" fillId="0" borderId="0" xfId="0" applyFont="1" applyAlignment="1" applyProtection="1">
      <alignment horizontal="left" vertical="center"/>
      <protection hidden="1"/>
    </xf>
    <xf numFmtId="0" fontId="25" fillId="2" borderId="1" xfId="0" applyFont="1" applyFill="1" applyBorder="1" applyAlignment="1" applyProtection="1">
      <alignment vertical="center"/>
      <protection hidden="1"/>
    </xf>
    <xf numFmtId="0" fontId="0" fillId="0" borderId="1" xfId="0" applyBorder="1"/>
    <xf numFmtId="0" fontId="0" fillId="0" borderId="15" xfId="0" applyBorder="1"/>
    <xf numFmtId="0" fontId="25" fillId="0" borderId="16" xfId="0" applyFont="1" applyBorder="1" applyAlignment="1" applyProtection="1">
      <alignment vertical="center"/>
      <protection hidden="1"/>
    </xf>
    <xf numFmtId="0" fontId="0" fillId="0" borderId="17" xfId="0" applyBorder="1"/>
    <xf numFmtId="14" fontId="5" fillId="0" borderId="1" xfId="0" applyNumberFormat="1" applyFont="1" applyBorder="1" applyAlignment="1">
      <alignment horizontal="center"/>
    </xf>
    <xf numFmtId="14" fontId="5" fillId="0" borderId="1" xfId="0" applyNumberFormat="1" applyFont="1" applyBorder="1" applyAlignment="1">
      <alignment horizontal="center" vertical="center"/>
    </xf>
    <xf numFmtId="0" fontId="1" fillId="0" borderId="1" xfId="0" applyFont="1" applyBorder="1" applyAlignment="1">
      <alignment horizontal="center"/>
    </xf>
    <xf numFmtId="2" fontId="1" fillId="4" borderId="1" xfId="0" applyNumberFormat="1" applyFont="1" applyFill="1" applyBorder="1" applyAlignment="1">
      <alignment horizontal="center"/>
    </xf>
    <xf numFmtId="0" fontId="25" fillId="0" borderId="0" xfId="0" applyFont="1" applyAlignment="1" applyProtection="1">
      <alignment horizontal="center" vertical="center"/>
      <protection hidden="1"/>
    </xf>
    <xf numFmtId="0" fontId="52" fillId="0" borderId="0" xfId="0" applyFont="1" applyFill="1" applyBorder="1" applyAlignment="1" applyProtection="1">
      <alignment horizontal="left"/>
      <protection hidden="1"/>
    </xf>
    <xf numFmtId="14" fontId="37" fillId="0" borderId="0" xfId="0" applyNumberFormat="1" applyFont="1" applyFill="1" applyBorder="1" applyAlignment="1" applyProtection="1">
      <alignment horizontal="left" vertical="center"/>
      <protection hidden="1"/>
    </xf>
    <xf numFmtId="0" fontId="52" fillId="0" borderId="0" xfId="0" applyFont="1" applyAlignment="1" applyProtection="1">
      <alignment vertical="top"/>
      <protection hidden="1"/>
    </xf>
    <xf numFmtId="0" fontId="31" fillId="0" borderId="0" xfId="0" applyFont="1" applyBorder="1" applyAlignment="1" applyProtection="1">
      <alignment horizontal="center" vertical="center"/>
      <protection hidden="1"/>
    </xf>
    <xf numFmtId="0" fontId="1" fillId="0" borderId="0" xfId="0" applyFont="1" applyAlignment="1" applyProtection="1">
      <alignment horizontal="right" vertical="center"/>
      <protection hidden="1"/>
    </xf>
    <xf numFmtId="0" fontId="55" fillId="0" borderId="0" xfId="0" applyFont="1" applyAlignment="1" applyProtection="1">
      <alignment horizontal="right" vertical="center"/>
      <protection hidden="1"/>
    </xf>
    <xf numFmtId="0" fontId="31" fillId="0" borderId="0" xfId="0" applyFont="1" applyAlignment="1" applyProtection="1">
      <alignment horizontal="center" vertical="center"/>
      <protection hidden="1"/>
    </xf>
    <xf numFmtId="0" fontId="1" fillId="0" borderId="0" xfId="0" applyFont="1" applyAlignment="1" applyProtection="1">
      <alignment horizontal="left" vertical="center"/>
      <protection hidden="1"/>
    </xf>
    <xf numFmtId="0" fontId="1" fillId="0" borderId="1" xfId="0" applyFont="1" applyFill="1" applyBorder="1" applyAlignment="1" applyProtection="1">
      <alignment horizontal="left" vertical="center"/>
      <protection hidden="1"/>
    </xf>
    <xf numFmtId="49" fontId="1" fillId="0" borderId="1" xfId="0" applyNumberFormat="1" applyFont="1" applyFill="1" applyBorder="1" applyAlignment="1" applyProtection="1">
      <alignment horizontal="center" vertical="center"/>
      <protection hidden="1"/>
    </xf>
    <xf numFmtId="0" fontId="1" fillId="0" borderId="1" xfId="0" applyFont="1" applyFill="1" applyBorder="1" applyAlignment="1" applyProtection="1">
      <alignment horizontal="left" vertical="center" wrapText="1"/>
      <protection hidden="1"/>
    </xf>
    <xf numFmtId="0" fontId="2" fillId="0" borderId="0" xfId="0" applyFont="1" applyAlignment="1" applyProtection="1">
      <alignment horizontal="center" vertical="center"/>
      <protection hidden="1"/>
    </xf>
    <xf numFmtId="0" fontId="6" fillId="3" borderId="1" xfId="0" applyFont="1" applyFill="1" applyBorder="1" applyAlignment="1" applyProtection="1">
      <alignment horizontal="center" vertical="center"/>
      <protection hidden="1"/>
    </xf>
    <xf numFmtId="0" fontId="1" fillId="0" borderId="3" xfId="0" applyFont="1" applyFill="1" applyBorder="1" applyAlignment="1" applyProtection="1">
      <alignment horizontal="left" vertical="center"/>
      <protection hidden="1"/>
    </xf>
    <xf numFmtId="0" fontId="1" fillId="0" borderId="5" xfId="0" applyFont="1" applyFill="1" applyBorder="1" applyAlignment="1" applyProtection="1">
      <alignment horizontal="left" vertical="center"/>
      <protection hidden="1"/>
    </xf>
    <xf numFmtId="0" fontId="1" fillId="0" borderId="4" xfId="0" applyFont="1" applyFill="1" applyBorder="1" applyAlignment="1" applyProtection="1">
      <alignment horizontal="left" vertical="center"/>
      <protection hidden="1"/>
    </xf>
    <xf numFmtId="0" fontId="8" fillId="0" borderId="0" xfId="0" applyFont="1" applyAlignment="1" applyProtection="1">
      <alignment horizontal="left" vertical="center"/>
      <protection hidden="1"/>
    </xf>
    <xf numFmtId="0" fontId="1" fillId="0" borderId="0" xfId="0" applyFont="1" applyAlignment="1" applyProtection="1">
      <alignment horizontal="justify" vertical="justify" wrapText="1"/>
      <protection hidden="1"/>
    </xf>
    <xf numFmtId="0" fontId="1" fillId="0" borderId="1" xfId="0" applyFont="1" applyBorder="1" applyAlignment="1" applyProtection="1">
      <alignment horizontal="center" vertical="top" wrapText="1"/>
      <protection hidden="1"/>
    </xf>
    <xf numFmtId="14" fontId="1" fillId="0" borderId="1" xfId="0" applyNumberFormat="1" applyFont="1" applyBorder="1" applyAlignment="1" applyProtection="1">
      <alignment horizontal="center" vertical="top" wrapText="1"/>
      <protection hidden="1"/>
    </xf>
    <xf numFmtId="0" fontId="8" fillId="0" borderId="0" xfId="0" applyFont="1" applyAlignment="1" applyProtection="1">
      <alignment horizontal="left" vertical="top"/>
      <protection hidden="1"/>
    </xf>
    <xf numFmtId="0" fontId="1" fillId="0" borderId="0" xfId="0" applyFont="1" applyAlignment="1" applyProtection="1">
      <alignment horizontal="left" vertical="top"/>
      <protection hidden="1"/>
    </xf>
    <xf numFmtId="0" fontId="5" fillId="3" borderId="1" xfId="0" applyFont="1" applyFill="1" applyBorder="1" applyAlignment="1" applyProtection="1">
      <alignment horizontal="center" vertical="top" wrapText="1"/>
      <protection hidden="1"/>
    </xf>
    <xf numFmtId="0" fontId="25" fillId="0" borderId="0" xfId="0" applyFont="1" applyAlignment="1" applyProtection="1">
      <alignment horizontal="left" vertical="center"/>
      <protection hidden="1"/>
    </xf>
    <xf numFmtId="0" fontId="1" fillId="0" borderId="0" xfId="0" applyFont="1" applyAlignment="1" applyProtection="1">
      <alignment horizontal="justify" vertical="top"/>
      <protection hidden="1"/>
    </xf>
    <xf numFmtId="0" fontId="8" fillId="0" borderId="0" xfId="0" applyFont="1" applyAlignment="1" applyProtection="1">
      <alignment horizontal="center" vertical="top" wrapText="1"/>
      <protection hidden="1"/>
    </xf>
    <xf numFmtId="0" fontId="5" fillId="0" borderId="0" xfId="0" applyFont="1" applyAlignment="1" applyProtection="1">
      <alignment horizontal="center" vertical="top" wrapText="1"/>
      <protection hidden="1"/>
    </xf>
    <xf numFmtId="0" fontId="8" fillId="0" borderId="0" xfId="0" applyFont="1" applyAlignment="1" applyProtection="1">
      <alignment horizontal="left" vertical="top" wrapText="1"/>
      <protection hidden="1"/>
    </xf>
    <xf numFmtId="0" fontId="5" fillId="0" borderId="0" xfId="0" applyFont="1" applyAlignment="1">
      <alignment horizontal="left" vertical="top"/>
    </xf>
    <xf numFmtId="0" fontId="1" fillId="0" borderId="0" xfId="0" applyFont="1" applyAlignment="1">
      <alignment horizontal="center" vertical="top" wrapText="1"/>
    </xf>
    <xf numFmtId="0" fontId="29" fillId="0" borderId="0" xfId="0" applyFont="1" applyAlignment="1">
      <alignment horizontal="center" vertical="top" wrapText="1"/>
    </xf>
    <xf numFmtId="0" fontId="5" fillId="0" borderId="1" xfId="0" applyFont="1" applyBorder="1" applyAlignment="1">
      <alignment horizontal="center"/>
    </xf>
    <xf numFmtId="0" fontId="5" fillId="3" borderId="1" xfId="0" applyFont="1" applyFill="1" applyBorder="1" applyAlignment="1">
      <alignment horizontal="center"/>
    </xf>
    <xf numFmtId="0" fontId="5"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32" fillId="0" borderId="0" xfId="0" applyFont="1" applyAlignment="1">
      <alignment horizontal="center" vertical="top"/>
    </xf>
    <xf numFmtId="0" fontId="31" fillId="0" borderId="0" xfId="0" applyFont="1" applyAlignment="1">
      <alignment horizontal="center" vertical="top" wrapText="1"/>
    </xf>
    <xf numFmtId="0" fontId="33" fillId="0" borderId="0" xfId="0" applyFont="1" applyAlignment="1">
      <alignment horizontal="center" vertical="top" wrapText="1"/>
    </xf>
    <xf numFmtId="0" fontId="58" fillId="0" borderId="0" xfId="0" applyFont="1" applyBorder="1" applyAlignment="1">
      <alignment horizontal="center" vertical="center"/>
    </xf>
    <xf numFmtId="0" fontId="55" fillId="0" borderId="0" xfId="0" applyFont="1" applyBorder="1" applyAlignment="1" applyProtection="1">
      <alignment horizontal="right" vertical="center"/>
      <protection hidden="1"/>
    </xf>
  </cellXfs>
  <cellStyles count="5">
    <cellStyle name="Normal" xfId="0" builtinId="0"/>
    <cellStyle name="Normal 2" xfId="1"/>
    <cellStyle name="Normal 3" xfId="2"/>
    <cellStyle name="Normal 3 2" xfId="4"/>
    <cellStyle name="Style 1" xfId="3"/>
  </cellStyles>
  <dxfs count="6">
    <dxf>
      <font>
        <b/>
        <i val="0"/>
        <color theme="2"/>
      </font>
      <fill>
        <patternFill>
          <bgColor rgb="FFFF0000"/>
        </patternFill>
      </fill>
    </dxf>
    <dxf>
      <font>
        <b/>
        <i val="0"/>
        <color theme="2"/>
      </font>
      <fill>
        <patternFill>
          <bgColor rgb="FFFF0000"/>
        </patternFill>
      </fill>
    </dxf>
    <dxf>
      <font>
        <b/>
        <i val="0"/>
        <color theme="2"/>
      </font>
      <fill>
        <patternFill>
          <bgColor rgb="FFFF0000"/>
        </patternFill>
      </fill>
    </dxf>
    <dxf>
      <font>
        <b/>
        <i val="0"/>
        <color theme="2"/>
      </font>
      <fill>
        <patternFill>
          <bgColor rgb="FFFF0000"/>
        </patternFill>
      </fill>
    </dxf>
    <dxf>
      <font>
        <b/>
        <i val="0"/>
        <color theme="2"/>
      </font>
      <fill>
        <patternFill>
          <bgColor rgb="FFFF0000"/>
        </patternFill>
      </fill>
    </dxf>
    <dxf>
      <font>
        <b/>
        <i val="0"/>
        <color theme="2"/>
      </font>
      <fill>
        <patternFill>
          <bgColor rgb="FFFF0000"/>
        </patternFill>
      </fill>
    </dxf>
  </dxfs>
  <tableStyles count="0" defaultTableStyle="TableStyleMedium2" defaultPivotStyle="PivotStyleMedium9"/>
  <colors>
    <mruColors>
      <color rgb="FF007A37"/>
      <color rgb="FF4C216D"/>
      <color rgb="FFEACE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theme" Target="theme/theme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t>LOAD</a:t>
            </a:r>
            <a:r>
              <a:rPr lang="en-IN" b="1" baseline="0"/>
              <a:t> SETTLEMENT GRAPH</a:t>
            </a:r>
            <a:endParaRPr lang="en-IN" b="1"/>
          </a:p>
        </c:rich>
      </c:tx>
      <c:layout/>
      <c:overlay val="0"/>
      <c:spPr>
        <a:solidFill>
          <a:schemeClr val="accent6">
            <a:lumMod val="40000"/>
            <a:lumOff val="60000"/>
          </a:schemeClr>
        </a:solid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scatterChart>
        <c:scatterStyle val="smoothMarker"/>
        <c:varyColors val="0"/>
        <c:ser>
          <c:idx val="0"/>
          <c:order val="0"/>
          <c:tx>
            <c:strRef>
              <c:f>'F1'!$AF$14</c:f>
              <c:strCache>
                <c:ptCount val="1"/>
                <c:pt idx="0">
                  <c:v>Unloading</c:v>
                </c:pt>
              </c:strCache>
            </c:strRef>
          </c:tx>
          <c:spPr>
            <a:ln w="19050" cap="rnd">
              <a:solidFill>
                <a:srgbClr val="00B0F0"/>
              </a:solidFill>
              <a:round/>
            </a:ln>
            <a:effectLst/>
          </c:spPr>
          <c:marker>
            <c:symbol val="circle"/>
            <c:size val="5"/>
            <c:spPr>
              <a:solidFill>
                <a:srgbClr val="7030A0"/>
              </a:solidFill>
              <a:ln w="9525">
                <a:solidFill>
                  <a:srgbClr val="00B0F0"/>
                </a:solidFill>
              </a:ln>
              <a:effectLst/>
            </c:spPr>
          </c:marker>
          <c:dLbls>
            <c:delete val="1"/>
          </c:dLbls>
          <c:xVal>
            <c:numRef>
              <c:f>'F1'!$AF$15:$AF$63</c:f>
              <c:numCache>
                <c:formatCode>General</c:formatCode>
                <c:ptCount val="45"/>
                <c:pt idx="0">
                  <c:v>3.04</c:v>
                </c:pt>
                <c:pt idx="1">
                  <c:v>3.13</c:v>
                </c:pt>
                <c:pt idx="2">
                  <c:v>3.23</c:v>
                </c:pt>
                <c:pt idx="3">
                  <c:v>3.4</c:v>
                </c:pt>
                <c:pt idx="4">
                  <c:v>3.58</c:v>
                </c:pt>
                <c:pt idx="5">
                  <c:v>3.77</c:v>
                </c:pt>
                <c:pt idx="6">
                  <c:v>3.95</c:v>
                </c:pt>
                <c:pt idx="7">
                  <c:v>4.08</c:v>
                </c:pt>
                <c:pt idx="8">
                  <c:v>4.18</c:v>
                </c:pt>
              </c:numCache>
            </c:numRef>
          </c:xVal>
          <c:yVal>
            <c:numRef>
              <c:f>'F1'!$AG$15:$AG$63</c:f>
              <c:numCache>
                <c:formatCode>General</c:formatCode>
                <c:ptCount val="45"/>
                <c:pt idx="0">
                  <c:v>0</c:v>
                </c:pt>
                <c:pt idx="1">
                  <c:v>40</c:v>
                </c:pt>
                <c:pt idx="2">
                  <c:v>80</c:v>
                </c:pt>
                <c:pt idx="3">
                  <c:v>120</c:v>
                </c:pt>
                <c:pt idx="4">
                  <c:v>160</c:v>
                </c:pt>
                <c:pt idx="5">
                  <c:v>200</c:v>
                </c:pt>
                <c:pt idx="6">
                  <c:v>240</c:v>
                </c:pt>
                <c:pt idx="7">
                  <c:v>280</c:v>
                </c:pt>
                <c:pt idx="8">
                  <c:v>300</c:v>
                </c:pt>
              </c:numCache>
            </c:numRef>
          </c:yVal>
          <c:smooth val="1"/>
          <c:extLst>
            <c:ext xmlns:c16="http://schemas.microsoft.com/office/drawing/2014/chart" uri="{C3380CC4-5D6E-409C-BE32-E72D297353CC}">
              <c16:uniqueId val="{00000000-778D-45BE-A69C-DBCAA2076762}"/>
            </c:ext>
          </c:extLst>
        </c:ser>
        <c:ser>
          <c:idx val="1"/>
          <c:order val="1"/>
          <c:tx>
            <c:strRef>
              <c:f>'F1'!$AD$14</c:f>
              <c:strCache>
                <c:ptCount val="1"/>
                <c:pt idx="0">
                  <c:v>Loading</c:v>
                </c:pt>
              </c:strCache>
            </c:strRef>
          </c:tx>
          <c:spPr>
            <a:ln w="19050" cap="rnd">
              <a:solidFill>
                <a:srgbClr val="00B050"/>
              </a:solidFill>
              <a:round/>
            </a:ln>
            <a:effectLst/>
          </c:spPr>
          <c:marker>
            <c:symbol val="circle"/>
            <c:size val="5"/>
            <c:spPr>
              <a:noFill/>
              <a:ln w="9525">
                <a:solidFill>
                  <a:srgbClr val="00B050"/>
                </a:solidFill>
              </a:ln>
              <a:effectLst/>
            </c:spPr>
          </c:marker>
          <c:dLbls>
            <c:delete val="1"/>
          </c:dLbls>
          <c:xVal>
            <c:numRef>
              <c:f>'F1'!$AD$15:$AD$63</c:f>
              <c:numCache>
                <c:formatCode>General</c:formatCode>
                <c:ptCount val="45"/>
                <c:pt idx="0">
                  <c:v>0</c:v>
                </c:pt>
                <c:pt idx="1">
                  <c:v>0.47</c:v>
                </c:pt>
                <c:pt idx="2">
                  <c:v>0.95</c:v>
                </c:pt>
                <c:pt idx="3">
                  <c:v>1.37</c:v>
                </c:pt>
                <c:pt idx="4">
                  <c:v>1.84</c:v>
                </c:pt>
                <c:pt idx="5">
                  <c:v>2.2000000000000002</c:v>
                </c:pt>
                <c:pt idx="6">
                  <c:v>2.93</c:v>
                </c:pt>
                <c:pt idx="7">
                  <c:v>3.43</c:v>
                </c:pt>
                <c:pt idx="8">
                  <c:v>4.18</c:v>
                </c:pt>
              </c:numCache>
            </c:numRef>
          </c:xVal>
          <c:yVal>
            <c:numRef>
              <c:f>'F1'!$AE$15:$AE$63</c:f>
              <c:numCache>
                <c:formatCode>General</c:formatCode>
                <c:ptCount val="45"/>
                <c:pt idx="0">
                  <c:v>0</c:v>
                </c:pt>
                <c:pt idx="1">
                  <c:v>40</c:v>
                </c:pt>
                <c:pt idx="2">
                  <c:v>80</c:v>
                </c:pt>
                <c:pt idx="3">
                  <c:v>120</c:v>
                </c:pt>
                <c:pt idx="4">
                  <c:v>160</c:v>
                </c:pt>
                <c:pt idx="5">
                  <c:v>200</c:v>
                </c:pt>
                <c:pt idx="6">
                  <c:v>240</c:v>
                </c:pt>
                <c:pt idx="7">
                  <c:v>280</c:v>
                </c:pt>
                <c:pt idx="8">
                  <c:v>300</c:v>
                </c:pt>
              </c:numCache>
            </c:numRef>
          </c:yVal>
          <c:smooth val="1"/>
          <c:extLst>
            <c:ext xmlns:c16="http://schemas.microsoft.com/office/drawing/2014/chart" uri="{C3380CC4-5D6E-409C-BE32-E72D297353CC}">
              <c16:uniqueId val="{00000001-778D-45BE-A69C-DBCAA2076762}"/>
            </c:ext>
          </c:extLst>
        </c:ser>
        <c:ser>
          <c:idx val="3"/>
          <c:order val="2"/>
          <c:spPr>
            <a:ln w="19050" cap="rnd">
              <a:solidFill>
                <a:schemeClr val="tx1"/>
              </a:solidFill>
              <a:prstDash val="dash"/>
              <a:round/>
            </a:ln>
            <a:effectLst/>
          </c:spPr>
          <c:marker>
            <c:symbol val="circle"/>
            <c:size val="5"/>
            <c:spPr>
              <a:solidFill>
                <a:schemeClr val="accent4"/>
              </a:solidFill>
              <a:ln w="9525">
                <a:solidFill>
                  <a:schemeClr val="accent4"/>
                </a:solidFill>
              </a:ln>
              <a:effectLst/>
            </c:spPr>
          </c:marker>
          <c:dLbls>
            <c:dLbl>
              <c:idx val="0"/>
              <c:layout>
                <c:manualLayout>
                  <c:x val="1.4490653528473072E-3"/>
                  <c:y val="-3.5218159629312802E-2"/>
                </c:manualLayout>
              </c:layout>
              <c:spPr>
                <a:solidFill>
                  <a:srgbClr val="F79646">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 xmlns:c16="http://schemas.microsoft.com/office/drawing/2014/chart" uri="{C3380CC4-5D6E-409C-BE32-E72D297353CC}">
                  <c16:uniqueId val="{00000002-778D-45BE-A69C-DBCAA2076762}"/>
                </c:ext>
              </c:extLst>
            </c:dLbl>
            <c:dLbl>
              <c:idx val="1"/>
              <c:delete val="1"/>
              <c:extLst>
                <c:ext xmlns:c15="http://schemas.microsoft.com/office/drawing/2012/chart" uri="{CE6537A1-D6FC-4f65-9D91-7224C49458BB}"/>
                <c:ext xmlns:c16="http://schemas.microsoft.com/office/drawing/2014/chart" uri="{C3380CC4-5D6E-409C-BE32-E72D297353CC}">
                  <c16:uniqueId val="{00000003-778D-45BE-A69C-DBCAA207676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numRef>
              <c:f>'F1'!$AA$15:$AA$16</c:f>
              <c:numCache>
                <c:formatCode>General</c:formatCode>
                <c:ptCount val="2"/>
                <c:pt idx="0">
                  <c:v>4.18</c:v>
                </c:pt>
                <c:pt idx="1">
                  <c:v>4.18</c:v>
                </c:pt>
              </c:numCache>
            </c:numRef>
          </c:xVal>
          <c:yVal>
            <c:numRef>
              <c:f>'F1'!$AB$15:$AB$16</c:f>
              <c:numCache>
                <c:formatCode>General</c:formatCode>
                <c:ptCount val="2"/>
                <c:pt idx="0">
                  <c:v>0</c:v>
                </c:pt>
                <c:pt idx="1">
                  <c:v>300</c:v>
                </c:pt>
              </c:numCache>
            </c:numRef>
          </c:yVal>
          <c:smooth val="1"/>
          <c:extLst>
            <c:ext xmlns:c16="http://schemas.microsoft.com/office/drawing/2014/chart" uri="{C3380CC4-5D6E-409C-BE32-E72D297353CC}">
              <c16:uniqueId val="{00000004-778D-45BE-A69C-DBCAA2076762}"/>
            </c:ext>
          </c:extLst>
        </c:ser>
        <c:dLbls>
          <c:dLblPos val="r"/>
          <c:showLegendKey val="0"/>
          <c:showVal val="1"/>
          <c:showCatName val="0"/>
          <c:showSerName val="0"/>
          <c:showPercent val="0"/>
          <c:showBubbleSize val="0"/>
        </c:dLbls>
        <c:axId val="113832168"/>
        <c:axId val="113825112"/>
      </c:scatterChart>
      <c:valAx>
        <c:axId val="113832168"/>
        <c:scaling>
          <c:orientation val="minMax"/>
        </c:scaling>
        <c:delete val="0"/>
        <c:axPos val="b"/>
        <c:majorGridlines>
          <c:spPr>
            <a:ln w="9525" cap="flat" cmpd="sng" algn="ctr">
              <a:solidFill>
                <a:schemeClr val="accent6">
                  <a:lumMod val="60000"/>
                  <a:lumOff val="40000"/>
                </a:schemeClr>
              </a:solidFill>
              <a:round/>
            </a:ln>
            <a:effectLst/>
          </c:spPr>
        </c:majorGridlines>
        <c:minorGridlines>
          <c:spPr>
            <a:ln w="9525" cap="flat" cmpd="sng" algn="ctr">
              <a:solidFill>
                <a:schemeClr val="accent6">
                  <a:lumMod val="20000"/>
                  <a:lumOff val="80000"/>
                </a:schemeClr>
              </a:solidFill>
              <a:round/>
            </a:ln>
            <a:effectLst/>
          </c:spPr>
        </c:minorGridlines>
        <c:title>
          <c:tx>
            <c:rich>
              <a:bodyPr rot="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t>SETTLEMENT</a:t>
                </a:r>
                <a:r>
                  <a:rPr lang="en-IN" b="1" baseline="0"/>
                  <a:t> (MM)</a:t>
                </a:r>
                <a:endParaRPr lang="en-IN" b="1"/>
              </a:p>
            </c:rich>
          </c:tx>
          <c:layout>
            <c:manualLayout>
              <c:xMode val="edge"/>
              <c:yMode val="edge"/>
              <c:x val="0.45092957130358707"/>
              <c:y val="0.87664249971923081"/>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accent6">
                <a:lumMod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3825112"/>
        <c:crosses val="autoZero"/>
        <c:crossBetween val="midCat"/>
      </c:valAx>
      <c:valAx>
        <c:axId val="113825112"/>
        <c:scaling>
          <c:orientation val="minMax"/>
        </c:scaling>
        <c:delete val="0"/>
        <c:axPos val="l"/>
        <c:majorGridlines>
          <c:spPr>
            <a:ln w="9525" cap="flat" cmpd="sng" algn="ctr">
              <a:solidFill>
                <a:schemeClr val="accent6">
                  <a:lumMod val="60000"/>
                  <a:lumOff val="40000"/>
                </a:schemeClr>
              </a:solidFill>
              <a:round/>
            </a:ln>
            <a:effectLst/>
          </c:spPr>
        </c:majorGridlines>
        <c:minorGridlines>
          <c:spPr>
            <a:ln w="9525" cap="flat" cmpd="sng" algn="ctr">
              <a:solidFill>
                <a:schemeClr val="accent6">
                  <a:lumMod val="20000"/>
                  <a:lumOff val="80000"/>
                </a:schemeClr>
              </a:solidFill>
              <a:round/>
            </a:ln>
            <a:effectLst/>
          </c:spPr>
        </c:min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t>LOAD (TONNE)</a:t>
                </a:r>
              </a:p>
            </c:rich>
          </c:tx>
          <c:layout>
            <c:manualLayout>
              <c:xMode val="edge"/>
              <c:yMode val="edge"/>
              <c:x val="1.1695906432748537E-2"/>
              <c:y val="0.3301354763301180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accent6">
                <a:lumMod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3832168"/>
        <c:crosses val="autoZero"/>
        <c:crossBetween val="midCat"/>
      </c:valAx>
      <c:spPr>
        <a:noFill/>
        <a:ln w="12700">
          <a:solidFill>
            <a:schemeClr val="accent6">
              <a:lumMod val="75000"/>
            </a:schemeClr>
          </a:solidFill>
        </a:ln>
        <a:effectLst/>
      </c:spPr>
    </c:plotArea>
    <c:legend>
      <c:legendPos val="b"/>
      <c:legendEntry>
        <c:idx val="2"/>
        <c:delete val="1"/>
      </c:legendEntry>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oddFooter>&amp;L&amp;"Poppins,Italic"&amp;10NERLT080426N2&amp;C&amp;"Poppins,Italic"&amp;10www.nerlt.com&amp;R&amp;"Poppins,Italic"&amp;10Page &amp;P of &amp;N</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24</xdr:col>
      <xdr:colOff>83993</xdr:colOff>
      <xdr:row>52</xdr:row>
      <xdr:rowOff>0</xdr:rowOff>
    </xdr:from>
    <xdr:ext cx="65" cy="172227"/>
    <xdr:sp macro="" textlink="">
      <xdr:nvSpPr>
        <xdr:cNvPr id="2" name="TextBox 1">
          <a:extLst>
            <a:ext uri="{FF2B5EF4-FFF2-40B4-BE49-F238E27FC236}">
              <a16:creationId xmlns:a16="http://schemas.microsoft.com/office/drawing/2014/main" id="{00000000-0008-0000-0000-000003000000}"/>
            </a:ext>
          </a:extLst>
        </xdr:cNvPr>
        <xdr:cNvSpPr txBox="1"/>
      </xdr:nvSpPr>
      <xdr:spPr>
        <a:xfrm>
          <a:off x="6027593" y="9906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24</xdr:col>
      <xdr:colOff>83993</xdr:colOff>
      <xdr:row>52</xdr:row>
      <xdr:rowOff>0</xdr:rowOff>
    </xdr:from>
    <xdr:ext cx="65" cy="172227"/>
    <xdr:sp macro="" textlink="">
      <xdr:nvSpPr>
        <xdr:cNvPr id="3" name="TextBox 2">
          <a:extLst>
            <a:ext uri="{FF2B5EF4-FFF2-40B4-BE49-F238E27FC236}">
              <a16:creationId xmlns:a16="http://schemas.microsoft.com/office/drawing/2014/main" id="{00000000-0008-0000-0000-000004000000}"/>
            </a:ext>
          </a:extLst>
        </xdr:cNvPr>
        <xdr:cNvSpPr txBox="1"/>
      </xdr:nvSpPr>
      <xdr:spPr>
        <a:xfrm>
          <a:off x="6027593" y="9906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24</xdr:col>
      <xdr:colOff>83993</xdr:colOff>
      <xdr:row>52</xdr:row>
      <xdr:rowOff>0</xdr:rowOff>
    </xdr:from>
    <xdr:ext cx="65" cy="172227"/>
    <xdr:sp macro="" textlink="">
      <xdr:nvSpPr>
        <xdr:cNvPr id="4" name="TextBox 3">
          <a:extLst>
            <a:ext uri="{FF2B5EF4-FFF2-40B4-BE49-F238E27FC236}">
              <a16:creationId xmlns:a16="http://schemas.microsoft.com/office/drawing/2014/main" id="{00000000-0008-0000-0000-000005000000}"/>
            </a:ext>
          </a:extLst>
        </xdr:cNvPr>
        <xdr:cNvSpPr txBox="1"/>
      </xdr:nvSpPr>
      <xdr:spPr>
        <a:xfrm>
          <a:off x="6027593" y="9906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24</xdr:col>
      <xdr:colOff>83993</xdr:colOff>
      <xdr:row>52</xdr:row>
      <xdr:rowOff>0</xdr:rowOff>
    </xdr:from>
    <xdr:ext cx="65" cy="172227"/>
    <xdr:sp macro="" textlink="">
      <xdr:nvSpPr>
        <xdr:cNvPr id="5" name="TextBox 4">
          <a:extLst>
            <a:ext uri="{FF2B5EF4-FFF2-40B4-BE49-F238E27FC236}">
              <a16:creationId xmlns:a16="http://schemas.microsoft.com/office/drawing/2014/main" id="{00000000-0008-0000-0000-000006000000}"/>
            </a:ext>
          </a:extLst>
        </xdr:cNvPr>
        <xdr:cNvSpPr txBox="1"/>
      </xdr:nvSpPr>
      <xdr:spPr>
        <a:xfrm>
          <a:off x="6027593" y="9906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34</xdr:col>
      <xdr:colOff>83993</xdr:colOff>
      <xdr:row>23</xdr:row>
      <xdr:rowOff>0</xdr:rowOff>
    </xdr:from>
    <xdr:ext cx="65" cy="172227"/>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6526357" y="5043660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34</xdr:col>
      <xdr:colOff>83993</xdr:colOff>
      <xdr:row>23</xdr:row>
      <xdr:rowOff>0</xdr:rowOff>
    </xdr:from>
    <xdr:ext cx="65" cy="172227"/>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6351443" y="594896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34</xdr:col>
      <xdr:colOff>83993</xdr:colOff>
      <xdr:row>23</xdr:row>
      <xdr:rowOff>0</xdr:rowOff>
    </xdr:from>
    <xdr:ext cx="65" cy="172227"/>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6541943" y="8145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34</xdr:col>
      <xdr:colOff>83993</xdr:colOff>
      <xdr:row>23</xdr:row>
      <xdr:rowOff>0</xdr:rowOff>
    </xdr:from>
    <xdr:ext cx="65" cy="172227"/>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541943" y="6768118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editAs="oneCell">
    <xdr:from>
      <xdr:col>1</xdr:col>
      <xdr:colOff>38098</xdr:colOff>
      <xdr:row>0</xdr:row>
      <xdr:rowOff>65942</xdr:rowOff>
    </xdr:from>
    <xdr:to>
      <xdr:col>12</xdr:col>
      <xdr:colOff>105898</xdr:colOff>
      <xdr:row>3</xdr:row>
      <xdr:rowOff>166142</xdr:rowOff>
    </xdr:to>
    <xdr:pic>
      <xdr:nvPicPr>
        <xdr:cNvPr id="7" name="Picture 6"/>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46" t="15700" r="9894" b="19392"/>
        <a:stretch/>
      </xdr:blipFill>
      <xdr:spPr>
        <a:xfrm>
          <a:off x="95248" y="65942"/>
          <a:ext cx="2430000" cy="633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36</xdr:col>
      <xdr:colOff>83993</xdr:colOff>
      <xdr:row>51</xdr:row>
      <xdr:rowOff>0</xdr:rowOff>
    </xdr:from>
    <xdr:ext cx="65" cy="172227"/>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6484793" y="11855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36</xdr:col>
      <xdr:colOff>83993</xdr:colOff>
      <xdr:row>51</xdr:row>
      <xdr:rowOff>0</xdr:rowOff>
    </xdr:from>
    <xdr:ext cx="65" cy="172227"/>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6484793" y="11855958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36</xdr:col>
      <xdr:colOff>83993</xdr:colOff>
      <xdr:row>51</xdr:row>
      <xdr:rowOff>0</xdr:rowOff>
    </xdr:from>
    <xdr:ext cx="65" cy="172227"/>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6484793" y="711936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36</xdr:col>
      <xdr:colOff>83993</xdr:colOff>
      <xdr:row>51</xdr:row>
      <xdr:rowOff>0</xdr:rowOff>
    </xdr:from>
    <xdr:ext cx="65" cy="172227"/>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6484793" y="57716132"/>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83993</xdr:colOff>
      <xdr:row>35</xdr:row>
      <xdr:rowOff>0</xdr:rowOff>
    </xdr:from>
    <xdr:ext cx="65" cy="172227"/>
    <xdr:sp macro="" textlink="">
      <xdr:nvSpPr>
        <xdr:cNvPr id="9" name="TextBox 8">
          <a:extLst>
            <a:ext uri="{FF2B5EF4-FFF2-40B4-BE49-F238E27FC236}">
              <a16:creationId xmlns:a16="http://schemas.microsoft.com/office/drawing/2014/main" id="{00000000-0008-0000-0200-000009000000}"/>
            </a:ext>
          </a:extLst>
        </xdr:cNvPr>
        <xdr:cNvSpPr txBox="1"/>
      </xdr:nvSpPr>
      <xdr:spPr>
        <a:xfrm>
          <a:off x="6606713" y="948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83993</xdr:colOff>
      <xdr:row>35</xdr:row>
      <xdr:rowOff>0</xdr:rowOff>
    </xdr:from>
    <xdr:ext cx="65" cy="172227"/>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6606713" y="948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83993</xdr:colOff>
      <xdr:row>35</xdr:row>
      <xdr:rowOff>0</xdr:rowOff>
    </xdr:from>
    <xdr:ext cx="65" cy="172227"/>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6606713" y="948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37</xdr:col>
      <xdr:colOff>83993</xdr:colOff>
      <xdr:row>35</xdr:row>
      <xdr:rowOff>0</xdr:rowOff>
    </xdr:from>
    <xdr:ext cx="65" cy="172227"/>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6606713" y="94869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editAs="oneCell">
    <xdr:from>
      <xdr:col>1</xdr:col>
      <xdr:colOff>38098</xdr:colOff>
      <xdr:row>0</xdr:row>
      <xdr:rowOff>65942</xdr:rowOff>
    </xdr:from>
    <xdr:to>
      <xdr:col>14</xdr:col>
      <xdr:colOff>67798</xdr:colOff>
      <xdr:row>3</xdr:row>
      <xdr:rowOff>166142</xdr:rowOff>
    </xdr:to>
    <xdr:pic>
      <xdr:nvPicPr>
        <xdr:cNvPr id="13" name="Picture 12"/>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46" t="15700" r="9894" b="19392"/>
        <a:stretch/>
      </xdr:blipFill>
      <xdr:spPr>
        <a:xfrm>
          <a:off x="95248" y="65942"/>
          <a:ext cx="2430000" cy="63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104772</xdr:colOff>
      <xdr:row>1</xdr:row>
      <xdr:rowOff>37366</xdr:rowOff>
    </xdr:from>
    <xdr:to>
      <xdr:col>2</xdr:col>
      <xdr:colOff>869968</xdr:colOff>
      <xdr:row>4</xdr:row>
      <xdr:rowOff>132596</xdr:rowOff>
    </xdr:to>
    <xdr:pic>
      <xdr:nvPicPr>
        <xdr:cNvPr id="3" name="Picture 2"/>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46" t="15700" r="9894" b="19392"/>
        <a:stretch/>
      </xdr:blipFill>
      <xdr:spPr>
        <a:xfrm>
          <a:off x="104772" y="111909"/>
          <a:ext cx="2430000" cy="633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104773</xdr:colOff>
      <xdr:row>1</xdr:row>
      <xdr:rowOff>37367</xdr:rowOff>
    </xdr:from>
    <xdr:to>
      <xdr:col>2</xdr:col>
      <xdr:colOff>886120</xdr:colOff>
      <xdr:row>4</xdr:row>
      <xdr:rowOff>143110</xdr:rowOff>
    </xdr:to>
    <xdr:pic>
      <xdr:nvPicPr>
        <xdr:cNvPr id="3" name="Picture 2"/>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46" t="15700" r="9894" b="19392"/>
        <a:stretch/>
      </xdr:blipFill>
      <xdr:spPr>
        <a:xfrm>
          <a:off x="104773" y="110636"/>
          <a:ext cx="2429267" cy="6336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285749</xdr:colOff>
      <xdr:row>10</xdr:row>
      <xdr:rowOff>219288</xdr:rowOff>
    </xdr:from>
    <xdr:to>
      <xdr:col>22</xdr:col>
      <xdr:colOff>57150</xdr:colOff>
      <xdr:row>35</xdr:row>
      <xdr:rowOff>66675</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104773</xdr:colOff>
      <xdr:row>1</xdr:row>
      <xdr:rowOff>37367</xdr:rowOff>
    </xdr:from>
    <xdr:to>
      <xdr:col>7</xdr:col>
      <xdr:colOff>247945</xdr:colOff>
      <xdr:row>5</xdr:row>
      <xdr:rowOff>85960</xdr:rowOff>
    </xdr:to>
    <xdr:pic>
      <xdr:nvPicPr>
        <xdr:cNvPr id="4" name="Picture 3"/>
        <xdr:cNvPicPr>
          <a:picLocks/>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046" t="15700" r="9894" b="19392"/>
        <a:stretch/>
      </xdr:blipFill>
      <xdr:spPr>
        <a:xfrm>
          <a:off x="104773" y="113567"/>
          <a:ext cx="2429172" cy="639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76197</xdr:colOff>
      <xdr:row>0</xdr:row>
      <xdr:rowOff>123091</xdr:rowOff>
    </xdr:from>
    <xdr:to>
      <xdr:col>4</xdr:col>
      <xdr:colOff>67797</xdr:colOff>
      <xdr:row>4</xdr:row>
      <xdr:rowOff>133741</xdr:rowOff>
    </xdr:to>
    <xdr:pic>
      <xdr:nvPicPr>
        <xdr:cNvPr id="4" name="Picture 3"/>
        <xdr:cNvPicPr>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46" t="15700" r="9894" b="19392"/>
        <a:stretch/>
      </xdr:blipFill>
      <xdr:spPr>
        <a:xfrm>
          <a:off x="76197" y="123091"/>
          <a:ext cx="2430000" cy="601200"/>
        </a:xfrm>
        <a:prstGeom prst="rect">
          <a:avLst/>
        </a:prstGeom>
      </xdr:spPr>
    </xdr:pic>
    <xdr:clientData/>
  </xdr:twoCellAnchor>
  <xdr:twoCellAnchor editAs="oneCell">
    <xdr:from>
      <xdr:col>0</xdr:col>
      <xdr:colOff>391569</xdr:colOff>
      <xdr:row>12</xdr:row>
      <xdr:rowOff>65561</xdr:rowOff>
    </xdr:from>
    <xdr:to>
      <xdr:col>9</xdr:col>
      <xdr:colOff>149853</xdr:colOff>
      <xdr:row>30</xdr:row>
      <xdr:rowOff>40820</xdr:rowOff>
    </xdr:to>
    <xdr:pic>
      <xdr:nvPicPr>
        <xdr:cNvPr id="6"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91569" y="1888918"/>
          <a:ext cx="5677391" cy="3404259"/>
        </a:xfrm>
        <a:prstGeom prst="rect">
          <a:avLst/>
        </a:prstGeom>
      </xdr:spPr>
    </xdr:pic>
    <xdr:clientData/>
  </xdr:twoCellAnchor>
  <xdr:twoCellAnchor editAs="oneCell">
    <xdr:from>
      <xdr:col>0</xdr:col>
      <xdr:colOff>357497</xdr:colOff>
      <xdr:row>33</xdr:row>
      <xdr:rowOff>12370</xdr:rowOff>
    </xdr:from>
    <xdr:to>
      <xdr:col>9</xdr:col>
      <xdr:colOff>175757</xdr:colOff>
      <xdr:row>50</xdr:row>
      <xdr:rowOff>346</xdr:rowOff>
    </xdr:to>
    <xdr:pic>
      <xdr:nvPicPr>
        <xdr:cNvPr id="7" name="Picture 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57497" y="5836227"/>
          <a:ext cx="5737367" cy="34714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rcserver1\design\Infra\Geotech\MKN\Referance\Superceded\common\CPCL-soil%20report\NHTCRU-rev.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Infra\Geotech\Dvn\Operating%20Job\SURMA%20CEMENT%20PLANT\test%20pile%20calc\BH-3%20SPRING%20ANALYSIS\repor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rcserver2\Design\Infra\Geotech\BBR\jal%20board\bridge2-gazipur(600d)\2super%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3\Activeprj\user\singaiah\KILN%20PIER\footing%2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server2\Design\Bandip\Infra\Geotech\Dvn\Operating%20Job\SURMA%20CEMENT%20PLANT\O3050-S-CP-FD-DC-0009\ALL%20BORE%20HOLESl\C-PHI%20Values%2003-07-200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nfra\Geotech\BBR\Ap-19&amp;20\spt-bh.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1\DESIGN\user\Bridges\Crep\Soil-inv\Haddows\si-ha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datacenter\ActivePrj\BandIP\CTI\Design\Geotech\BGM\ONGOING%20PROJECTS\NTPC-Kahalgaon-final\Report-Open%20&amp;%20sheetpile\Excavation%20with%20sheet%20pile-30-10-04\EDRC-GEO-kahal-0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North%20East%20Engineers\Sub%20soil%20investigation\Betkuchi\observations%201\Bearing%20Capacity+BH-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server2\Design\Bandip\Infra\Geotech\BGM\new%20yamuna%20bridge\Well-Bh3a.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0Housing\School\T1037%20Entire%20Schoo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3\Activeprj\Civil-Stru\Chimneys\msh\DEVELOPMENTAL%20WORKS\DRAFT\DESIGN%20OF%20FOOT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E SPT"/>
      <sheetName val="SPT vs PHI"/>
      <sheetName val="NHT-NBH-01"/>
      <sheetName val="NHT-NBH-03"/>
      <sheetName val="NHT-NBH-04"/>
      <sheetName val="NHT-NBH-05"/>
      <sheetName val="SUMMARY"/>
      <sheetName val="Reference"/>
      <sheetName val="Working"/>
    </sheetNames>
    <sheetDataSet>
      <sheetData sheetId="0" refreshError="1"/>
      <sheetData sheetId="1">
        <row r="1">
          <cell r="B1" t="str">
            <v>SPT</v>
          </cell>
          <cell r="C1" t="str">
            <v>PHI</v>
          </cell>
        </row>
        <row r="2">
          <cell r="B2">
            <v>1</v>
          </cell>
          <cell r="C2">
            <v>25</v>
          </cell>
        </row>
        <row r="3">
          <cell r="B3">
            <v>2</v>
          </cell>
          <cell r="C3">
            <v>25</v>
          </cell>
        </row>
        <row r="4">
          <cell r="B4">
            <v>3</v>
          </cell>
          <cell r="C4">
            <v>25</v>
          </cell>
        </row>
        <row r="5">
          <cell r="B5">
            <v>4</v>
          </cell>
          <cell r="C5">
            <v>25</v>
          </cell>
        </row>
        <row r="6">
          <cell r="B6">
            <v>5</v>
          </cell>
          <cell r="C6">
            <v>28</v>
          </cell>
        </row>
        <row r="7">
          <cell r="B7">
            <v>6</v>
          </cell>
          <cell r="C7">
            <v>28.5</v>
          </cell>
        </row>
        <row r="8">
          <cell r="B8">
            <v>7</v>
          </cell>
          <cell r="C8">
            <v>29</v>
          </cell>
        </row>
        <row r="9">
          <cell r="B9">
            <v>8</v>
          </cell>
          <cell r="C9">
            <v>29</v>
          </cell>
        </row>
        <row r="10">
          <cell r="B10">
            <v>9</v>
          </cell>
          <cell r="C10">
            <v>30</v>
          </cell>
        </row>
        <row r="11">
          <cell r="B11">
            <v>10</v>
          </cell>
          <cell r="C11">
            <v>30</v>
          </cell>
        </row>
        <row r="12">
          <cell r="B12">
            <v>11</v>
          </cell>
          <cell r="C12">
            <v>30</v>
          </cell>
        </row>
        <row r="13">
          <cell r="B13">
            <v>12</v>
          </cell>
          <cell r="C13">
            <v>31</v>
          </cell>
        </row>
        <row r="14">
          <cell r="B14">
            <v>13</v>
          </cell>
          <cell r="C14">
            <v>31</v>
          </cell>
        </row>
        <row r="15">
          <cell r="B15">
            <v>14</v>
          </cell>
          <cell r="C15">
            <v>31</v>
          </cell>
        </row>
        <row r="16">
          <cell r="B16">
            <v>15</v>
          </cell>
          <cell r="C16">
            <v>32</v>
          </cell>
        </row>
        <row r="17">
          <cell r="B17">
            <v>16</v>
          </cell>
          <cell r="C17">
            <v>32</v>
          </cell>
        </row>
        <row r="18">
          <cell r="B18">
            <v>17</v>
          </cell>
          <cell r="C18">
            <v>32</v>
          </cell>
        </row>
        <row r="19">
          <cell r="B19">
            <v>18</v>
          </cell>
          <cell r="C19">
            <v>33</v>
          </cell>
        </row>
        <row r="20">
          <cell r="B20">
            <v>19</v>
          </cell>
          <cell r="C20">
            <v>33</v>
          </cell>
        </row>
        <row r="21">
          <cell r="B21">
            <v>20</v>
          </cell>
          <cell r="C21">
            <v>33</v>
          </cell>
        </row>
        <row r="22">
          <cell r="B22">
            <v>21</v>
          </cell>
          <cell r="C22">
            <v>34</v>
          </cell>
        </row>
        <row r="23">
          <cell r="B23">
            <v>22</v>
          </cell>
          <cell r="C23">
            <v>34</v>
          </cell>
        </row>
        <row r="24">
          <cell r="B24">
            <v>23</v>
          </cell>
          <cell r="C24">
            <v>34</v>
          </cell>
        </row>
        <row r="25">
          <cell r="B25">
            <v>24</v>
          </cell>
          <cell r="C25">
            <v>35</v>
          </cell>
        </row>
        <row r="26">
          <cell r="B26">
            <v>25</v>
          </cell>
          <cell r="C26">
            <v>35</v>
          </cell>
        </row>
        <row r="27">
          <cell r="B27">
            <v>26</v>
          </cell>
          <cell r="C27">
            <v>35</v>
          </cell>
        </row>
        <row r="28">
          <cell r="B28">
            <v>27</v>
          </cell>
          <cell r="C28">
            <v>35</v>
          </cell>
        </row>
        <row r="29">
          <cell r="B29">
            <v>28</v>
          </cell>
          <cell r="C29">
            <v>36</v>
          </cell>
        </row>
        <row r="30">
          <cell r="B30">
            <v>29</v>
          </cell>
          <cell r="C30">
            <v>36</v>
          </cell>
        </row>
        <row r="31">
          <cell r="B31">
            <v>30</v>
          </cell>
          <cell r="C31">
            <v>36</v>
          </cell>
        </row>
        <row r="32">
          <cell r="B32">
            <v>31</v>
          </cell>
          <cell r="C32">
            <v>36</v>
          </cell>
        </row>
        <row r="33">
          <cell r="B33">
            <v>32</v>
          </cell>
          <cell r="C33">
            <v>37</v>
          </cell>
        </row>
        <row r="34">
          <cell r="B34">
            <v>33</v>
          </cell>
          <cell r="C34">
            <v>37</v>
          </cell>
        </row>
        <row r="35">
          <cell r="B35">
            <v>34</v>
          </cell>
          <cell r="C35">
            <v>37</v>
          </cell>
        </row>
        <row r="36">
          <cell r="B36">
            <v>35</v>
          </cell>
          <cell r="C36">
            <v>37</v>
          </cell>
        </row>
        <row r="37">
          <cell r="B37">
            <v>36</v>
          </cell>
          <cell r="C37">
            <v>38</v>
          </cell>
        </row>
        <row r="38">
          <cell r="B38">
            <v>37</v>
          </cell>
          <cell r="C38">
            <v>38</v>
          </cell>
        </row>
        <row r="39">
          <cell r="B39">
            <v>38</v>
          </cell>
          <cell r="C39">
            <v>38</v>
          </cell>
        </row>
        <row r="40">
          <cell r="B40">
            <v>39</v>
          </cell>
          <cell r="C40">
            <v>38</v>
          </cell>
        </row>
        <row r="41">
          <cell r="B41">
            <v>40</v>
          </cell>
          <cell r="C41">
            <v>39</v>
          </cell>
        </row>
        <row r="42">
          <cell r="B42">
            <v>41</v>
          </cell>
          <cell r="C42">
            <v>39</v>
          </cell>
        </row>
        <row r="43">
          <cell r="B43">
            <v>42</v>
          </cell>
          <cell r="C43">
            <v>39</v>
          </cell>
        </row>
        <row r="44">
          <cell r="B44">
            <v>43</v>
          </cell>
          <cell r="C44">
            <v>39</v>
          </cell>
        </row>
        <row r="45">
          <cell r="B45">
            <v>44</v>
          </cell>
          <cell r="C45">
            <v>39</v>
          </cell>
        </row>
        <row r="46">
          <cell r="B46">
            <v>45</v>
          </cell>
          <cell r="C46">
            <v>40</v>
          </cell>
        </row>
        <row r="47">
          <cell r="B47">
            <v>46</v>
          </cell>
          <cell r="C47">
            <v>40</v>
          </cell>
        </row>
        <row r="48">
          <cell r="B48">
            <v>47</v>
          </cell>
          <cell r="C48">
            <v>40</v>
          </cell>
        </row>
        <row r="49">
          <cell r="B49">
            <v>48</v>
          </cell>
          <cell r="C49">
            <v>40</v>
          </cell>
        </row>
        <row r="50">
          <cell r="B50">
            <v>49</v>
          </cell>
          <cell r="C50">
            <v>41</v>
          </cell>
        </row>
        <row r="51">
          <cell r="B51">
            <v>50</v>
          </cell>
          <cell r="C51">
            <v>41</v>
          </cell>
        </row>
        <row r="52">
          <cell r="B52">
            <v>51</v>
          </cell>
          <cell r="C52">
            <v>41</v>
          </cell>
        </row>
        <row r="53">
          <cell r="B53">
            <v>52</v>
          </cell>
          <cell r="C53">
            <v>41</v>
          </cell>
        </row>
        <row r="54">
          <cell r="B54">
            <v>53</v>
          </cell>
          <cell r="C54">
            <v>41</v>
          </cell>
        </row>
        <row r="55">
          <cell r="B55">
            <v>54</v>
          </cell>
          <cell r="C55">
            <v>42</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ENDIX-I"/>
      <sheetName val="Corr-spt"/>
      <sheetName val="Obs-spt"/>
      <sheetName val="SPT vs PHI"/>
      <sheetName val="Indices"/>
      <sheetName val="Concrete"/>
      <sheetName val="reinft"/>
      <sheetName val="glass project concrete"/>
      <sheetName val="glass project reift"/>
      <sheetName val="glass project indices"/>
      <sheetName val="Table10"/>
      <sheetName val="Table11"/>
      <sheetName val="Table12"/>
      <sheetName val="Table9"/>
      <sheetName val="Lab"/>
      <sheetName val="office"/>
      <sheetName val="Material&amp;equipment"/>
      <sheetName val="Boq"/>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Coefficients"/>
      <sheetName val="IS3370"/>
      <sheetName val="IS456"/>
      <sheetName val="Sheet1"/>
      <sheetName val="Rate Analysis"/>
      <sheetName val="Summary 0506"/>
      <sheetName val="Summary 0607- 31.MAR"/>
      <sheetName val="#REF!"/>
      <sheetName val="Qty"/>
      <sheetName val="sept-plan"/>
      <sheetName val="Spt-BH"/>
      <sheetName val="Other"/>
      <sheetName val="Summary"/>
      <sheetName val="Civil Boq"/>
      <sheetName val="FitOutConfCentre"/>
      <sheetName val="SPT_vs_PHI"/>
      <sheetName val="glass_project_concrete"/>
      <sheetName val="glass_project_reift"/>
      <sheetName val="glass_project_indices"/>
      <sheetName val="Pile cap"/>
      <sheetName val="BH 12-11-10-13"/>
      <sheetName val="BH 12-11-10-9"/>
      <sheetName val="BH 36-15-37"/>
      <sheetName val="BH 16-35-25-17"/>
      <sheetName val="BH 35-25-17"/>
      <sheetName val="Sheet1 (2)"/>
      <sheetName val="Sheet2"/>
      <sheetName val="SPT_vs_PHI1"/>
      <sheetName val="glass_project_concrete1"/>
      <sheetName val="glass_project_reift1"/>
      <sheetName val="glass_project_indices1"/>
      <sheetName val="SBC-BH_19"/>
      <sheetName val="Rate_Analysis"/>
      <sheetName val="BH_12-11-10-13"/>
      <sheetName val="BH_12-11-10-9"/>
      <sheetName val="BH_36-15-37"/>
      <sheetName val="BH_16-35-25-17"/>
      <sheetName val="BH_35-25-17"/>
      <sheetName val="Sheet1_(2)"/>
      <sheetName val="PRECAST lightconc-II"/>
      <sheetName val="d-safe DELUXE"/>
      <sheetName val="WWR"/>
      <sheetName val="TBAL9697 -group wise  sdpl"/>
      <sheetName val="Abstract Sheet"/>
      <sheetName val="Mix Design"/>
      <sheetName val="std-rates"/>
      <sheetName val="Design"/>
      <sheetName val="RCC,Ret. Wall"/>
      <sheetName val="Form 6"/>
      <sheetName val="PointNo.5"/>
      <sheetName val="BLK2"/>
      <sheetName val="BLK3"/>
      <sheetName val="E &amp; R"/>
      <sheetName val="radar"/>
      <sheetName val="UG"/>
      <sheetName val="Legal Risk Analysis"/>
      <sheetName val="Break up Sheet"/>
      <sheetName val="V.O.4 - PCC Qty"/>
      <sheetName val="Fill this out first..."/>
      <sheetName val="LABOUR"/>
      <sheetName val="REVISED4A PROG PERF-SITE 1"/>
      <sheetName val="GBW"/>
      <sheetName val="final abstract"/>
      <sheetName val="Flight-1"/>
      <sheetName val="Title"/>
      <sheetName val="BOQ_Direct_selling cost"/>
      <sheetName val="RA"/>
      <sheetName val="11-hsd"/>
      <sheetName val="13-septic"/>
      <sheetName val="7-ug"/>
      <sheetName val="2-utility"/>
      <sheetName val="18-misc"/>
      <sheetName val="5-pipe"/>
      <sheetName val="Load Details-220kV"/>
      <sheetName val="8"/>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Publicbuilding"/>
      <sheetName val="FT-05-02IsoBOM"/>
      <sheetName val="BOQ (2)"/>
      <sheetName val="CABLE DATA"/>
      <sheetName val="Stock-II"/>
      <sheetName val="R20_R30_work"/>
      <sheetName val="beam-reinft-IIInd floor"/>
      <sheetName val="SPT_vs_PHI2"/>
      <sheetName val="glass_project_concrete2"/>
      <sheetName val="glass_project_reift2"/>
      <sheetName val="glass_project_indices2"/>
      <sheetName val="SBC-BH_191"/>
      <sheetName val="Rate_Analysis1"/>
      <sheetName val="Summary_0506"/>
      <sheetName val="Summary_0607-_31_MAR"/>
      <sheetName val="Civil_Boq"/>
      <sheetName val="Pile_cap"/>
      <sheetName val="BH_12-11-10-131"/>
      <sheetName val="BH_12-11-10-91"/>
      <sheetName val="BH_36-15-371"/>
      <sheetName val="BH_16-35-25-171"/>
      <sheetName val="BH_35-25-171"/>
      <sheetName val="Sheet1_(2)1"/>
      <sheetName val="PRECAST_lightconc-II"/>
      <sheetName val="d-safe_DELUXE"/>
      <sheetName val="TBAL9697_-group_wise__sdpl"/>
      <sheetName val="Abstract_Sheet"/>
      <sheetName val="Mix_Design"/>
      <sheetName val="RCC,Ret__Wall"/>
      <sheetName val="Form_6"/>
      <sheetName val="PointNo_5"/>
      <sheetName val="E_&amp;_R"/>
      <sheetName val="Legal_Risk_Analysis"/>
      <sheetName val="Break_up_Sheet"/>
      <sheetName val="V_O_4_-_PCC_Qty"/>
      <sheetName val="Fill_this_out_first___"/>
      <sheetName val="REVISED4A_PROG_PERF-SITE_1"/>
      <sheetName val="Input"/>
      <sheetName val="Activity"/>
      <sheetName val="Staff Acco."/>
      <sheetName val="Crew"/>
      <sheetName val="Piping"/>
      <sheetName val="Pipe Supports"/>
      <sheetName val="[Spt-BH.xls][Spt-BH.xls]B_____2"/>
      <sheetName val=""/>
      <sheetName val="Rev S1 Abstract"/>
      <sheetName val="Quantity Abstract"/>
      <sheetName val="Abstract"/>
      <sheetName val="M-Book for Conc"/>
      <sheetName val="M-Book for FW"/>
      <sheetName val="BS1"/>
      <sheetName val="#REF"/>
      <sheetName val="VCH-SLC"/>
      <sheetName val="Supplier"/>
      <sheetName val="Parapet"/>
      <sheetName val="sheet6"/>
      <sheetName val="RA-markate"/>
      <sheetName val="[Spt-BH.xls][Spt-BH.xls]B_____3"/>
      <sheetName val="B@__x005f_x0000__x005f_x0004_@_x005f_x0000__x0000"/>
      <sheetName val="Project Budget Worksheet"/>
      <sheetName val="INPUT SHEET"/>
      <sheetName val="RES-PLANNING"/>
      <sheetName val="Footings"/>
      <sheetName val="Sump"/>
      <sheetName val="COLUMN"/>
      <sheetName val="B@_"/>
      <sheetName val="cubes_M20"/>
      <sheetName val="BOQ -II ph 2"/>
      <sheetName val="A-General"/>
      <sheetName val="switch"/>
      <sheetName val="B@___x0004_@_____$__"/>
      <sheetName val="Sheet3"/>
      <sheetName val="Macro1"/>
      <sheetName val="Process"/>
      <sheetName val="pt_cw"/>
      <sheetName val="Metso - Forth &amp; Slurry 11.02.10"/>
      <sheetName val="Fee Rate Summary"/>
      <sheetName val="STAFFSCHED "/>
      <sheetName val="SUMM"/>
      <sheetName val="DADAN-1"/>
      <sheetName val="dummy"/>
      <sheetName val="d-safe specs"/>
      <sheetName val="class &amp; category"/>
      <sheetName val="Rein-Final (Ph 1+Ph2)"/>
      <sheetName val="Cost_any"/>
      <sheetName val="1"/>
      <sheetName val="LT Motor catalog"/>
      <sheetName val="Cable cat"/>
      <sheetName val="pr.cal"/>
      <sheetName val="ELECT"/>
      <sheetName val="Site wise NADs"/>
      <sheetName val="FUNDFLOW"/>
      <sheetName val="220 11  BS "/>
      <sheetName val="Lead"/>
      <sheetName val="col-reinft1"/>
      <sheetName val="SSR &amp; NSSR Market final"/>
      <sheetName val="p&amp;m"/>
      <sheetName val="[Spt-BH.xls][Spt-BH.xls]B_____4"/>
      <sheetName val="AOR"/>
      <sheetName val="Summary_05061"/>
      <sheetName val="Summary_0607-_31_MAR1"/>
      <sheetName val="Form_61"/>
      <sheetName val="BOQ_Direct_selling_cost"/>
      <sheetName val="Load_Details-220kV"/>
      <sheetName val="beam-reinft-IIInd_floor"/>
      <sheetName val="BOQ_(2)"/>
      <sheetName val="CABLE_DATA"/>
      <sheetName val="final_abstract"/>
      <sheetName val="Rev_S1_Abstract"/>
      <sheetName val="Quantity_Abstract"/>
      <sheetName val="[Spt-BH.xls][Spt-BH.xls][Spt-BH"/>
      <sheetName val="Staff_Acco_"/>
      <sheetName val="Pipe_Supports"/>
      <sheetName val="M-Book_for_Conc"/>
      <sheetName val="M-Book_for_FW"/>
      <sheetName val="[Spt-BH.xls][Spt-BH.xls]B_____5"/>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HPL"/>
      <sheetName val="India F&amp;S Template"/>
      <sheetName val="Quote Sheet"/>
      <sheetName val="Formulas"/>
      <sheetName val="maingirder"/>
      <sheetName val="basic-data"/>
      <sheetName val="NPV"/>
      <sheetName val="B@[_x005f_x0000__x005f_x0004_@_x005f_x0000__x0000"/>
      <sheetName val="Headings"/>
      <sheetName val="attach(2)"/>
      <sheetName val="precast RC element"/>
      <sheetName val="Stress Calculation"/>
      <sheetName val="x-items"/>
      <sheetName val="B@___x005f_x0004_@_____$__"/>
      <sheetName val="B@__x005f_x005f_x005f_x0000__x005f_x005f_x005f_x0004_@_"/>
      <sheetName val="Costing"/>
      <sheetName val="T&amp;M"/>
      <sheetName val="SOR"/>
      <sheetName val="PriceSummary"/>
      <sheetName val="Build-up"/>
      <sheetName val="RA RCC F"/>
      <sheetName val="Cal"/>
      <sheetName val="Data"/>
      <sheetName val="Voucher"/>
      <sheetName val="Materials Cost(PCC)"/>
      <sheetName val="Qty-Opt1"/>
      <sheetName val="合成単価作成表-BLDG"/>
      <sheetName val="PRRM Dashboard"/>
      <sheetName val="Mappings"/>
      <sheetName val="B@_@__$"/>
      <sheetName val="Report"/>
      <sheetName val="Abstract for Variation"/>
      <sheetName val="LBD VARIATION"/>
      <sheetName val="inWords"/>
      <sheetName val="[Spt-BH.xls][Spt-BH.xls]B@[_x0000__x0004_@_x0000_"/>
      <sheetName val="[Spt-BH.xls][Spt-BH.xls]B@[?_x0004_@?"/>
      <sheetName val="[Spt-BH.xls][Spt-BH.xls]B_____6"/>
      <sheetName val="[Spt-BH.xls][Spt-BH.xls]B_____7"/>
      <sheetName val="[Spt-BH.xls][Spt-BH.xls]B_____8"/>
      <sheetName val="[Spt-BH.xls][Spt-BH.xls]_Spt__3"/>
      <sheetName val="[Spt-BH.xls][Spt-BH.xls]B_____9"/>
      <sheetName val="[Spt-BH.xls][Spt-BH.xls]_Spt__2"/>
      <sheetName val="[Spt-BH.xls][Spt-BH.xls]B____10"/>
      <sheetName val="[Spt-BH.xls][Spt-BH.xls]B____11"/>
      <sheetName val="[Spt-BH.xls][Spt-BH.xls]B____12"/>
      <sheetName val="[Spt-BH.xls][Spt-BH.xls]_Spt_10"/>
      <sheetName val="[Spt-BH.xls][Spt-BH.xls]B____13"/>
      <sheetName val="[Spt-BH.xls][Spt-BH.xls]_Spt__4"/>
      <sheetName val="[Spt-BH.xls][Spt-BH.xls]B____29"/>
      <sheetName val="[Spt-BH.xls][Spt-BH.xls]B____30"/>
      <sheetName val="[Spt-BH.xls][Spt-BH.xls]B____31"/>
      <sheetName val="[Spt-BH.xls][Spt-BH.xls]_Spt_14"/>
      <sheetName val="[Spt-BH.xls][Spt-BH.xls]B____32"/>
      <sheetName val="[Spt-BH.xls][Spt-BH.xls]_Spt__5"/>
      <sheetName val="[Spt-BH.xls][Spt-BH.xls]B____24"/>
      <sheetName val="[Spt-BH.xls][Spt-BH.xls]B____25"/>
      <sheetName val="[Spt-BH.xls][Spt-BH.xls]B____26"/>
      <sheetName val="[Spt-BH.xls][Spt-BH.xls]_Spt__8"/>
      <sheetName val="[Spt-BH.xls][Spt-BH.xls]B____27"/>
      <sheetName val="BHANDUP"/>
      <sheetName val="Cost of O &amp; O"/>
      <sheetName val="Back"/>
      <sheetName val="Material "/>
      <sheetName val="Labour &amp; Plant"/>
      <sheetName val="Tees"/>
      <sheetName val="TRF details"/>
      <sheetName val="Materials Cost"/>
      <sheetName val="TABLES"/>
      <sheetName val="MGS"/>
      <sheetName val="2gii"/>
      <sheetName val="B@__x005f_x0000__x005f_x0004_@_x005f_x0000___$_x0"/>
      <sheetName val="B@___x005f_x005f_x005f_x0004_@_____$__"/>
      <sheetName val="B@__x005f_x005f_x005f_x005f_x005f_x005f_x005f_x0000__x0"/>
      <sheetName val="IDCCALHYD-GOO"/>
      <sheetName val="Debits as on 12.04.08"/>
      <sheetName val="Assmpns"/>
      <sheetName val="C"/>
      <sheetName val="B"/>
      <sheetName val="Mx1012a"/>
      <sheetName val="Inputs &amp; Summary Output"/>
      <sheetName val="Broad Refresher Model"/>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Detail"/>
      <sheetName val="Basicrates"/>
      <sheetName val="bricks"/>
      <sheetName val="EDWise"/>
      <sheetName val="SàQa_x0005_@_x0000__x0000__x0000_²"/>
      <sheetName val="upa"/>
      <sheetName val="3"/>
      <sheetName val="Staff Forecast spread"/>
      <sheetName val="Direct cost shed A-2 "/>
      <sheetName val="[Spt-BH.xls][Spt-BH.xls]B____28"/>
      <sheetName val="Coalmine"/>
      <sheetName val="B@["/>
      <sheetName val="estimate"/>
      <sheetName val="Havells  LT (XLPE)"/>
      <sheetName val="[Spt-BH.xls][Spt-BH.xls]B____14"/>
      <sheetName val="[Spt-BH.xls][Spt-BH.xls]B____15"/>
      <sheetName val="[Spt-BH.xls][Spt-BH.xls]B____16"/>
      <sheetName val="[Spt-BH.xls][Spt-BH.xls]_Spt__7"/>
      <sheetName val="[Spt-BH.xls][Spt-BH.xls]B____17"/>
      <sheetName val="[Spt-BH.xls][Spt-BH.xls]B____18"/>
      <sheetName val="[Spt-BH.xls][Spt-BH.xls]B____19"/>
      <sheetName val="[Spt-BH.xls][Spt-BH.xls]B____20"/>
      <sheetName val="[Spt-BH.xls][Spt-BH.xls]B____21"/>
      <sheetName val="[Spt-BH.xls][Spt-BH.xls]B____22"/>
      <sheetName val="[Spt-BH.xls][Spt-BH.xls]B____23"/>
      <sheetName val="[Spt-BH.xls][Spt-BH.xls]_Spt__6"/>
      <sheetName val="[Spt-BH.xls][Spt-BH.xls]_Spt__9"/>
      <sheetName val="[Spt-BH.xls][Spt-BH.xls]B____41"/>
      <sheetName val="[Spt-BH.xls][Spt-BH.xls]B____42"/>
      <sheetName val="[Spt-BH.xls][Spt-BH.xls]B____43"/>
      <sheetName val="[Spt-BH.xls][Spt-BH.xls]_Spt_16"/>
      <sheetName val="[Spt-BH.xls][Spt-BH.xls]B____44"/>
      <sheetName val="[Spt-BH.xls][Spt-BH.xls]_Spt_11"/>
      <sheetName val="[Spt-BH.xls][Spt-BH.xls]B____33"/>
      <sheetName val="[Spt-BH.xls][Spt-BH.xls]B____34"/>
      <sheetName val="[Spt-BH.xls][Spt-BH.xls]B____35"/>
      <sheetName val="[Spt-BH.xls][Spt-BH.xls]_Spt_12"/>
      <sheetName val="[Spt-BH.xls][Spt-BH.xls]B____36"/>
      <sheetName val="[Spt-BH.xls][Spt-BH.xls]_Spt_13"/>
      <sheetName val="[Spt-BH.xls][Spt-BH.xls]B____37"/>
      <sheetName val="[Spt-BH.xls][Spt-BH.xls]B____38"/>
      <sheetName val="[Spt-BH.xls][Spt-BH.xls]B____39"/>
      <sheetName val="[Spt-BH.xls][Spt-BH.xls]B____40"/>
      <sheetName val="[Spt-BH.xls][Spt-BH.xls]_Spt_15"/>
      <sheetName val="[Spt-BH.xls][Spt-BH.xls]B____45"/>
      <sheetName val="[Spt-BH.xls][Spt-BH.xls]B____46"/>
      <sheetName val="[Spt-BH.xls][Spt-BH.xls]B____47"/>
      <sheetName val="[Spt-BH.xls][Spt-BH.xls]B____48"/>
      <sheetName val="[Spt-BH.xls][Spt-BH.xls]_Spt_19"/>
      <sheetName val="[Spt-BH.xls][Spt-BH.xls]B____53"/>
      <sheetName val="[Spt-BH.xls][Spt-BH.xls]B____54"/>
      <sheetName val="[Spt-BH.xls][Spt-BH.xls]B____55"/>
      <sheetName val="[Spt-BH.xls][Spt-BH.xls]_Spt_23"/>
      <sheetName val="[Spt-BH.xls][Spt-BH.xls]B____56"/>
      <sheetName val="[Spt-BH.xls][Spt-BH.xls]_Spt_17"/>
      <sheetName val="[Spt-BH.xls][Spt-BH.xls]B____49"/>
      <sheetName val="[Spt-BH.xls][Spt-BH.xls]B____50"/>
      <sheetName val="[Spt-BH.xls][Spt-BH.xls]B____51"/>
      <sheetName val="[Spt-BH.xls][Spt-BH.xls]_Spt_18"/>
      <sheetName val="[Spt-BH.xls][Spt-BH.xls]B____52"/>
      <sheetName val="[Spt-BH.xls][Spt-BH.xls]_Spt_22"/>
      <sheetName val="[Spt-BH.xls][Spt-BH.xls]_Spt_20"/>
      <sheetName val="[Spt-BH.xls][Spt-BH.xls]_Spt_21"/>
      <sheetName val="[Spt-BH.xls][Spt-BH.xls]_Spt_24"/>
      <sheetName val="[Spt-BH.xls][Spt-BH.xls]B____57"/>
      <sheetName val="[Spt-BH.xls][Spt-BH.xls]B____58"/>
      <sheetName val="[Spt-BH.xls][Spt-BH.xls]B____59"/>
      <sheetName val="[Spt-BH.xls][Spt-BH.xls]_Spt_25"/>
      <sheetName val="[Spt-BH.xls][Spt-BH.xls]B____60"/>
      <sheetName val="[Spt-BH.xls][Spt-BH.xls]_Spt_26"/>
      <sheetName val="[Spt-BH.xls][Spt-BH.xls]_Spt_40"/>
      <sheetName val="[Spt-BH.xls][Spt-BH.xls]B____93"/>
      <sheetName val="[Spt-BH.xls][Spt-BH.xls]B____94"/>
      <sheetName val="[Spt-BH.xls][Spt-BH.xls]B____95"/>
      <sheetName val="[Spt-BH.xls][Spt-BH.xls]_Spt_41"/>
      <sheetName val="[Spt-BH.xls][Spt-BH.xls]B____96"/>
      <sheetName val="[Spt-BH.xls][Spt-BH.xls]_Spt_28"/>
      <sheetName val="[Spt-BH.xls][Spt-BH.xls]B____73"/>
      <sheetName val="[Spt-BH.xls][Spt-BH.xls]B____74"/>
      <sheetName val="[Spt-BH.xls][Spt-BH.xls]B____75"/>
      <sheetName val="[Spt-BH.xls][Spt-BH.xls]_Spt_30"/>
      <sheetName val="[Spt-BH.xls][Spt-BH.xls]B____76"/>
      <sheetName val="[Spt-BH.xls][Spt-BH.xls]B____61"/>
      <sheetName val="[Spt-BH.xls][Spt-BH.xls]B____62"/>
      <sheetName val="[Spt-BH.xls][Spt-BH.xls]B____63"/>
      <sheetName val="[Spt-BH.xls][Spt-BH.xls]B____64"/>
      <sheetName val="[Spt-BH.xls][Spt-BH.xls]B____69"/>
      <sheetName val="[Spt-BH.xls][Spt-BH.xls]B____70"/>
      <sheetName val="[Spt-BH.xls][Spt-BH.xls]B____71"/>
      <sheetName val="[Spt-BH.xls][Spt-BH.xls]B____72"/>
      <sheetName val="[Spt-BH.xls][Spt-BH.xls]B____65"/>
      <sheetName val="[Spt-BH.xls][Spt-BH.xls]B____66"/>
      <sheetName val="[Spt-BH.xls][Spt-BH.xls]B____67"/>
      <sheetName val="[Spt-BH.xls][Spt-BH.xls]B____68"/>
      <sheetName val="[Spt-BH.xls][Spt-BH.xls]_Spt_27"/>
      <sheetName val="[Spt-BH.xls][Spt-BH.xls]B____77"/>
      <sheetName val="[Spt-BH.xls][Spt-BH.xls]B____78"/>
      <sheetName val="[Spt-BH.xls][Spt-BH.xls]B____79"/>
      <sheetName val="[Spt-BH.xls][Spt-BH.xls]_Spt_35"/>
      <sheetName val="[Spt-BH.xls][Spt-BH.xls]B____80"/>
      <sheetName val="[Spt-BH.xls][Spt-BH.xls]_Spt_29"/>
      <sheetName val="[Spt-BH.xls][Spt-BH.xls]_Spt_31"/>
      <sheetName val="[Spt-BH.xls][Spt-BH.xls]B____81"/>
      <sheetName val="[Spt-BH.xls][Spt-BH.xls]B____82"/>
      <sheetName val="[Spt-BH.xls][Spt-BH.xls]B____83"/>
      <sheetName val="[Spt-BH.xls][Spt-BH.xls]B____84"/>
      <sheetName val="[Spt-BH.xls][Spt-BH.xls]_Spt_32"/>
      <sheetName val="[Spt-BH.xls][Spt-BH.xls]B@[_x0004_@"/>
      <sheetName val="[Spt-BH.xls][Spt-BH.xls]_Spt_34"/>
      <sheetName val="[Spt-BH.xls][Spt-BH.xls]B____85"/>
      <sheetName val="[Spt-BH.xls][Spt-BH.xls]B____86"/>
      <sheetName val="[Spt-BH.xls][Spt-BH.xls]B____87"/>
      <sheetName val="[Spt-BH.xls][Spt-BH.xls]B____88"/>
      <sheetName val="[Spt-BH.xls][Spt-BH.xls]_Spt_33"/>
      <sheetName val="[Spt-BH.xls][Spt-BH.xls]_Spt_36"/>
      <sheetName val="[Spt-BH.xls][Spt-BH.xls]B____89"/>
      <sheetName val="[Spt-BH.xls][Spt-BH.xls]B____90"/>
      <sheetName val="[Spt-BH.xls][Spt-BH.xls]B____91"/>
      <sheetName val="[Spt-BH.xls][Spt-BH.xls]_Spt_37"/>
      <sheetName val="[Spt-BH.xls][Spt-BH.xls]B____92"/>
      <sheetName val="[Spt-BH.xls][Spt-BH.xls]_Spt_38"/>
      <sheetName val="[Spt-BH.xls][Spt-BH.xls]_Spt_39"/>
      <sheetName val="[Spt-BH.xls][Spt-BH.xls]B____97"/>
      <sheetName val="[Spt-BH.xls][Spt-BH.xls]B____98"/>
      <sheetName val="[Spt-BH.xls][Spt-BH.xls]B____99"/>
      <sheetName val="[Spt-BH.xls][Spt-BH.xls]_Spt_42"/>
      <sheetName val="[Spt-BH.xls][Spt-BH.xls]B___100"/>
      <sheetName val="[Spt-BH.xls][Spt-BH.xls]_Spt_43"/>
      <sheetName val="[Spt-BH.xls][Spt-BH.xls]B___101"/>
      <sheetName val="[Spt-BH.xls][Spt-BH.xls]B___102"/>
      <sheetName val="[Spt-BH.xls][Spt-BH.xls]B___103"/>
      <sheetName val="[Spt-BH.xls][Spt-BH.xls]_Spt_44"/>
      <sheetName val="[Spt-BH.xls][Spt-BH.xls]B___104"/>
      <sheetName val="[Spt-BH.xls][Spt-BH.xls]_Spt_45"/>
      <sheetName val="[Spt-BH.xls][Spt-BH.xls]B___105"/>
      <sheetName val="[Spt-BH.xls][Spt-BH.xls]B___106"/>
      <sheetName val="[Spt-BH.xls][Spt-BH.xls]B___107"/>
      <sheetName val="[Spt-BH.xls][Spt-BH.xls]_Spt_47"/>
      <sheetName val="[Spt-BH.xls][Spt-BH.xls]B___108"/>
      <sheetName val="[Spt-BH.xls][Spt-BH.xls]_Spt_46"/>
      <sheetName val="[Spt-BH.xls][Spt-BH.xls]_Spt_49"/>
      <sheetName val="[Spt-BH.xls][Spt-BH.xls]_Spt_48"/>
      <sheetName val="[Spt-BH.xls][Spt-BH.xls]B___109"/>
      <sheetName val="[Spt-BH.xls][Spt-BH.xls]B___110"/>
      <sheetName val="[Spt-BH.xls][Spt-BH.xls]B___111"/>
      <sheetName val="[Spt-BH.xls][Spt-BH.xls]_Spt_50"/>
      <sheetName val="[Spt-BH.xls][Spt-BH.xls]B___112"/>
      <sheetName val="[Spt-BH.xls][Spt-BH.xls]_Spt_51"/>
      <sheetName val="[Spt-BH.xls][Spt-BH.xls]B___113"/>
      <sheetName val="[Spt-BH.xls][Spt-BH.xls]B___114"/>
      <sheetName val="[Spt-BH.xls][Spt-BH.xls]B___115"/>
      <sheetName val="[Spt-BH.xls][Spt-BH.xls]_Spt_52"/>
      <sheetName val="[Spt-BH.xls][Spt-BH.xls]B___116"/>
      <sheetName val="[Spt-BH.xls][Spt-BH.xls]_Spt_53"/>
      <sheetName val="[Spt-BH.xls][Spt-BH.xls]_Spt_54"/>
      <sheetName val="[Spt-BH.xls][Spt-BH.xls]_Spt_55"/>
      <sheetName val="[Spt-BH.xls][Spt-BH.xls]_Spt_56"/>
      <sheetName val="[Spt-BH.xls][Spt-BH.xls]_Spt_58"/>
      <sheetName val="[Spt-BH.xls][Spt-BH.xls]_Spt_57"/>
      <sheetName val="[Spt-BH.xls][Spt-BH.xls]_Spt_68"/>
      <sheetName val="[Spt-BH.xls][Spt-BH.xls]_Spt_66"/>
      <sheetName val="[Spt-BH.xls][Spt-BH.xls]_Spt_59"/>
      <sheetName val="[Spt-BH.xls][Spt-BH.xls]_Spt_61"/>
      <sheetName val="[Spt-BH.xls][Spt-BH.xls]B___117"/>
      <sheetName val="[Spt-BH.xls][Spt-BH.xls]B___118"/>
      <sheetName val="[Spt-BH.xls][Spt-BH.xls]B___119"/>
      <sheetName val="[Spt-BH.xls][Spt-BH.xls]B___120"/>
      <sheetName val="[Spt-BH.xls][Spt-BH.xls]B@[?@??"/>
      <sheetName val="[Spt-BH.xls][Spt-BH.xls]_Spt_60"/>
      <sheetName val="[Spt-BH.xls][Spt-BH.xls]_Spt_62"/>
      <sheetName val="[Spt-BH.xls][Spt-BH.xls]B___121"/>
      <sheetName val="[Spt-BH.xls][Spt-BH.xls]B___122"/>
      <sheetName val="[Spt-BH.xls][Spt-BH.xls]B___123"/>
      <sheetName val="[Spt-BH.xls][Spt-BH.xls]_Spt_63"/>
      <sheetName val="[Spt-BH.xls][Spt-BH.xls]B___124"/>
      <sheetName val="[Spt-BH.xls][Spt-BH.xls]_Spt_64"/>
      <sheetName val="[Spt-BH.xls][Spt-BH.xls]B___125"/>
      <sheetName val="[Spt-BH.xls][Spt-BH.xls]B___126"/>
      <sheetName val="[Spt-BH.xls][Spt-BH.xls]B___127"/>
      <sheetName val="[Spt-BH.xls][Spt-BH.xls]_Spt_65"/>
      <sheetName val="[Spt-BH.xls][Spt-BH.xls]B___128"/>
      <sheetName val="[Spt-BH.xls][Spt-BH.xls]_Spt_67"/>
      <sheetName val="[Spt-BH.xls][Spt-BH.xls]_Spt_70"/>
      <sheetName val="[Spt-BH.xls][Spt-BH.xls]_Spt_69"/>
      <sheetName val="[Spt-BH.xls][Spt-BH.xls]B___129"/>
      <sheetName val="[Spt-BH.xls][Spt-BH.xls]B___130"/>
      <sheetName val="[Spt-BH.xls][Spt-BH.xls]B___131"/>
      <sheetName val="[Spt-BH.xls][Spt-BH.xls]B___132"/>
      <sheetName val="[Spt-BH.xls][Spt-BH.xls]B___133"/>
      <sheetName val="[Spt-BH.xls][Spt-BH.xls]B___134"/>
      <sheetName val="[Spt-BH.xls][Spt-BH.xls]B___135"/>
      <sheetName val="[Spt-BH.xls][Spt-BH.xls]_Spt_71"/>
      <sheetName val="[Spt-BH.xls][Spt-BH.xls]B___136"/>
      <sheetName val="[Spt-BH.xls][Spt-BH.xls]_Spt_72"/>
      <sheetName val="[Spt-BH.xls][Spt-BH.xls]_Spt_73"/>
      <sheetName val="[Spt-BH.xls][Spt-BH.xls]_Spt_74"/>
      <sheetName val="[Spt-BH.xls][Spt-BH.xls]_Spt_79"/>
      <sheetName val="[Spt-BH.xls][Spt-BH.xls]_Spt_78"/>
      <sheetName val="[Spt-BH.xls][Spt-BH.xls]_Spt_77"/>
      <sheetName val="[Spt-BH.xls][Spt-BH.xls]_Spt_76"/>
      <sheetName val="[Spt-BH.xls][Spt-BH.xls]_Spt_75"/>
      <sheetName val="[Spt-BH.xls][Spt-BH.xls]_Spt_80"/>
      <sheetName val="[Spt-BH.xls][Spt-BH.xls]_Spt_81"/>
      <sheetName val="[Spt-BH.xls][Spt-BH.xls]_Spt_82"/>
      <sheetName val="[Spt-BH.xls][Spt-BH.xls]_Spt_83"/>
      <sheetName val="[Spt-BH.xls][Spt-BH.xls]_Spt_84"/>
      <sheetName val="[Spt-BH.xls][Spt-BH.xls]B___137"/>
      <sheetName val="[Spt-BH.xls][Spt-BH.xls]B___138"/>
      <sheetName val="[Spt-BH.xls][Spt-BH.xls]B___139"/>
      <sheetName val="[Spt-BH.xls][Spt-BH.xls]B___140"/>
      <sheetName val="[Spt-BH.xls][Spt-BH.xls]_Spt_85"/>
      <sheetName val="[Spt-BH.xls][Spt-BH.xls]_Spt_91"/>
      <sheetName val="[Spt-BH.xls][Spt-BH.xls]B___149"/>
      <sheetName val="[Spt-BH.xls][Spt-BH.xls]B___150"/>
      <sheetName val="[Spt-BH.xls][Spt-BH.xls]B___151"/>
      <sheetName val="[Spt-BH.xls][Spt-BH.xls]_Spt_93"/>
      <sheetName val="[Spt-BH.xls][Spt-BH.xls]B___152"/>
      <sheetName val="[Spt-BH.xls][Spt-BH.xls]_Spt_87"/>
      <sheetName val="[Spt-BH.xls][Spt-BH.xls]_Spt_86"/>
      <sheetName val="[Spt-BH.xls][Spt-BH.xls]_Spt_88"/>
      <sheetName val="[Spt-BH.xls][Spt-BH.xls]_Spt_89"/>
      <sheetName val="[Spt-BH.xls][Spt-BH.xls]B___141"/>
      <sheetName val="[Spt-BH.xls][Spt-BH.xls]B___142"/>
      <sheetName val="[Spt-BH.xls][Spt-BH.xls]B___143"/>
      <sheetName val="[Spt-BH.xls][Spt-BH.xls]B___144"/>
      <sheetName val="[Spt-BH.xls][Spt-BH.xls]_Spt_90"/>
      <sheetName val="[Spt-BH.xls][Spt-BH.xls]B___145"/>
      <sheetName val="[Spt-BH.xls][Spt-BH.xls]B___146"/>
      <sheetName val="[Spt-BH.xls][Spt-BH.xls]B___147"/>
      <sheetName val="[Spt-BH.xls][Spt-BH.xls]B___148"/>
      <sheetName val="[Spt-BH.xls][Spt-BH.xls]_Spt_92"/>
      <sheetName val="[Spt-BH.xls][Spt-BH.xls]_Spt_96"/>
      <sheetName val="[Spt-BH.xls][Spt-BH.xls]_Spt_94"/>
      <sheetName val="[Spt-BH.xls][Spt-BH.xls]_Spt_95"/>
      <sheetName val="[Spt-BH.xls][Spt-BH.xls]_Spt_97"/>
      <sheetName val="[Spt-BH.xls][Spt-BH.xls]_Spt_98"/>
      <sheetName val="[Spt-BH.xls][Spt-BH.xls]_Spt_99"/>
      <sheetName val="[Spt-BH.xls][Spt-BH.xls]B___153"/>
      <sheetName val="[Spt-BH.xls][Spt-BH.xls]B___154"/>
      <sheetName val="[Spt-BH.xls][Spt-BH.xls]B___155"/>
      <sheetName val="[Spt-BH.xls][Spt-BH.xls]_Sp_100"/>
      <sheetName val="[Spt-BH.xls][Spt-BH.xls]B___156"/>
    </sheetNames>
    <sheetDataSet>
      <sheetData sheetId="0" refreshError="1"/>
      <sheetData sheetId="1" refreshError="1"/>
      <sheetData sheetId="2" refreshError="1"/>
      <sheetData sheetId="3" refreshError="1">
        <row r="1">
          <cell r="J1">
            <v>1.7453292519943295E-2</v>
          </cell>
        </row>
        <row r="2">
          <cell r="B2">
            <v>1</v>
          </cell>
          <cell r="C2">
            <v>25</v>
          </cell>
          <cell r="E2">
            <v>1</v>
          </cell>
          <cell r="F2">
            <v>1.72</v>
          </cell>
        </row>
        <row r="3">
          <cell r="B3">
            <v>2</v>
          </cell>
          <cell r="C3">
            <v>25</v>
          </cell>
          <cell r="E3">
            <v>2</v>
          </cell>
          <cell r="F3">
            <v>1.55</v>
          </cell>
        </row>
        <row r="4">
          <cell r="B4">
            <v>3</v>
          </cell>
          <cell r="C4">
            <v>25</v>
          </cell>
          <cell r="E4">
            <v>3</v>
          </cell>
          <cell r="F4">
            <v>1.4</v>
          </cell>
        </row>
        <row r="5">
          <cell r="B5">
            <v>4</v>
          </cell>
          <cell r="C5">
            <v>25</v>
          </cell>
          <cell r="E5">
            <v>4</v>
          </cell>
          <cell r="F5">
            <v>1.28</v>
          </cell>
        </row>
        <row r="6">
          <cell r="B6">
            <v>5</v>
          </cell>
          <cell r="C6">
            <v>28</v>
          </cell>
          <cell r="E6">
            <v>5</v>
          </cell>
          <cell r="F6">
            <v>1.2</v>
          </cell>
        </row>
        <row r="7">
          <cell r="B7">
            <v>6</v>
          </cell>
          <cell r="C7">
            <v>28.5</v>
          </cell>
          <cell r="E7">
            <v>6</v>
          </cell>
          <cell r="F7">
            <v>1.1200000000000001</v>
          </cell>
        </row>
        <row r="8">
          <cell r="B8">
            <v>7</v>
          </cell>
          <cell r="C8">
            <v>29</v>
          </cell>
          <cell r="E8">
            <v>7</v>
          </cell>
          <cell r="F8">
            <v>1.0900000000000001</v>
          </cell>
        </row>
        <row r="9">
          <cell r="B9">
            <v>8</v>
          </cell>
          <cell r="C9">
            <v>29</v>
          </cell>
          <cell r="E9">
            <v>8</v>
          </cell>
          <cell r="F9">
            <v>1.05</v>
          </cell>
        </row>
        <row r="10">
          <cell r="B10">
            <v>9</v>
          </cell>
          <cell r="C10">
            <v>30</v>
          </cell>
          <cell r="E10">
            <v>9</v>
          </cell>
          <cell r="F10">
            <v>1.02</v>
          </cell>
        </row>
        <row r="11">
          <cell r="B11">
            <v>10</v>
          </cell>
          <cell r="C11">
            <v>30</v>
          </cell>
          <cell r="E11">
            <v>10</v>
          </cell>
          <cell r="F11">
            <v>1</v>
          </cell>
        </row>
        <row r="12">
          <cell r="B12">
            <v>11</v>
          </cell>
          <cell r="C12">
            <v>30</v>
          </cell>
          <cell r="E12">
            <v>11</v>
          </cell>
          <cell r="F12">
            <v>0.98</v>
          </cell>
        </row>
        <row r="13">
          <cell r="B13">
            <v>12</v>
          </cell>
          <cell r="C13">
            <v>31</v>
          </cell>
          <cell r="E13">
            <v>12</v>
          </cell>
          <cell r="F13">
            <v>0.95</v>
          </cell>
        </row>
        <row r="14">
          <cell r="B14">
            <v>13</v>
          </cell>
          <cell r="C14">
            <v>31</v>
          </cell>
          <cell r="E14">
            <v>13</v>
          </cell>
          <cell r="F14">
            <v>0.91</v>
          </cell>
        </row>
        <row r="15">
          <cell r="B15">
            <v>14</v>
          </cell>
          <cell r="C15">
            <v>31</v>
          </cell>
          <cell r="E15">
            <v>14</v>
          </cell>
          <cell r="F15">
            <v>0.9</v>
          </cell>
        </row>
        <row r="16">
          <cell r="B16">
            <v>15</v>
          </cell>
          <cell r="C16">
            <v>32</v>
          </cell>
          <cell r="E16">
            <v>15</v>
          </cell>
          <cell r="F16">
            <v>0.88</v>
          </cell>
        </row>
        <row r="17">
          <cell r="B17">
            <v>16</v>
          </cell>
          <cell r="C17">
            <v>32</v>
          </cell>
          <cell r="E17">
            <v>16</v>
          </cell>
          <cell r="F17">
            <v>0.85</v>
          </cell>
        </row>
        <row r="18">
          <cell r="B18">
            <v>17</v>
          </cell>
          <cell r="C18">
            <v>32</v>
          </cell>
          <cell r="E18">
            <v>17</v>
          </cell>
          <cell r="F18">
            <v>0.83</v>
          </cell>
        </row>
        <row r="19">
          <cell r="B19">
            <v>18</v>
          </cell>
          <cell r="C19">
            <v>33</v>
          </cell>
          <cell r="E19">
            <v>18</v>
          </cell>
          <cell r="F19">
            <v>0.81</v>
          </cell>
        </row>
        <row r="20">
          <cell r="B20">
            <v>19</v>
          </cell>
          <cell r="C20">
            <v>33</v>
          </cell>
          <cell r="E20">
            <v>19</v>
          </cell>
          <cell r="F20">
            <v>0.8</v>
          </cell>
        </row>
        <row r="21">
          <cell r="B21">
            <v>20</v>
          </cell>
          <cell r="C21">
            <v>33</v>
          </cell>
          <cell r="E21">
            <v>20</v>
          </cell>
          <cell r="F21">
            <v>0.78</v>
          </cell>
        </row>
        <row r="22">
          <cell r="B22">
            <v>21</v>
          </cell>
          <cell r="C22">
            <v>33</v>
          </cell>
          <cell r="E22">
            <v>21</v>
          </cell>
          <cell r="F22">
            <v>0.76</v>
          </cell>
        </row>
        <row r="23">
          <cell r="B23">
            <v>22</v>
          </cell>
          <cell r="C23">
            <v>34</v>
          </cell>
          <cell r="E23">
            <v>22</v>
          </cell>
          <cell r="F23">
            <v>0.75</v>
          </cell>
        </row>
        <row r="24">
          <cell r="B24">
            <v>23</v>
          </cell>
          <cell r="C24">
            <v>34</v>
          </cell>
          <cell r="E24">
            <v>23</v>
          </cell>
          <cell r="F24">
            <v>0.73</v>
          </cell>
        </row>
        <row r="25">
          <cell r="B25">
            <v>24</v>
          </cell>
          <cell r="C25">
            <v>35</v>
          </cell>
          <cell r="E25">
            <v>24</v>
          </cell>
          <cell r="F25">
            <v>0.72</v>
          </cell>
        </row>
        <row r="26">
          <cell r="B26">
            <v>25</v>
          </cell>
          <cell r="C26">
            <v>35</v>
          </cell>
          <cell r="E26">
            <v>25</v>
          </cell>
          <cell r="F26">
            <v>0.71</v>
          </cell>
        </row>
        <row r="27">
          <cell r="B27">
            <v>26</v>
          </cell>
          <cell r="C27">
            <v>35</v>
          </cell>
          <cell r="E27">
            <v>26</v>
          </cell>
          <cell r="F27">
            <v>0.69799999999999995</v>
          </cell>
        </row>
        <row r="28">
          <cell r="B28">
            <v>27</v>
          </cell>
          <cell r="C28">
            <v>35</v>
          </cell>
          <cell r="E28">
            <v>27</v>
          </cell>
          <cell r="F28">
            <v>0.68600000000000005</v>
          </cell>
        </row>
        <row r="29">
          <cell r="B29">
            <v>28</v>
          </cell>
          <cell r="C29">
            <v>36</v>
          </cell>
          <cell r="E29">
            <v>28</v>
          </cell>
          <cell r="F29">
            <v>0.67400000000000004</v>
          </cell>
        </row>
        <row r="30">
          <cell r="B30">
            <v>29</v>
          </cell>
          <cell r="C30">
            <v>36</v>
          </cell>
          <cell r="E30">
            <v>29</v>
          </cell>
          <cell r="F30">
            <v>0.66200000000000003</v>
          </cell>
        </row>
        <row r="31">
          <cell r="B31">
            <v>30</v>
          </cell>
          <cell r="C31">
            <v>36</v>
          </cell>
          <cell r="E31">
            <v>30</v>
          </cell>
          <cell r="F31">
            <v>0.65</v>
          </cell>
        </row>
        <row r="32">
          <cell r="B32">
            <v>31</v>
          </cell>
          <cell r="C32">
            <v>36</v>
          </cell>
          <cell r="E32">
            <v>31</v>
          </cell>
          <cell r="F32">
            <v>0.64</v>
          </cell>
        </row>
        <row r="33">
          <cell r="B33">
            <v>32</v>
          </cell>
          <cell r="C33">
            <v>37</v>
          </cell>
          <cell r="E33">
            <v>32</v>
          </cell>
          <cell r="F33">
            <v>0.63</v>
          </cell>
        </row>
        <row r="34">
          <cell r="B34">
            <v>33</v>
          </cell>
          <cell r="C34">
            <v>36</v>
          </cell>
          <cell r="E34">
            <v>33</v>
          </cell>
          <cell r="F34">
            <v>0.62</v>
          </cell>
        </row>
        <row r="35">
          <cell r="B35">
            <v>34</v>
          </cell>
          <cell r="C35">
            <v>37</v>
          </cell>
          <cell r="E35">
            <v>34</v>
          </cell>
          <cell r="F35">
            <v>0.61</v>
          </cell>
        </row>
        <row r="36">
          <cell r="B36">
            <v>35</v>
          </cell>
          <cell r="C36">
            <v>37</v>
          </cell>
          <cell r="E36">
            <v>35</v>
          </cell>
          <cell r="F36">
            <v>0.6</v>
          </cell>
        </row>
        <row r="37">
          <cell r="B37">
            <v>36</v>
          </cell>
          <cell r="C37">
            <v>38</v>
          </cell>
          <cell r="E37">
            <v>36</v>
          </cell>
          <cell r="F37">
            <v>0.59</v>
          </cell>
        </row>
        <row r="38">
          <cell r="B38">
            <v>37</v>
          </cell>
          <cell r="C38">
            <v>38</v>
          </cell>
          <cell r="E38">
            <v>37</v>
          </cell>
          <cell r="F38">
            <v>0.57999999999999996</v>
          </cell>
        </row>
        <row r="39">
          <cell r="B39">
            <v>38</v>
          </cell>
          <cell r="C39">
            <v>38</v>
          </cell>
          <cell r="E39">
            <v>38</v>
          </cell>
          <cell r="F39">
            <v>0.56999999999999995</v>
          </cell>
        </row>
        <row r="40">
          <cell r="B40">
            <v>39</v>
          </cell>
          <cell r="C40">
            <v>38</v>
          </cell>
          <cell r="E40">
            <v>39</v>
          </cell>
          <cell r="F40">
            <v>0.56000000000000005</v>
          </cell>
        </row>
        <row r="41">
          <cell r="B41">
            <v>40</v>
          </cell>
          <cell r="C41">
            <v>39</v>
          </cell>
          <cell r="E41">
            <v>40</v>
          </cell>
          <cell r="F41">
            <v>0.55000000000000004</v>
          </cell>
        </row>
        <row r="42">
          <cell r="B42">
            <v>41</v>
          </cell>
          <cell r="C42">
            <v>39</v>
          </cell>
          <cell r="E42">
            <v>41</v>
          </cell>
          <cell r="F42">
            <v>0.54</v>
          </cell>
        </row>
        <row r="43">
          <cell r="B43">
            <v>42</v>
          </cell>
          <cell r="C43">
            <v>39</v>
          </cell>
          <cell r="E43">
            <v>42</v>
          </cell>
          <cell r="F43">
            <v>0.53</v>
          </cell>
        </row>
        <row r="44">
          <cell r="B44">
            <v>43</v>
          </cell>
          <cell r="C44">
            <v>39</v>
          </cell>
          <cell r="E44">
            <v>43</v>
          </cell>
          <cell r="F44">
            <v>0.52</v>
          </cell>
        </row>
        <row r="45">
          <cell r="B45">
            <v>44</v>
          </cell>
          <cell r="C45">
            <v>39</v>
          </cell>
          <cell r="E45">
            <v>44</v>
          </cell>
          <cell r="F45">
            <v>0.51</v>
          </cell>
        </row>
        <row r="46">
          <cell r="B46">
            <v>45</v>
          </cell>
          <cell r="C46">
            <v>39</v>
          </cell>
          <cell r="E46">
            <v>45</v>
          </cell>
          <cell r="F46">
            <v>0.5</v>
          </cell>
        </row>
        <row r="47">
          <cell r="B47">
            <v>46</v>
          </cell>
          <cell r="C47">
            <v>39</v>
          </cell>
          <cell r="E47">
            <v>50</v>
          </cell>
          <cell r="F47">
            <v>0.46</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ow r="2">
          <cell r="B2">
            <v>1</v>
          </cell>
        </row>
      </sheetData>
      <sheetData sheetId="5">
        <row r="1">
          <cell r="J1">
            <v>1.7453292519943295E-2</v>
          </cell>
        </row>
      </sheetData>
      <sheetData sheetId="6">
        <row r="2">
          <cell r="B2">
            <v>1</v>
          </cell>
        </row>
      </sheetData>
      <sheetData sheetId="7">
        <row r="1">
          <cell r="J1">
            <v>1.7453292519943295E-2</v>
          </cell>
        </row>
      </sheetData>
      <sheetData sheetId="8">
        <row r="1">
          <cell r="J1">
            <v>1.7453292519943295E-2</v>
          </cell>
        </row>
      </sheetData>
      <sheetData sheetId="9">
        <row r="1">
          <cell r="J1">
            <v>1.7453292519943295E-2</v>
          </cell>
        </row>
      </sheetData>
      <sheetData sheetId="10" refreshError="1"/>
      <sheetData sheetId="11" refreshError="1"/>
      <sheetData sheetId="12" refreshError="1"/>
      <sheetData sheetId="13" refreshError="1"/>
      <sheetData sheetId="14">
        <row r="2">
          <cell r="B2">
            <v>1</v>
          </cell>
        </row>
      </sheetData>
      <sheetData sheetId="15">
        <row r="1">
          <cell r="J1">
            <v>1.7453292519943295E-2</v>
          </cell>
        </row>
      </sheetData>
      <sheetData sheetId="16">
        <row r="1">
          <cell r="J1">
            <v>1.7453292519943295E-2</v>
          </cell>
        </row>
      </sheetData>
      <sheetData sheetId="17">
        <row r="2">
          <cell r="B2">
            <v>1</v>
          </cell>
        </row>
      </sheetData>
      <sheetData sheetId="18">
        <row r="2">
          <cell r="B2">
            <v>1</v>
          </cell>
        </row>
      </sheetData>
      <sheetData sheetId="19">
        <row r="2">
          <cell r="B2">
            <v>1</v>
          </cell>
        </row>
      </sheetData>
      <sheetData sheetId="20">
        <row r="1">
          <cell r="J1">
            <v>1.7453292519943295E-2</v>
          </cell>
        </row>
      </sheetData>
      <sheetData sheetId="21">
        <row r="1">
          <cell r="J1">
            <v>1.7453292519943295E-2</v>
          </cell>
        </row>
      </sheetData>
      <sheetData sheetId="22">
        <row r="2">
          <cell r="B2">
            <v>1</v>
          </cell>
        </row>
      </sheetData>
      <sheetData sheetId="23" refreshError="1"/>
      <sheetData sheetId="24" refreshError="1"/>
      <sheetData sheetId="25">
        <row r="2">
          <cell r="B2">
            <v>1</v>
          </cell>
        </row>
      </sheetData>
      <sheetData sheetId="26">
        <row r="2">
          <cell r="B2">
            <v>1</v>
          </cell>
        </row>
      </sheetData>
      <sheetData sheetId="27">
        <row r="2">
          <cell r="B2">
            <v>1</v>
          </cell>
        </row>
      </sheetData>
      <sheetData sheetId="28">
        <row r="2">
          <cell r="B2">
            <v>1</v>
          </cell>
        </row>
      </sheetData>
      <sheetData sheetId="29">
        <row r="2">
          <cell r="B2">
            <v>1</v>
          </cell>
        </row>
      </sheetData>
      <sheetData sheetId="30"/>
      <sheetData sheetId="31"/>
      <sheetData sheetId="32" refreshError="1"/>
      <sheetData sheetId="33">
        <row r="2">
          <cell r="B2">
            <v>1</v>
          </cell>
        </row>
      </sheetData>
      <sheetData sheetId="34" refreshError="1"/>
      <sheetData sheetId="35" refreshError="1"/>
      <sheetData sheetId="36" refreshError="1"/>
      <sheetData sheetId="37" refreshError="1"/>
      <sheetData sheetId="38"/>
      <sheetData sheetId="39">
        <row r="2">
          <cell r="B2">
            <v>1</v>
          </cell>
        </row>
      </sheetData>
      <sheetData sheetId="40">
        <row r="2">
          <cell r="B2">
            <v>1</v>
          </cell>
        </row>
      </sheetData>
      <sheetData sheetId="41">
        <row r="2">
          <cell r="B2">
            <v>1</v>
          </cell>
        </row>
      </sheetData>
      <sheetData sheetId="42"/>
      <sheetData sheetId="43">
        <row r="2">
          <cell r="B2">
            <v>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2">
          <cell r="B2">
            <v>1</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refreshError="1"/>
      <sheetData sheetId="313"/>
      <sheetData sheetId="314" refreshError="1"/>
      <sheetData sheetId="315" refreshError="1"/>
      <sheetData sheetId="316"/>
      <sheetData sheetId="317"/>
      <sheetData sheetId="318" refreshError="1"/>
      <sheetData sheetId="319"/>
      <sheetData sheetId="320" refreshError="1"/>
      <sheetData sheetId="321" refreshError="1"/>
      <sheetData sheetId="322"/>
      <sheetData sheetId="323"/>
      <sheetData sheetId="324" refreshError="1"/>
      <sheetData sheetId="325"/>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ow r="2">
          <cell r="B2">
            <v>1</v>
          </cell>
        </row>
      </sheetData>
      <sheetData sheetId="346"/>
      <sheetData sheetId="347">
        <row r="2">
          <cell r="C2" t="str">
            <v>LARSEN &amp; TOUBRO LIMITED</v>
          </cell>
        </row>
      </sheetData>
      <sheetData sheetId="348"/>
      <sheetData sheetId="349">
        <row r="2">
          <cell r="B2">
            <v>1</v>
          </cell>
        </row>
      </sheetData>
      <sheetData sheetId="350"/>
      <sheetData sheetId="351"/>
      <sheetData sheetId="352"/>
      <sheetData sheetId="353">
        <row r="2">
          <cell r="B2">
            <v>1</v>
          </cell>
        </row>
      </sheetData>
      <sheetData sheetId="354"/>
      <sheetData sheetId="355">
        <row r="2">
          <cell r="C2" t="str">
            <v>LARSEN &amp; TOUBRO LIMITED</v>
          </cell>
        </row>
      </sheetData>
      <sheetData sheetId="356"/>
      <sheetData sheetId="357">
        <row r="2">
          <cell r="B2">
            <v>1</v>
          </cell>
        </row>
      </sheetData>
      <sheetData sheetId="358"/>
      <sheetData sheetId="359"/>
      <sheetData sheetId="360"/>
      <sheetData sheetId="361">
        <row r="2">
          <cell r="B2">
            <v>1</v>
          </cell>
        </row>
      </sheetData>
      <sheetData sheetId="362"/>
      <sheetData sheetId="363">
        <row r="2">
          <cell r="C2" t="str">
            <v>LARSEN &amp; TOUBRO LIMITED</v>
          </cell>
        </row>
      </sheetData>
      <sheetData sheetId="364"/>
      <sheetData sheetId="365">
        <row r="2">
          <cell r="B2">
            <v>1</v>
          </cell>
        </row>
      </sheetData>
      <sheetData sheetId="366"/>
      <sheetData sheetId="367"/>
      <sheetData sheetId="368"/>
      <sheetData sheetId="369">
        <row r="2">
          <cell r="B2">
            <v>1</v>
          </cell>
        </row>
      </sheetData>
      <sheetData sheetId="370"/>
      <sheetData sheetId="371">
        <row r="2">
          <cell r="C2" t="str">
            <v>LARSEN &amp; TOUBRO LIMITED</v>
          </cell>
        </row>
      </sheetData>
      <sheetData sheetId="372"/>
      <sheetData sheetId="373">
        <row r="2">
          <cell r="B2">
            <v>1</v>
          </cell>
        </row>
      </sheetData>
      <sheetData sheetId="374"/>
      <sheetData sheetId="375"/>
      <sheetData sheetId="376"/>
      <sheetData sheetId="377">
        <row r="2">
          <cell r="B2">
            <v>1</v>
          </cell>
        </row>
      </sheetData>
      <sheetData sheetId="378"/>
      <sheetData sheetId="379">
        <row r="2">
          <cell r="C2" t="str">
            <v>LARSEN &amp; TOUBRO LIMITED</v>
          </cell>
        </row>
      </sheetData>
      <sheetData sheetId="380"/>
      <sheetData sheetId="381">
        <row r="2">
          <cell r="B2">
            <v>1</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refreshError="1"/>
      <sheetData sheetId="571" refreshError="1"/>
      <sheetData sheetId="572" refreshError="1"/>
      <sheetData sheetId="573" refreshError="1"/>
      <sheetData sheetId="574"/>
      <sheetData sheetId="575" refreshError="1"/>
      <sheetData sheetId="576" refreshError="1"/>
      <sheetData sheetId="577"/>
      <sheetData sheetId="578"/>
      <sheetData sheetId="579" refreshError="1"/>
      <sheetData sheetId="580" refreshError="1"/>
      <sheetData sheetId="581"/>
      <sheetData sheetId="582"/>
      <sheetData sheetId="583" refreshError="1"/>
      <sheetData sheetId="584"/>
      <sheetData sheetId="585" refreshError="1"/>
      <sheetData sheetId="586" refreshError="1"/>
      <sheetData sheetId="587"/>
      <sheetData sheetId="588"/>
      <sheetData sheetId="589" refreshError="1"/>
      <sheetData sheetId="590"/>
      <sheetData sheetId="591" refreshError="1"/>
      <sheetData sheetId="592" refreshError="1"/>
      <sheetData sheetId="593"/>
      <sheetData sheetId="594" refreshError="1"/>
      <sheetData sheetId="595"/>
      <sheetData sheetId="596" refreshError="1"/>
      <sheetData sheetId="597" refreshError="1"/>
      <sheetData sheetId="598"/>
      <sheetData sheetId="599" refreshError="1"/>
      <sheetData sheetId="600"/>
      <sheetData sheetId="601" refreshError="1"/>
      <sheetData sheetId="602" refreshError="1"/>
      <sheetData sheetId="603"/>
      <sheetData sheetId="604"/>
      <sheetData sheetId="605" refreshError="1"/>
      <sheetData sheetId="606"/>
      <sheetData sheetId="607" refreshError="1"/>
      <sheetData sheetId="608" refreshError="1"/>
      <sheetData sheetId="609"/>
      <sheetData sheetId="610"/>
      <sheetData sheetId="611" refreshError="1"/>
      <sheetData sheetId="612"/>
      <sheetData sheetId="613"/>
      <sheetData sheetId="614"/>
      <sheetData sheetId="615"/>
      <sheetData sheetId="616" refreshError="1"/>
      <sheetData sheetId="617" refreshError="1"/>
      <sheetData sheetId="618"/>
      <sheetData sheetId="619"/>
      <sheetData sheetId="620" refreshError="1"/>
      <sheetData sheetId="621"/>
      <sheetData sheetId="622"/>
      <sheetData sheetId="623" refreshError="1"/>
      <sheetData sheetId="624" refreshError="1"/>
      <sheetData sheetId="625"/>
      <sheetData sheetId="626"/>
      <sheetData sheetId="627" refreshError="1"/>
      <sheetData sheetId="628"/>
      <sheetData sheetId="629" refreshError="1"/>
      <sheetData sheetId="630" refreshError="1"/>
      <sheetData sheetId="631"/>
      <sheetData sheetId="632"/>
      <sheetData sheetId="633" refreshError="1"/>
      <sheetData sheetId="634" refreshError="1"/>
      <sheetData sheetId="635" refreshError="1"/>
      <sheetData sheetId="636"/>
      <sheetData sheetId="637" refreshError="1"/>
      <sheetData sheetId="638" refreshError="1"/>
      <sheetData sheetId="639" refreshError="1"/>
      <sheetData sheetId="640"/>
      <sheetData sheetId="641" refreshError="1"/>
      <sheetData sheetId="642" refreshError="1"/>
      <sheetData sheetId="643" refreshError="1"/>
      <sheetData sheetId="644"/>
      <sheetData sheetId="645" refreshError="1"/>
      <sheetData sheetId="646"/>
      <sheetData sheetId="647" refreshError="1"/>
      <sheetData sheetId="648" refreshError="1"/>
      <sheetData sheetId="649"/>
      <sheetData sheetId="650"/>
      <sheetData sheetId="651" refreshError="1"/>
      <sheetData sheetId="652"/>
      <sheetData sheetId="653"/>
      <sheetData sheetId="654" refreshError="1"/>
      <sheetData sheetId="655" refreshError="1"/>
      <sheetData sheetId="656"/>
      <sheetData sheetId="657" refreshError="1"/>
      <sheetData sheetId="658"/>
      <sheetData sheetId="659" refreshError="1"/>
      <sheetData sheetId="660"/>
      <sheetData sheetId="661" refreshError="1"/>
      <sheetData sheetId="662" refreshError="1"/>
      <sheetData sheetId="663"/>
      <sheetData sheetId="664" refreshError="1"/>
      <sheetData sheetId="665"/>
      <sheetData sheetId="666"/>
      <sheetData sheetId="667" refreshError="1"/>
      <sheetData sheetId="668" refreshError="1"/>
      <sheetData sheetId="669"/>
      <sheetData sheetId="670"/>
      <sheetData sheetId="671" refreshError="1"/>
      <sheetData sheetId="672"/>
      <sheetData sheetId="673"/>
      <sheetData sheetId="674" refreshError="1"/>
      <sheetData sheetId="675" refreshError="1"/>
      <sheetData sheetId="676"/>
      <sheetData sheetId="677"/>
      <sheetData sheetId="678" refreshError="1"/>
      <sheetData sheetId="679"/>
      <sheetData sheetId="680" refreshError="1"/>
      <sheetData sheetId="681" refreshError="1"/>
      <sheetData sheetId="682"/>
      <sheetData sheetId="683"/>
      <sheetData sheetId="684" refreshError="1"/>
      <sheetData sheetId="685"/>
      <sheetData sheetId="686" refreshError="1"/>
      <sheetData sheetId="687" refreshError="1"/>
      <sheetData sheetId="688"/>
      <sheetData sheetId="689"/>
      <sheetData sheetId="690" refreshError="1"/>
      <sheetData sheetId="691"/>
      <sheetData sheetId="692"/>
      <sheetData sheetId="693"/>
      <sheetData sheetId="694" refreshError="1"/>
      <sheetData sheetId="695" refreshError="1"/>
      <sheetData sheetId="696"/>
      <sheetData sheetId="697"/>
      <sheetData sheetId="698" refreshError="1"/>
      <sheetData sheetId="699"/>
      <sheetData sheetId="700" refreshError="1"/>
      <sheetData sheetId="701" refreshError="1"/>
      <sheetData sheetId="702"/>
      <sheetData sheetId="703"/>
      <sheetData sheetId="704" refreshError="1"/>
      <sheetData sheetId="705"/>
      <sheetData sheetId="706"/>
      <sheetData sheetId="707"/>
      <sheetData sheetId="708"/>
      <sheetData sheetId="709"/>
      <sheetData sheetId="710"/>
      <sheetData sheetId="711"/>
      <sheetData sheetId="712"/>
      <sheetData sheetId="713"/>
      <sheetData sheetId="714"/>
      <sheetData sheetId="715" refreshError="1"/>
      <sheetData sheetId="716" refreshError="1"/>
      <sheetData sheetId="717"/>
      <sheetData sheetId="718" refreshError="1"/>
      <sheetData sheetId="719" refreshError="1"/>
      <sheetData sheetId="720"/>
      <sheetData sheetId="721"/>
      <sheetData sheetId="722" refreshError="1"/>
      <sheetData sheetId="723" refreshError="1"/>
      <sheetData sheetId="724"/>
      <sheetData sheetId="725"/>
      <sheetData sheetId="726" refreshError="1"/>
      <sheetData sheetId="727"/>
      <sheetData sheetId="728" refreshError="1"/>
      <sheetData sheetId="729" refreshError="1"/>
      <sheetData sheetId="730"/>
      <sheetData sheetId="731"/>
      <sheetData sheetId="732" refreshError="1"/>
      <sheetData sheetId="733"/>
      <sheetData sheetId="734"/>
      <sheetData sheetId="735"/>
      <sheetData sheetId="736" refreshError="1"/>
      <sheetData sheetId="737" refreshError="1"/>
      <sheetData sheetId="738"/>
      <sheetData sheetId="739" refreshError="1"/>
      <sheetData sheetId="740" refreshError="1"/>
      <sheetData sheetId="741" refreshError="1"/>
      <sheetData sheetId="742"/>
      <sheetData sheetId="743"/>
      <sheetData sheetId="744" refreshError="1"/>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sheetData sheetId="761" refreshError="1"/>
      <sheetData sheetId="762"/>
      <sheetData sheetId="763"/>
      <sheetData sheetId="764" refreshError="1"/>
      <sheetData sheetId="765" refreshError="1"/>
      <sheetData sheetId="766"/>
      <sheetData sheetId="767"/>
      <sheetData sheetId="768" refreshError="1"/>
      <sheetData sheetId="769"/>
      <sheetData sheetId="770"/>
      <sheetData sheetId="771"/>
      <sheetData sheetId="772"/>
      <sheetData sheetId="773" refreshError="1"/>
      <sheetData sheetId="774" refreshError="1"/>
      <sheetData sheetId="775"/>
      <sheetData sheetId="776" refreshError="1"/>
      <sheetData sheetId="777"/>
      <sheetData sheetId="778" refreshError="1"/>
      <sheetData sheetId="779" refreshError="1"/>
      <sheetData sheetId="780"/>
      <sheetData sheetId="781" refreshError="1"/>
      <sheetData sheetId="782"/>
      <sheetData sheetId="783"/>
      <sheetData sheetId="784"/>
      <sheetData sheetId="785"/>
      <sheetData sheetId="786"/>
      <sheetData sheetId="787"/>
      <sheetData sheetId="788"/>
      <sheetData sheetId="789" refreshError="1"/>
      <sheetData sheetId="790" refreshError="1"/>
      <sheetData sheetId="791"/>
      <sheetData sheetId="792"/>
      <sheetData sheetId="79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CAST lightconc-II"/>
      <sheetName val="PRECAST-conc-II"/>
      <sheetName val="Miscellaneous-civil"/>
      <sheetName val="basic"/>
      <sheetName val="GN-ST-10"/>
      <sheetName val="PRECAST lightconc_II"/>
      <sheetName val="CF-det"/>
      <sheetName val="Friends"/>
      <sheetName val="College Details"/>
      <sheetName val="Personal "/>
      <sheetName val="Office"/>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300x500"/>
      <sheetName val="TBAL9697 -group wise  sdpl"/>
      <sheetName val="PIPING"/>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PRECAST_lightconc-II"/>
      <sheetName val="PRECAST_lightconc_II"/>
      <sheetName val="College_Details"/>
      <sheetName val="Personal_"/>
      <sheetName val="Cleaning_&amp;_Grubbing"/>
      <sheetName val="jidal_dam"/>
      <sheetName val="fran_temp"/>
      <sheetName val="kona_swit"/>
      <sheetName val="template_(8)"/>
      <sheetName val="template_(9)"/>
      <sheetName val="OVER_HEADS"/>
      <sheetName val="Cover_Sheet"/>
      <sheetName val="BOQ_REV_A"/>
      <sheetName val="PTB_(IO)"/>
      <sheetName val="BMS_"/>
      <sheetName val="SPT_vs_PHI"/>
      <sheetName val="TBAL9697_-group_wise__sdpl"/>
      <sheetName val="concrete"/>
      <sheetName val="beam-reinft-IIInd floor"/>
      <sheetName val="八幡"/>
      <sheetName val="#REF!"/>
      <sheetName val="Expenditure plan"/>
      <sheetName val="ORDER BOOKING"/>
      <sheetName val="M-Book for Conc"/>
      <sheetName val="M-Book for FW"/>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Boq Block A"/>
      <sheetName val="zone-8"/>
      <sheetName val="MHNO_LEV"/>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ITE OVERHEADS"/>
      <sheetName val="labour coeff"/>
      <sheetName val="Site Dev BOQ"/>
      <sheetName val="Sheet3"/>
      <sheetName val="VCH-SLC"/>
      <sheetName val="Supplier"/>
      <sheetName val="upa"/>
      <sheetName val="Design"/>
      <sheetName val="SILICATE"/>
      <sheetName val="Costing Upto Mar'11 (2)"/>
      <sheetName val="Tender Summary"/>
      <sheetName val="p&amp;m"/>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List"/>
      <sheetName val="BOQ_Direct_selling cost"/>
      <sheetName val="Meas.-Hotel Part"/>
      <sheetName val="Sheet2"/>
      <sheetName val="Headings"/>
      <sheetName val="scurve calc (2)"/>
      <sheetName val="factors"/>
      <sheetName val="Data"/>
      <sheetName val="Lead"/>
      <sheetName val="22.12.2011"/>
      <sheetName val="BOQ (2)"/>
      <sheetName val="dBase"/>
      <sheetName val="Contract Night Staff"/>
      <sheetName val="Contract Day Staff"/>
      <sheetName val="Day Shift"/>
      <sheetName val="Night Shift"/>
      <sheetName val="Direct cost shed A-2 "/>
      <sheetName val="final abstract"/>
      <sheetName val="Detail"/>
      <sheetName val="INPUT SHEET"/>
      <sheetName val="Fee Rate Summary"/>
      <sheetName val="Civil Boq"/>
      <sheetName val="Meas__Hotel Part"/>
      <sheetName val="SUMMARY(E)"/>
      <sheetName val="2gii"/>
      <sheetName val="St.co.91.5lvl"/>
      <sheetName val="Build-up"/>
      <sheetName val="BS8007"/>
      <sheetName val="Ave.wtd.rates"/>
      <sheetName val="Material "/>
      <sheetName val="Labour &amp; Plant"/>
      <sheetName val=" 09.07.10 M顅ᎆ뤀ᨇ԰_x0000_缀_x0000_"/>
      <sheetName val="beam-reinft"/>
      <sheetName val="공장별판관비배부"/>
      <sheetName val="Cashflow projection"/>
      <sheetName val="Item- Compact"/>
      <sheetName val="Fill this out first..."/>
      <sheetName val="PA- Consutant "/>
      <sheetName val="Assumptions"/>
      <sheetName val="temp"/>
      <sheetName val="GBW"/>
      <sheetName val="MN T.B."/>
      <sheetName val="master"/>
      <sheetName val="DataInput"/>
      <sheetName val="DataInput-1"/>
      <sheetName val="DI Rate Analysis"/>
      <sheetName val="Economic RisingMain  Ph-I"/>
      <sheetName val="inWords"/>
      <sheetName val="cash in flow Summary JV "/>
      <sheetName val="water prop."/>
      <sheetName val="GR.slab-reinft"/>
      <sheetName val="Cost Index"/>
      <sheetName val="TBAL9697 _group wise  sdpl"/>
      <sheetName val="Intake"/>
      <sheetName val="Civil Works"/>
      <sheetName val="IO List"/>
      <sheetName val="Sales &amp; Prod"/>
      <sheetName val="Fin. Assumpt. - Sensitivities"/>
      <sheetName val="Bill 1"/>
      <sheetName val="Bill 2"/>
      <sheetName val="Bill 3"/>
      <sheetName val="Bill 4"/>
      <sheetName val="Bill 5"/>
      <sheetName val="Bill 6"/>
      <sheetName val="Bill 7"/>
      <sheetName val="Staff Acco."/>
      <sheetName val="section"/>
      <sheetName val="HEAD"/>
      <sheetName val="SP Break Up"/>
      <sheetName val="HVAC"/>
      <sheetName val="Labour productivity"/>
      <sheetName val="Labour"/>
      <sheetName val="08.07.10헾】_x0005__x0000__x0000__x0000__x0000_ꎋ"/>
      <sheetName val="3cd Annexure"/>
      <sheetName val="1.Civil-RA"/>
      <sheetName val="T-P1, FINISHES WORKING "/>
      <sheetName val="Assumption &amp; Exclusion"/>
      <sheetName val="querries"/>
      <sheetName val=" 09.07.10 M顅ᎆ뤀ᨇ԰?缀?"/>
      <sheetName val="08.07.10헾】_x0005_????ꎋ"/>
      <sheetName val="col-reinft1"/>
      <sheetName val="wordsdata"/>
      <sheetName val="INDIGINEOUS ITEMS "/>
      <sheetName val="gen"/>
      <sheetName val="Costing"/>
      <sheetName val="Project Details.."/>
      <sheetName val="Structure Bills Qty"/>
      <sheetName val="F20 Risk Analysis"/>
      <sheetName val="Change Order Log"/>
      <sheetName val="lookups"/>
      <sheetName val="ref"/>
      <sheetName val="Bin"/>
      <sheetName val="2000 MOR"/>
      <sheetName val=" 09.07.10 M顅ᎆ뤀ᨇ԰"/>
      <sheetName val=" 09.07.10 M顅ᎆ뤀ᨇ԰_缀_"/>
      <sheetName val="estm_mech"/>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_23_07_10_N_SHIFT_MECH-FAB"/>
      <sheetName val="08.07.10헾】_x0005_ꎋ"/>
    </sheetNames>
    <sheetDataSet>
      <sheetData sheetId="0" refreshError="1">
        <row r="19">
          <cell r="J19">
            <v>1.0499999999999999E-3</v>
          </cell>
        </row>
        <row r="20">
          <cell r="K20">
            <v>0.10083</v>
          </cell>
        </row>
      </sheetData>
      <sheetData sheetId="1" refreshError="1"/>
      <sheetData sheetId="2"/>
      <sheetData sheetId="3"/>
      <sheetData sheetId="4">
        <row r="19">
          <cell r="J19">
            <v>1.0499999999999999E-3</v>
          </cell>
        </row>
      </sheetData>
      <sheetData sheetId="5">
        <row r="19">
          <cell r="J19">
            <v>1.0499999999999999E-3</v>
          </cell>
        </row>
      </sheetData>
      <sheetData sheetId="6" refreshError="1"/>
      <sheetData sheetId="7" refreshError="1"/>
      <sheetData sheetId="8"/>
      <sheetData sheetId="9" refreshError="1"/>
      <sheetData sheetId="10" refreshError="1"/>
      <sheetData sheetId="11">
        <row r="19">
          <cell r="J19">
            <v>1.0499999999999999E-3</v>
          </cell>
        </row>
      </sheetData>
      <sheetData sheetId="12" refreshError="1"/>
      <sheetData sheetId="13" refreshError="1"/>
      <sheetData sheetId="14"/>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Design"/>
      <sheetName val="single pile"/>
      <sheetName val="Chart1"/>
    </sheetNames>
    <sheetDataSet>
      <sheetData sheetId="0" refreshError="1"/>
      <sheetData sheetId="1"/>
      <sheetData sheetId="2" refreshError="1"/>
      <sheetData sheetId="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loads-design"/>
      <sheetName val="girder"/>
      <sheetName val="bracings"/>
      <sheetName val="ANGLE"/>
    </sheetNames>
    <sheetDataSet>
      <sheetData sheetId="0" refreshError="1"/>
      <sheetData sheetId="1" refreshError="1"/>
      <sheetData sheetId="2" refreshError="1"/>
      <sheetData sheetId="3" refreshError="1"/>
      <sheetData sheetId="4" refreshError="1">
        <row r="3">
          <cell r="A3" t="str">
            <v>SECTION</v>
          </cell>
          <cell r="B3" t="str">
            <v>WEIGHT</v>
          </cell>
          <cell r="C3" t="str">
            <v>AREA</v>
          </cell>
          <cell r="D3" t="str">
            <v>CXX</v>
          </cell>
          <cell r="E3" t="str">
            <v>IXX</v>
          </cell>
          <cell r="F3" t="str">
            <v>IUU</v>
          </cell>
          <cell r="G3" t="str">
            <v>IVV</v>
          </cell>
          <cell r="H3" t="str">
            <v>ZXX</v>
          </cell>
          <cell r="I3" t="str">
            <v>rXX</v>
          </cell>
          <cell r="J3" t="str">
            <v>rUU</v>
          </cell>
          <cell r="K3" t="str">
            <v>rVV</v>
          </cell>
          <cell r="L3" t="str">
            <v>ryy</v>
          </cell>
          <cell r="M3" t="str">
            <v>a</v>
          </cell>
          <cell r="N3" t="str">
            <v>b</v>
          </cell>
          <cell r="O3" t="str">
            <v>c</v>
          </cell>
          <cell r="P3" t="str">
            <v>Max. rivet</v>
          </cell>
          <cell r="Q3" t="str">
            <v>SECTION</v>
          </cell>
        </row>
        <row r="4">
          <cell r="B4" t="str">
            <v>kg/m</v>
          </cell>
          <cell r="C4" t="str">
            <v>cm2</v>
          </cell>
          <cell r="D4" t="str">
            <v>cm</v>
          </cell>
          <cell r="E4" t="str">
            <v>cm4</v>
          </cell>
          <cell r="F4" t="str">
            <v>cm4</v>
          </cell>
          <cell r="G4" t="str">
            <v>cm4</v>
          </cell>
          <cell r="H4" t="str">
            <v>cm3</v>
          </cell>
          <cell r="I4" t="str">
            <v>cm</v>
          </cell>
          <cell r="J4" t="str">
            <v>cm</v>
          </cell>
          <cell r="K4" t="str">
            <v>cm</v>
          </cell>
          <cell r="L4" t="str">
            <v>(8mm gst)</v>
          </cell>
          <cell r="M4" t="str">
            <v>mm</v>
          </cell>
          <cell r="N4" t="str">
            <v>mm</v>
          </cell>
          <cell r="O4" t="str">
            <v>mm</v>
          </cell>
          <cell r="P4" t="str">
            <v>mm</v>
          </cell>
        </row>
        <row r="5">
          <cell r="A5" t="str">
            <v>ISA 25x25x5</v>
          </cell>
          <cell r="B5">
            <v>1.8</v>
          </cell>
          <cell r="C5">
            <v>2.25</v>
          </cell>
          <cell r="D5">
            <v>0.79</v>
          </cell>
          <cell r="E5">
            <v>1.2</v>
          </cell>
          <cell r="F5">
            <v>1.8</v>
          </cell>
          <cell r="G5">
            <v>0.5</v>
          </cell>
          <cell r="H5">
            <v>0.7</v>
          </cell>
          <cell r="I5">
            <v>0.72</v>
          </cell>
          <cell r="J5">
            <v>0.91</v>
          </cell>
          <cell r="K5">
            <v>0.47</v>
          </cell>
          <cell r="L5">
            <v>1.3908630414242806</v>
          </cell>
          <cell r="O5">
            <v>15</v>
          </cell>
          <cell r="Q5">
            <v>25255</v>
          </cell>
        </row>
        <row r="6">
          <cell r="A6" t="str">
            <v>ISA 30x30x5</v>
          </cell>
          <cell r="B6">
            <v>2.2000000000000002</v>
          </cell>
          <cell r="C6">
            <v>2.77</v>
          </cell>
          <cell r="D6">
            <v>0.92</v>
          </cell>
          <cell r="E6">
            <v>2.1</v>
          </cell>
          <cell r="F6">
            <v>3.4</v>
          </cell>
          <cell r="G6">
            <v>0.9</v>
          </cell>
          <cell r="H6">
            <v>1</v>
          </cell>
          <cell r="I6">
            <v>0.88</v>
          </cell>
          <cell r="J6">
            <v>1.1100000000000001</v>
          </cell>
          <cell r="K6">
            <v>0.56999999999999995</v>
          </cell>
          <cell r="L6">
            <v>1.5864425612041553</v>
          </cell>
          <cell r="O6">
            <v>17</v>
          </cell>
          <cell r="Q6">
            <v>30305</v>
          </cell>
        </row>
        <row r="7">
          <cell r="A7" t="str">
            <v>ISA 40x40x5</v>
          </cell>
          <cell r="B7">
            <v>2.6</v>
          </cell>
          <cell r="C7">
            <v>3.27</v>
          </cell>
          <cell r="D7">
            <v>1.04</v>
          </cell>
          <cell r="E7">
            <v>3.5</v>
          </cell>
          <cell r="F7">
            <v>5.6</v>
          </cell>
          <cell r="G7">
            <v>1.5</v>
          </cell>
          <cell r="H7">
            <v>1.4</v>
          </cell>
          <cell r="I7">
            <v>1.04</v>
          </cell>
          <cell r="J7">
            <v>1.31</v>
          </cell>
          <cell r="K7">
            <v>0.67</v>
          </cell>
          <cell r="L7">
            <v>1.7762882648939613</v>
          </cell>
          <cell r="O7">
            <v>19</v>
          </cell>
          <cell r="Q7">
            <v>35355</v>
          </cell>
        </row>
        <row r="8">
          <cell r="A8" t="str">
            <v>ISA 45x45x5</v>
          </cell>
          <cell r="B8">
            <v>3.4</v>
          </cell>
          <cell r="C8">
            <v>4.28</v>
          </cell>
          <cell r="D8">
            <v>1.29</v>
          </cell>
          <cell r="E8">
            <v>7.9</v>
          </cell>
          <cell r="F8">
            <v>12.6</v>
          </cell>
          <cell r="G8">
            <v>3.2</v>
          </cell>
          <cell r="H8">
            <v>2.5</v>
          </cell>
          <cell r="I8">
            <v>1.36</v>
          </cell>
          <cell r="J8">
            <v>1.72</v>
          </cell>
          <cell r="K8">
            <v>0.87</v>
          </cell>
          <cell r="L8">
            <v>2.169262547503183</v>
          </cell>
          <cell r="O8">
            <v>25</v>
          </cell>
          <cell r="Q8">
            <v>45455</v>
          </cell>
        </row>
        <row r="9">
          <cell r="A9" t="str">
            <v>ISA 50x50x6</v>
          </cell>
          <cell r="B9">
            <v>4.5</v>
          </cell>
          <cell r="C9">
            <v>5.68</v>
          </cell>
          <cell r="D9">
            <v>1.45</v>
          </cell>
          <cell r="E9">
            <v>12.9</v>
          </cell>
          <cell r="F9">
            <v>20.6</v>
          </cell>
          <cell r="G9">
            <v>5.3</v>
          </cell>
          <cell r="H9">
            <v>3.6</v>
          </cell>
          <cell r="I9">
            <v>1.51</v>
          </cell>
          <cell r="J9">
            <v>1.9</v>
          </cell>
          <cell r="K9">
            <v>0.96</v>
          </cell>
          <cell r="L9">
            <v>2.3880117252643465</v>
          </cell>
          <cell r="O9">
            <v>28</v>
          </cell>
          <cell r="Q9">
            <v>50506</v>
          </cell>
        </row>
        <row r="10">
          <cell r="A10" t="str">
            <v>ISA 65x65x6</v>
          </cell>
          <cell r="B10">
            <v>5.8</v>
          </cell>
          <cell r="C10">
            <v>7.44</v>
          </cell>
          <cell r="D10">
            <v>1.81</v>
          </cell>
          <cell r="E10">
            <v>29.1</v>
          </cell>
          <cell r="F10">
            <v>46.5</v>
          </cell>
          <cell r="G10">
            <v>11.7</v>
          </cell>
          <cell r="H10">
            <v>6.2</v>
          </cell>
          <cell r="I10">
            <v>1.98</v>
          </cell>
          <cell r="J10">
            <v>2.5</v>
          </cell>
          <cell r="K10">
            <v>1.26</v>
          </cell>
          <cell r="L10">
            <v>2.9672377727442067</v>
          </cell>
          <cell r="O10">
            <v>35</v>
          </cell>
          <cell r="Q10">
            <v>65656</v>
          </cell>
        </row>
        <row r="11">
          <cell r="A11" t="str">
            <v>ISA 65x65x8</v>
          </cell>
          <cell r="B11">
            <v>7.7</v>
          </cell>
          <cell r="C11">
            <v>9.76</v>
          </cell>
          <cell r="D11">
            <v>1.89</v>
          </cell>
          <cell r="E11">
            <v>37.4</v>
          </cell>
          <cell r="F11">
            <v>59.5</v>
          </cell>
          <cell r="G11">
            <v>15.3</v>
          </cell>
          <cell r="H11">
            <v>8.1</v>
          </cell>
          <cell r="I11">
            <v>1.96</v>
          </cell>
          <cell r="J11">
            <v>2.4700000000000002</v>
          </cell>
          <cell r="K11">
            <v>1.25</v>
          </cell>
          <cell r="L11">
            <v>3.0142494919963077</v>
          </cell>
          <cell r="O11">
            <v>35</v>
          </cell>
          <cell r="Q11">
            <v>65658</v>
          </cell>
        </row>
        <row r="12">
          <cell r="A12" t="str">
            <v>ISA 75x75x6</v>
          </cell>
          <cell r="B12">
            <v>6.8</v>
          </cell>
          <cell r="C12">
            <v>8.66</v>
          </cell>
          <cell r="D12">
            <v>2.06</v>
          </cell>
          <cell r="E12">
            <v>45.7</v>
          </cell>
          <cell r="F12">
            <v>73.099999999999994</v>
          </cell>
          <cell r="G12">
            <v>18.399999999999999</v>
          </cell>
          <cell r="H12">
            <v>8.4</v>
          </cell>
          <cell r="I12">
            <v>2.2999999999999998</v>
          </cell>
          <cell r="J12">
            <v>2.91</v>
          </cell>
          <cell r="K12">
            <v>1.46</v>
          </cell>
          <cell r="L12">
            <v>3.3677292052657677</v>
          </cell>
          <cell r="O12">
            <v>40</v>
          </cell>
          <cell r="Q12">
            <v>75756</v>
          </cell>
        </row>
        <row r="13">
          <cell r="A13" t="str">
            <v>ISA 75x75x8</v>
          </cell>
          <cell r="B13">
            <v>8.9</v>
          </cell>
          <cell r="C13">
            <v>11.4</v>
          </cell>
          <cell r="D13">
            <v>2.14</v>
          </cell>
          <cell r="E13">
            <v>59</v>
          </cell>
          <cell r="F13">
            <v>94.1</v>
          </cell>
          <cell r="G13">
            <v>24</v>
          </cell>
          <cell r="H13">
            <v>11</v>
          </cell>
          <cell r="I13">
            <v>2.2799999999999998</v>
          </cell>
          <cell r="J13">
            <v>2.88</v>
          </cell>
          <cell r="K13">
            <v>1.45</v>
          </cell>
          <cell r="L13">
            <v>3.4132096331752022</v>
          </cell>
          <cell r="O13">
            <v>40</v>
          </cell>
          <cell r="Q13">
            <v>75758</v>
          </cell>
        </row>
        <row r="14">
          <cell r="A14" t="str">
            <v>ISA 75x75x10</v>
          </cell>
          <cell r="B14">
            <v>11</v>
          </cell>
          <cell r="C14">
            <v>14</v>
          </cell>
          <cell r="D14">
            <v>2.2200000000000002</v>
          </cell>
          <cell r="E14">
            <v>71.400000000000006</v>
          </cell>
          <cell r="F14">
            <v>113</v>
          </cell>
          <cell r="G14">
            <v>29.4</v>
          </cell>
          <cell r="H14">
            <v>13.5</v>
          </cell>
          <cell r="I14">
            <v>2.2599999999999998</v>
          </cell>
          <cell r="J14">
            <v>2.84</v>
          </cell>
          <cell r="K14">
            <v>1.45</v>
          </cell>
          <cell r="L14">
            <v>3.4600578029853777</v>
          </cell>
          <cell r="O14">
            <v>40</v>
          </cell>
          <cell r="Q14">
            <v>757510</v>
          </cell>
        </row>
        <row r="15">
          <cell r="A15" t="str">
            <v>ISA 90x90x6</v>
          </cell>
          <cell r="B15">
            <v>8.1999999999999993</v>
          </cell>
          <cell r="C15">
            <v>10.5</v>
          </cell>
          <cell r="D15">
            <v>2.42</v>
          </cell>
          <cell r="E15">
            <v>80.099999999999994</v>
          </cell>
          <cell r="F15">
            <v>128</v>
          </cell>
          <cell r="G15">
            <v>32</v>
          </cell>
          <cell r="H15">
            <v>12.2</v>
          </cell>
          <cell r="I15">
            <v>2.77</v>
          </cell>
          <cell r="J15">
            <v>3.5</v>
          </cell>
          <cell r="K15">
            <v>1.75</v>
          </cell>
          <cell r="L15">
            <v>3.9528850223602507</v>
          </cell>
          <cell r="O15">
            <v>50</v>
          </cell>
          <cell r="Q15">
            <v>90906</v>
          </cell>
        </row>
        <row r="16">
          <cell r="A16" t="str">
            <v>ISA 90x90x8</v>
          </cell>
          <cell r="B16">
            <v>10.8</v>
          </cell>
          <cell r="C16">
            <v>13.8</v>
          </cell>
          <cell r="D16">
            <v>2.5099999999999998</v>
          </cell>
          <cell r="E16">
            <v>104</v>
          </cell>
          <cell r="F16">
            <v>166</v>
          </cell>
          <cell r="G16">
            <v>42</v>
          </cell>
          <cell r="H16">
            <v>16</v>
          </cell>
          <cell r="I16">
            <v>2.75</v>
          </cell>
          <cell r="J16">
            <v>3.47</v>
          </cell>
          <cell r="K16">
            <v>1.75</v>
          </cell>
          <cell r="L16">
            <v>4.0038231729186045</v>
          </cell>
          <cell r="O16">
            <v>50</v>
          </cell>
          <cell r="Q16">
            <v>90908</v>
          </cell>
        </row>
        <row r="17">
          <cell r="A17" t="str">
            <v>ISA 90x90x10</v>
          </cell>
          <cell r="B17">
            <v>13.4</v>
          </cell>
          <cell r="C17">
            <v>17</v>
          </cell>
          <cell r="D17">
            <v>2.59</v>
          </cell>
          <cell r="E17">
            <v>127</v>
          </cell>
          <cell r="F17">
            <v>202</v>
          </cell>
          <cell r="G17">
            <v>51.6</v>
          </cell>
          <cell r="H17">
            <v>19.8</v>
          </cell>
          <cell r="I17">
            <v>2.73</v>
          </cell>
          <cell r="J17">
            <v>3.44</v>
          </cell>
          <cell r="K17">
            <v>1.74</v>
          </cell>
          <cell r="L17">
            <v>4.0488269906233336</v>
          </cell>
          <cell r="O17">
            <v>50</v>
          </cell>
          <cell r="Q17">
            <v>909010</v>
          </cell>
        </row>
        <row r="18">
          <cell r="A18" t="str">
            <v>ISA 90x90x12</v>
          </cell>
          <cell r="B18">
            <v>15.8</v>
          </cell>
          <cell r="C18">
            <v>20.2</v>
          </cell>
          <cell r="D18">
            <v>2.66</v>
          </cell>
          <cell r="E18">
            <v>148</v>
          </cell>
          <cell r="F18">
            <v>235</v>
          </cell>
          <cell r="G18">
            <v>60.9</v>
          </cell>
          <cell r="H18">
            <v>23.3</v>
          </cell>
          <cell r="I18">
            <v>2.71</v>
          </cell>
          <cell r="J18">
            <v>3.41</v>
          </cell>
          <cell r="K18">
            <v>1.74</v>
          </cell>
          <cell r="L18">
            <v>4.0875053516784536</v>
          </cell>
          <cell r="O18">
            <v>50</v>
          </cell>
          <cell r="Q18">
            <v>909012</v>
          </cell>
        </row>
        <row r="19">
          <cell r="A19" t="str">
            <v>ISA 100x100x6</v>
          </cell>
          <cell r="B19">
            <v>9.1999999999999993</v>
          </cell>
          <cell r="C19">
            <v>11.7</v>
          </cell>
          <cell r="D19">
            <v>2.67</v>
          </cell>
          <cell r="E19">
            <v>111</v>
          </cell>
          <cell r="F19">
            <v>178</v>
          </cell>
          <cell r="G19">
            <v>44.5</v>
          </cell>
          <cell r="H19">
            <v>15.2</v>
          </cell>
          <cell r="I19">
            <v>3.09</v>
          </cell>
          <cell r="J19">
            <v>3.91</v>
          </cell>
          <cell r="K19">
            <v>1.95</v>
          </cell>
          <cell r="L19">
            <v>4.3558007300610067</v>
          </cell>
          <cell r="M19">
            <v>40</v>
          </cell>
          <cell r="N19">
            <v>40</v>
          </cell>
          <cell r="O19">
            <v>60</v>
          </cell>
          <cell r="P19">
            <v>12</v>
          </cell>
          <cell r="Q19">
            <v>1001006</v>
          </cell>
        </row>
        <row r="20">
          <cell r="A20" t="str">
            <v>ISA 100x100x8</v>
          </cell>
          <cell r="B20">
            <v>12.1</v>
          </cell>
          <cell r="C20">
            <v>15.4</v>
          </cell>
          <cell r="D20">
            <v>2.76</v>
          </cell>
          <cell r="E20">
            <v>145</v>
          </cell>
          <cell r="F20">
            <v>232</v>
          </cell>
          <cell r="G20">
            <v>58.4</v>
          </cell>
          <cell r="H20">
            <v>20</v>
          </cell>
          <cell r="I20">
            <v>3.07</v>
          </cell>
          <cell r="J20">
            <v>3.88</v>
          </cell>
          <cell r="K20">
            <v>1.95</v>
          </cell>
          <cell r="L20">
            <v>4.4057348989697509</v>
          </cell>
          <cell r="M20">
            <v>40</v>
          </cell>
          <cell r="N20">
            <v>40</v>
          </cell>
          <cell r="O20">
            <v>60</v>
          </cell>
          <cell r="P20">
            <v>12</v>
          </cell>
          <cell r="Q20">
            <v>1001008</v>
          </cell>
        </row>
        <row r="21">
          <cell r="A21" t="str">
            <v>ISA 100x100x10</v>
          </cell>
          <cell r="B21">
            <v>14.9</v>
          </cell>
          <cell r="C21">
            <v>19</v>
          </cell>
          <cell r="D21">
            <v>2.84</v>
          </cell>
          <cell r="E21">
            <v>177</v>
          </cell>
          <cell r="F21">
            <v>282</v>
          </cell>
          <cell r="G21">
            <v>71.8</v>
          </cell>
          <cell r="H21">
            <v>24.7</v>
          </cell>
          <cell r="I21">
            <v>3.05</v>
          </cell>
          <cell r="J21">
            <v>3.85</v>
          </cell>
          <cell r="K21">
            <v>1.94</v>
          </cell>
          <cell r="L21">
            <v>4.4497303289075845</v>
          </cell>
          <cell r="M21">
            <v>40</v>
          </cell>
          <cell r="N21">
            <v>40</v>
          </cell>
          <cell r="O21">
            <v>60</v>
          </cell>
          <cell r="P21">
            <v>12</v>
          </cell>
          <cell r="Q21">
            <v>10010010</v>
          </cell>
        </row>
        <row r="22">
          <cell r="A22" t="str">
            <v>ISA 100x100x12</v>
          </cell>
          <cell r="B22">
            <v>17.7</v>
          </cell>
          <cell r="C22">
            <v>22.6</v>
          </cell>
          <cell r="D22">
            <v>2.92</v>
          </cell>
          <cell r="E22">
            <v>207</v>
          </cell>
          <cell r="F22">
            <v>329</v>
          </cell>
          <cell r="G22">
            <v>84.7</v>
          </cell>
          <cell r="H22">
            <v>29.2</v>
          </cell>
          <cell r="I22">
            <v>3.03</v>
          </cell>
          <cell r="J22">
            <v>3.82</v>
          </cell>
          <cell r="K22">
            <v>1.94</v>
          </cell>
          <cell r="L22">
            <v>4.4948081160378806</v>
          </cell>
          <cell r="M22">
            <v>40</v>
          </cell>
          <cell r="N22">
            <v>40</v>
          </cell>
          <cell r="O22">
            <v>60</v>
          </cell>
          <cell r="P22">
            <v>12</v>
          </cell>
          <cell r="Q22">
            <v>10010012</v>
          </cell>
        </row>
        <row r="23">
          <cell r="A23" t="str">
            <v>ISA 110x110x8</v>
          </cell>
          <cell r="B23">
            <v>13.4</v>
          </cell>
          <cell r="C23">
            <v>17.100000000000001</v>
          </cell>
          <cell r="D23">
            <v>3</v>
          </cell>
          <cell r="E23">
            <v>197</v>
          </cell>
          <cell r="F23">
            <v>313</v>
          </cell>
          <cell r="G23">
            <v>81</v>
          </cell>
          <cell r="H23">
            <v>24.6</v>
          </cell>
          <cell r="I23">
            <v>3.4</v>
          </cell>
          <cell r="J23">
            <v>4.28</v>
          </cell>
          <cell r="K23">
            <v>2.1800000000000002</v>
          </cell>
          <cell r="L23">
            <v>4.8083261120685226</v>
          </cell>
          <cell r="M23">
            <v>45</v>
          </cell>
          <cell r="N23">
            <v>45</v>
          </cell>
          <cell r="O23">
            <v>65</v>
          </cell>
          <cell r="P23">
            <v>12</v>
          </cell>
          <cell r="Q23">
            <v>1101108</v>
          </cell>
        </row>
        <row r="24">
          <cell r="A24" t="str">
            <v>ISA 110x110x10</v>
          </cell>
          <cell r="B24">
            <v>16.600000000000001</v>
          </cell>
          <cell r="C24">
            <v>21.1</v>
          </cell>
          <cell r="D24">
            <v>3.09</v>
          </cell>
          <cell r="E24">
            <v>240</v>
          </cell>
          <cell r="F24">
            <v>381</v>
          </cell>
          <cell r="G24">
            <v>98.9</v>
          </cell>
          <cell r="H24">
            <v>30.4</v>
          </cell>
          <cell r="I24">
            <v>3.37</v>
          </cell>
          <cell r="J24">
            <v>4.25</v>
          </cell>
          <cell r="K24">
            <v>2.16</v>
          </cell>
          <cell r="L24">
            <v>4.8514946150645164</v>
          </cell>
          <cell r="M24">
            <v>45</v>
          </cell>
          <cell r="N24">
            <v>45</v>
          </cell>
          <cell r="O24">
            <v>65</v>
          </cell>
          <cell r="P24">
            <v>12</v>
          </cell>
          <cell r="Q24">
            <v>11011010</v>
          </cell>
        </row>
        <row r="25">
          <cell r="A25" t="str">
            <v>ISA 110x110x12</v>
          </cell>
          <cell r="B25">
            <v>19.7</v>
          </cell>
          <cell r="C25">
            <v>25.1</v>
          </cell>
          <cell r="D25">
            <v>3.17</v>
          </cell>
          <cell r="E25">
            <v>281</v>
          </cell>
          <cell r="F25">
            <v>446</v>
          </cell>
          <cell r="G25">
            <v>116</v>
          </cell>
          <cell r="H25">
            <v>35.9</v>
          </cell>
          <cell r="I25">
            <v>3.35</v>
          </cell>
          <cell r="J25">
            <v>4.22</v>
          </cell>
          <cell r="K25">
            <v>2.15</v>
          </cell>
          <cell r="L25">
            <v>4.895651131361384</v>
          </cell>
          <cell r="M25">
            <v>45</v>
          </cell>
          <cell r="N25">
            <v>45</v>
          </cell>
          <cell r="O25">
            <v>65</v>
          </cell>
          <cell r="P25">
            <v>12</v>
          </cell>
          <cell r="Q25">
            <v>11011012</v>
          </cell>
        </row>
        <row r="26">
          <cell r="A26" t="str">
            <v>ISA 110x110x16</v>
          </cell>
          <cell r="B26">
            <v>25.7</v>
          </cell>
          <cell r="C26">
            <v>32.799999999999997</v>
          </cell>
          <cell r="D26">
            <v>3.32</v>
          </cell>
          <cell r="E26">
            <v>357</v>
          </cell>
          <cell r="F26">
            <v>560</v>
          </cell>
          <cell r="G26">
            <v>150</v>
          </cell>
          <cell r="H26">
            <v>46.5</v>
          </cell>
          <cell r="I26">
            <v>3.3</v>
          </cell>
          <cell r="J26">
            <v>4.1500000000000004</v>
          </cell>
          <cell r="K26">
            <v>2.14</v>
          </cell>
          <cell r="L26">
            <v>4.9727658299984325</v>
          </cell>
          <cell r="M26">
            <v>45</v>
          </cell>
          <cell r="N26">
            <v>45</v>
          </cell>
          <cell r="O26">
            <v>65</v>
          </cell>
          <cell r="P26">
            <v>12</v>
          </cell>
          <cell r="Q26">
            <v>11011016</v>
          </cell>
        </row>
        <row r="27">
          <cell r="A27" t="str">
            <v>ISA 130x130x8</v>
          </cell>
          <cell r="B27">
            <v>15.9</v>
          </cell>
          <cell r="C27">
            <v>20.3</v>
          </cell>
          <cell r="D27">
            <v>3.5</v>
          </cell>
          <cell r="E27">
            <v>331</v>
          </cell>
          <cell r="F27">
            <v>526</v>
          </cell>
          <cell r="G27">
            <v>136</v>
          </cell>
          <cell r="H27">
            <v>34.9</v>
          </cell>
          <cell r="I27">
            <v>4.04</v>
          </cell>
          <cell r="J27">
            <v>5.0999999999999996</v>
          </cell>
          <cell r="K27">
            <v>2.59</v>
          </cell>
          <cell r="L27">
            <v>5.6153005262407811</v>
          </cell>
          <cell r="M27">
            <v>50</v>
          </cell>
          <cell r="N27">
            <v>50</v>
          </cell>
          <cell r="O27">
            <v>80</v>
          </cell>
          <cell r="P27">
            <v>20</v>
          </cell>
          <cell r="Q27">
            <v>1301308</v>
          </cell>
        </row>
        <row r="28">
          <cell r="A28" t="str">
            <v>ISA 130x130x10</v>
          </cell>
          <cell r="B28">
            <v>19.7</v>
          </cell>
          <cell r="C28">
            <v>25.1</v>
          </cell>
          <cell r="D28">
            <v>3.59</v>
          </cell>
          <cell r="E28">
            <v>405</v>
          </cell>
          <cell r="F28">
            <v>640</v>
          </cell>
          <cell r="G28">
            <v>166</v>
          </cell>
          <cell r="H28">
            <v>43.1</v>
          </cell>
          <cell r="I28">
            <v>4.0199999999999996</v>
          </cell>
          <cell r="J28">
            <v>5.07</v>
          </cell>
          <cell r="K28">
            <v>2.57</v>
          </cell>
          <cell r="L28">
            <v>5.6639650422650023</v>
          </cell>
          <cell r="M28">
            <v>50</v>
          </cell>
          <cell r="N28">
            <v>50</v>
          </cell>
          <cell r="O28">
            <v>80</v>
          </cell>
          <cell r="P28">
            <v>20</v>
          </cell>
          <cell r="Q28">
            <v>13013010</v>
          </cell>
        </row>
        <row r="29">
          <cell r="A29" t="str">
            <v>ISA 130x130x12</v>
          </cell>
          <cell r="B29">
            <v>23.5</v>
          </cell>
          <cell r="C29">
            <v>29.9</v>
          </cell>
          <cell r="D29">
            <v>3.67</v>
          </cell>
          <cell r="E29">
            <v>476</v>
          </cell>
          <cell r="F29">
            <v>757</v>
          </cell>
          <cell r="G29">
            <v>196</v>
          </cell>
          <cell r="H29">
            <v>51</v>
          </cell>
          <cell r="I29">
            <v>3.99</v>
          </cell>
          <cell r="J29">
            <v>5.03</v>
          </cell>
          <cell r="K29">
            <v>2.56</v>
          </cell>
          <cell r="L29">
            <v>5.6995613866331851</v>
          </cell>
          <cell r="M29">
            <v>50</v>
          </cell>
          <cell r="N29">
            <v>50</v>
          </cell>
          <cell r="O29">
            <v>80</v>
          </cell>
          <cell r="P29">
            <v>20</v>
          </cell>
          <cell r="Q29">
            <v>13013012</v>
          </cell>
        </row>
        <row r="30">
          <cell r="A30" t="str">
            <v>ISA 130x130x16</v>
          </cell>
          <cell r="B30">
            <v>30.7</v>
          </cell>
          <cell r="C30">
            <v>39.200000000000003</v>
          </cell>
          <cell r="D30">
            <v>3.82</v>
          </cell>
          <cell r="E30">
            <v>609</v>
          </cell>
          <cell r="F30">
            <v>966</v>
          </cell>
          <cell r="G30">
            <v>250</v>
          </cell>
          <cell r="H30">
            <v>66.3</v>
          </cell>
          <cell r="I30">
            <v>3.94</v>
          </cell>
          <cell r="J30">
            <v>4.97</v>
          </cell>
          <cell r="K30">
            <v>2.54</v>
          </cell>
          <cell r="L30">
            <v>5.7733872206876962</v>
          </cell>
          <cell r="M30">
            <v>50</v>
          </cell>
          <cell r="N30">
            <v>50</v>
          </cell>
          <cell r="O30">
            <v>80</v>
          </cell>
          <cell r="P30">
            <v>20</v>
          </cell>
          <cell r="Q30">
            <v>13013016</v>
          </cell>
        </row>
        <row r="31">
          <cell r="A31" t="str">
            <v>ISA 150x150x10</v>
          </cell>
          <cell r="B31">
            <v>22.9</v>
          </cell>
          <cell r="C31">
            <v>29.2</v>
          </cell>
          <cell r="D31">
            <v>4.08</v>
          </cell>
          <cell r="E31">
            <v>634</v>
          </cell>
          <cell r="F31">
            <v>1010</v>
          </cell>
          <cell r="G31">
            <v>260</v>
          </cell>
          <cell r="H31">
            <v>58</v>
          </cell>
          <cell r="I31">
            <v>4.66</v>
          </cell>
          <cell r="J31">
            <v>5.87</v>
          </cell>
          <cell r="K31">
            <v>2.98</v>
          </cell>
          <cell r="L31">
            <v>6.4642091550320373</v>
          </cell>
          <cell r="M31">
            <v>55</v>
          </cell>
          <cell r="N31">
            <v>65</v>
          </cell>
          <cell r="O31">
            <v>90</v>
          </cell>
          <cell r="P31">
            <v>22</v>
          </cell>
          <cell r="Q31">
            <v>15015010</v>
          </cell>
        </row>
        <row r="32">
          <cell r="A32" t="str">
            <v>ISA 150x150x12</v>
          </cell>
          <cell r="B32">
            <v>27.3</v>
          </cell>
          <cell r="C32">
            <v>34.799999999999997</v>
          </cell>
          <cell r="D32">
            <v>4.16</v>
          </cell>
          <cell r="E32">
            <v>746</v>
          </cell>
          <cell r="F32">
            <v>1190</v>
          </cell>
          <cell r="G32">
            <v>306</v>
          </cell>
          <cell r="H32">
            <v>68.8</v>
          </cell>
          <cell r="I32">
            <v>4.63</v>
          </cell>
          <cell r="J32">
            <v>5.84</v>
          </cell>
          <cell r="K32">
            <v>2.97</v>
          </cell>
          <cell r="L32">
            <v>6.4984998268831253</v>
          </cell>
          <cell r="M32">
            <v>55</v>
          </cell>
          <cell r="N32">
            <v>65</v>
          </cell>
          <cell r="O32">
            <v>90</v>
          </cell>
          <cell r="P32">
            <v>22</v>
          </cell>
          <cell r="Q32">
            <v>15015012</v>
          </cell>
        </row>
        <row r="33">
          <cell r="A33" t="str">
            <v>ISA 150x150x16</v>
          </cell>
          <cell r="B33">
            <v>35.799999999999997</v>
          </cell>
          <cell r="C33">
            <v>45.6</v>
          </cell>
          <cell r="D33">
            <v>4.3099999999999996</v>
          </cell>
          <cell r="E33">
            <v>959</v>
          </cell>
          <cell r="F33">
            <v>1520</v>
          </cell>
          <cell r="G33">
            <v>395</v>
          </cell>
          <cell r="H33">
            <v>89.7</v>
          </cell>
          <cell r="I33">
            <v>4.58</v>
          </cell>
          <cell r="J33">
            <v>5.77</v>
          </cell>
          <cell r="K33">
            <v>2.94</v>
          </cell>
          <cell r="L33">
            <v>6.5696651360628726</v>
          </cell>
          <cell r="M33">
            <v>55</v>
          </cell>
          <cell r="N33">
            <v>65</v>
          </cell>
          <cell r="O33">
            <v>90</v>
          </cell>
          <cell r="P33">
            <v>22</v>
          </cell>
          <cell r="Q33">
            <v>15015016</v>
          </cell>
        </row>
        <row r="34">
          <cell r="A34" t="str">
            <v>ISA 150x150x20</v>
          </cell>
          <cell r="B34">
            <v>44.1</v>
          </cell>
          <cell r="C34">
            <v>56.2</v>
          </cell>
          <cell r="D34">
            <v>4.46</v>
          </cell>
          <cell r="E34">
            <v>1160</v>
          </cell>
          <cell r="F34">
            <v>1830</v>
          </cell>
          <cell r="G34">
            <v>481</v>
          </cell>
          <cell r="H34">
            <v>110</v>
          </cell>
          <cell r="I34">
            <v>4.53</v>
          </cell>
          <cell r="J34">
            <v>5.71</v>
          </cell>
          <cell r="K34">
            <v>2.93</v>
          </cell>
          <cell r="L34">
            <v>6.6438317257438122</v>
          </cell>
          <cell r="M34">
            <v>55</v>
          </cell>
          <cell r="N34">
            <v>65</v>
          </cell>
          <cell r="O34">
            <v>90</v>
          </cell>
          <cell r="P34">
            <v>22</v>
          </cell>
          <cell r="Q34">
            <v>15015020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ign"/>
      <sheetName val="CLAY"/>
      <sheetName val="SAND"/>
      <sheetName val="Sheet2"/>
      <sheetName val="Sheet3"/>
    </sheetNames>
    <sheetDataSet>
      <sheetData sheetId="0"/>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h-1,5,9"/>
      <sheetName val="BH-01"/>
      <sheetName val="SPT vs PHI"/>
      <sheetName val="GN-ST-05 -3 (2)"/>
      <sheetName val="FINAL"/>
      <sheetName val="Boq"/>
      <sheetName val="Calendar"/>
      <sheetName val="Sheet1"/>
      <sheetName val="Sheet2"/>
      <sheetName val="Sheet3"/>
      <sheetName val="ATTERBERG LIMITS (3)"/>
    </sheetNames>
    <sheetDataSet>
      <sheetData sheetId="0" refreshError="1"/>
      <sheetData sheetId="1" refreshError="1"/>
      <sheetData sheetId="2" refreshError="1">
        <row r="2">
          <cell r="B2">
            <v>1</v>
          </cell>
          <cell r="C2">
            <v>25</v>
          </cell>
        </row>
        <row r="3">
          <cell r="B3">
            <v>2</v>
          </cell>
          <cell r="C3">
            <v>25</v>
          </cell>
        </row>
        <row r="4">
          <cell r="B4">
            <v>3</v>
          </cell>
          <cell r="C4">
            <v>25</v>
          </cell>
        </row>
        <row r="5">
          <cell r="B5">
            <v>4</v>
          </cell>
          <cell r="C5">
            <v>25</v>
          </cell>
        </row>
        <row r="6">
          <cell r="B6">
            <v>5</v>
          </cell>
          <cell r="C6">
            <v>28</v>
          </cell>
        </row>
        <row r="7">
          <cell r="B7">
            <v>6</v>
          </cell>
          <cell r="C7">
            <v>28.5</v>
          </cell>
        </row>
        <row r="8">
          <cell r="B8">
            <v>7</v>
          </cell>
          <cell r="C8">
            <v>29</v>
          </cell>
        </row>
        <row r="9">
          <cell r="B9">
            <v>8</v>
          </cell>
          <cell r="C9">
            <v>29</v>
          </cell>
        </row>
        <row r="10">
          <cell r="B10">
            <v>9</v>
          </cell>
          <cell r="C10">
            <v>30</v>
          </cell>
        </row>
        <row r="11">
          <cell r="B11">
            <v>10</v>
          </cell>
          <cell r="C11">
            <v>30</v>
          </cell>
        </row>
        <row r="12">
          <cell r="B12">
            <v>11</v>
          </cell>
          <cell r="C12">
            <v>30</v>
          </cell>
        </row>
        <row r="13">
          <cell r="B13">
            <v>12</v>
          </cell>
          <cell r="C13">
            <v>31</v>
          </cell>
        </row>
        <row r="14">
          <cell r="B14">
            <v>13</v>
          </cell>
          <cell r="C14">
            <v>31</v>
          </cell>
        </row>
        <row r="15">
          <cell r="B15">
            <v>14</v>
          </cell>
          <cell r="C15">
            <v>31</v>
          </cell>
        </row>
        <row r="16">
          <cell r="B16">
            <v>15</v>
          </cell>
          <cell r="C16">
            <v>32</v>
          </cell>
        </row>
        <row r="17">
          <cell r="B17">
            <v>16</v>
          </cell>
          <cell r="C17">
            <v>32</v>
          </cell>
        </row>
        <row r="18">
          <cell r="B18">
            <v>17</v>
          </cell>
          <cell r="C18">
            <v>32</v>
          </cell>
        </row>
        <row r="19">
          <cell r="B19">
            <v>18</v>
          </cell>
          <cell r="C19">
            <v>33</v>
          </cell>
        </row>
        <row r="20">
          <cell r="B20">
            <v>19</v>
          </cell>
          <cell r="C20">
            <v>33</v>
          </cell>
        </row>
        <row r="21">
          <cell r="B21">
            <v>20</v>
          </cell>
          <cell r="C21">
            <v>33</v>
          </cell>
        </row>
        <row r="22">
          <cell r="B22">
            <v>21</v>
          </cell>
          <cell r="C22">
            <v>33</v>
          </cell>
        </row>
        <row r="23">
          <cell r="B23">
            <v>22</v>
          </cell>
          <cell r="C23">
            <v>34</v>
          </cell>
        </row>
        <row r="24">
          <cell r="B24">
            <v>23</v>
          </cell>
          <cell r="C24">
            <v>34</v>
          </cell>
        </row>
        <row r="25">
          <cell r="B25">
            <v>24</v>
          </cell>
          <cell r="C25">
            <v>35</v>
          </cell>
        </row>
        <row r="26">
          <cell r="B26">
            <v>25</v>
          </cell>
          <cell r="C26">
            <v>35</v>
          </cell>
        </row>
        <row r="27">
          <cell r="B27">
            <v>26</v>
          </cell>
          <cell r="C27">
            <v>35</v>
          </cell>
        </row>
        <row r="28">
          <cell r="B28">
            <v>27</v>
          </cell>
          <cell r="C28">
            <v>35</v>
          </cell>
        </row>
        <row r="29">
          <cell r="B29">
            <v>28</v>
          </cell>
          <cell r="C29">
            <v>36</v>
          </cell>
        </row>
        <row r="30">
          <cell r="B30">
            <v>29</v>
          </cell>
          <cell r="C30">
            <v>36</v>
          </cell>
        </row>
        <row r="31">
          <cell r="B31">
            <v>30</v>
          </cell>
          <cell r="C31">
            <v>36</v>
          </cell>
        </row>
        <row r="32">
          <cell r="B32">
            <v>31</v>
          </cell>
          <cell r="C32">
            <v>36</v>
          </cell>
        </row>
        <row r="33">
          <cell r="B33">
            <v>32</v>
          </cell>
          <cell r="C33">
            <v>37</v>
          </cell>
        </row>
        <row r="34">
          <cell r="B34">
            <v>33</v>
          </cell>
          <cell r="C34">
            <v>36</v>
          </cell>
        </row>
        <row r="35">
          <cell r="B35">
            <v>34</v>
          </cell>
          <cell r="C35">
            <v>37</v>
          </cell>
        </row>
        <row r="36">
          <cell r="B36">
            <v>35</v>
          </cell>
          <cell r="C36">
            <v>37</v>
          </cell>
        </row>
        <row r="37">
          <cell r="B37">
            <v>36</v>
          </cell>
          <cell r="C37">
            <v>38</v>
          </cell>
        </row>
        <row r="38">
          <cell r="B38">
            <v>37</v>
          </cell>
          <cell r="C38">
            <v>38</v>
          </cell>
        </row>
        <row r="39">
          <cell r="B39">
            <v>38</v>
          </cell>
          <cell r="C39">
            <v>38</v>
          </cell>
        </row>
        <row r="40">
          <cell r="B40">
            <v>39</v>
          </cell>
          <cell r="C40">
            <v>38</v>
          </cell>
        </row>
        <row r="41">
          <cell r="B41">
            <v>40</v>
          </cell>
          <cell r="C41">
            <v>39</v>
          </cell>
        </row>
        <row r="42">
          <cell r="B42">
            <v>41</v>
          </cell>
          <cell r="C42">
            <v>39</v>
          </cell>
        </row>
        <row r="43">
          <cell r="B43">
            <v>42</v>
          </cell>
          <cell r="C43">
            <v>39</v>
          </cell>
        </row>
        <row r="44">
          <cell r="B44">
            <v>43</v>
          </cell>
          <cell r="C44">
            <v>39</v>
          </cell>
        </row>
        <row r="45">
          <cell r="B45">
            <v>44</v>
          </cell>
          <cell r="C45">
            <v>39</v>
          </cell>
        </row>
        <row r="46">
          <cell r="B46">
            <v>45</v>
          </cell>
          <cell r="C46">
            <v>39</v>
          </cell>
        </row>
        <row r="47">
          <cell r="B47">
            <v>46</v>
          </cell>
          <cell r="C47">
            <v>39</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
      <sheetName val="SBC-BH 19"/>
      <sheetName val="SBC-BH-16"/>
      <sheetName val="BH-20"/>
      <sheetName val="BH-15"/>
      <sheetName val="BH-14"/>
      <sheetName val="BH-16"/>
      <sheetName val="BH-17"/>
      <sheetName val="sbc-ABH-1"/>
      <sheetName val="ABH-1"/>
      <sheetName val="BH-19"/>
      <sheetName val="SBC-BH-1"/>
      <sheetName val="BH-1"/>
      <sheetName val="SBC-BH-3"/>
      <sheetName val="BH-3"/>
      <sheetName val="Sheet4"/>
      <sheetName val="SPT vs PHI"/>
    </sheetNames>
    <sheetDataSet>
      <sheetData sheetId="0">
        <row r="1">
          <cell r="J1">
            <v>1.7453292519943295E-2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tions"/>
      <sheetName val="INTRODUCTION"/>
      <sheetName val="Engg"/>
      <sheetName val="Design of SF"/>
      <sheetName val="PVCAPACITY"/>
      <sheetName val="PHCAPACITY"/>
      <sheetName val="APPENDIX-I"/>
      <sheetName val="APPENDIX-II"/>
      <sheetName val="APPENDIX-III"/>
      <sheetName val="SPT vs PHI"/>
      <sheetName val="Sheet1 (4)"/>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cover"/>
      <sheetName val="Sheet pile"/>
      <sheetName val="Elastic modulus"/>
      <sheetName val="Spring values"/>
      <sheetName val="Design"/>
    </sheetNames>
    <sheetDataSet>
      <sheetData sheetId="0"/>
      <sheetData sheetId="1"/>
      <sheetData sheetId="2"/>
      <sheetData sheetId="3"/>
      <sheetData sheetId="4"/>
      <sheetData sheetId="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C 1"/>
      <sheetName val="Settlement clay"/>
      <sheetName val="Settlement Sand"/>
    </sheetNames>
    <sheetDataSet>
      <sheetData sheetId="0"/>
      <sheetData sheetId="1">
        <row r="9">
          <cell r="V9">
            <v>2.5</v>
          </cell>
        </row>
        <row r="10">
          <cell r="V10">
            <v>3</v>
          </cell>
        </row>
        <row r="11">
          <cell r="V11" t="str">
            <v>YES</v>
          </cell>
        </row>
        <row r="12">
          <cell r="V12" t="str">
            <v>NO</v>
          </cell>
        </row>
      </sheetData>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amp;Local (2)"/>
      <sheetName val="tITLE"/>
      <sheetName val="Index"/>
      <sheetName val="-19.252"/>
      <sheetName val="sum-19.252"/>
      <sheetName val="pc-loads"/>
      <sheetName val="Pile cap"/>
      <sheetName val="General&amp;Local"/>
      <sheetName val="Appendix"/>
      <sheetName val="Design"/>
      <sheetName val="summary"/>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vil Boq"/>
      <sheetName val="Calculations"/>
      <sheetName val="List"/>
      <sheetName val="Pre-cast"/>
      <sheetName val="floor slab-RS2"/>
      <sheetName val="ANALYSIS"/>
      <sheetName val="SPT vs PHI"/>
      <sheetName val="std.wt."/>
      <sheetName val="THK"/>
      <sheetName val="IS3370"/>
      <sheetName val="IS456"/>
      <sheetName val="Table10"/>
      <sheetName val="Table11"/>
      <sheetName val="Table12"/>
      <sheetName val="Table9"/>
      <sheetName val="Purlin(7m)"/>
      <sheetName val="E1"/>
      <sheetName val="Corbel"/>
      <sheetName val="RA-markate"/>
      <sheetName val="Material "/>
      <sheetName val="Pur"/>
      <sheetName val="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Pile cap"/>
      <sheetName val="moments-table(tri)"/>
      <sheetName val="Design"/>
      <sheetName val="+X &amp; -X DIR PRE"/>
      <sheetName val="switch"/>
      <sheetName val="BOQ_Direct_selling cost"/>
      <sheetName val="dummy"/>
      <sheetName val="General Summary"/>
      <sheetName val="149"/>
      <sheetName val="conc-foot-gradeslab"/>
      <sheetName val="Staff Forecast spread"/>
      <sheetName val="Civil_Boq"/>
      <sheetName val="Civil_Boq1"/>
      <sheetName val="SPT_vs_PHI"/>
      <sheetName val="std_wt_"/>
      <sheetName val="Pile_cap"/>
      <sheetName val="Material_"/>
      <sheetName val="Chandrawal_-1"/>
      <sheetName val="Guide_VAT_ED_Credit"/>
      <sheetName val="AMC_&amp;_O&amp;M"/>
      <sheetName val="JTS_Costing"/>
      <sheetName val="PRECAST lightconc-II"/>
      <sheetName val="PIpe Pushing"/>
      <sheetName val="Break up Sheet"/>
      <sheetName val="sept-plan"/>
      <sheetName val="d-safe specs"/>
      <sheetName val="1.01 (a)"/>
      <sheetName val="Balance sheet"/>
      <sheetName val="RES-PLANNING"/>
      <sheetName val="Pay_Sep06"/>
      <sheetName val="WPR-IV"/>
      <sheetName val="GBW"/>
      <sheetName val="Sheet4"/>
      <sheetName val="Main-Material"/>
      <sheetName val="girder"/>
      <sheetName val="13. Steel - Ratio"/>
      <sheetName val="Footings"/>
      <sheetName val="Labour productivity"/>
      <sheetName val="Legal Risk Analysis"/>
      <sheetName val="COLUMN"/>
      <sheetName val="Abstract Sheet"/>
      <sheetName val="shuttering"/>
      <sheetName val="FORM7"/>
      <sheetName val="2.1 受電設備棟"/>
      <sheetName val="2.2 受・防火水槽"/>
      <sheetName val="2.3 排水処理設備棟"/>
      <sheetName val="2.4 倉庫棟"/>
      <sheetName val="2.5 守衛棟"/>
      <sheetName val="DETAIL SHEET"/>
      <sheetName val="TASKRSRC (2)"/>
      <sheetName val="TARGET"/>
      <sheetName val="BASELINE"/>
      <sheetName val="MainSheet"/>
      <sheetName val="spool"/>
      <sheetName val="Supplier"/>
      <sheetName val="CABLE DATA"/>
      <sheetName val="INPUT SHEET"/>
      <sheetName val="Extra Item"/>
      <sheetName val="Fill this out first..."/>
      <sheetName val="Lead"/>
      <sheetName val="Labour &amp; Plant"/>
      <sheetName val="Project Budget Worksheet"/>
      <sheetName val="organi synthesis lab"/>
      <sheetName val="UNIT2"/>
      <sheetName val="Notes"/>
      <sheetName val="V.O.4 - PCC Qty"/>
      <sheetName val="Field Values"/>
      <sheetName val="TBAL9697 -group wise  sdpl"/>
      <sheetName val="BOQ -II ph 2"/>
      <sheetName val="BOQ fire proofing"/>
      <sheetName val="RCC,Ret. Wall"/>
      <sheetName val="Fin Sum"/>
      <sheetName val="PointNo.5"/>
      <sheetName val="Detail"/>
      <sheetName val="Sheet1"/>
      <sheetName val="T1037 Entire School"/>
      <sheetName val="d-safe DELUXE"/>
      <sheetName val="RMZ Summary"/>
      <sheetName val="Employee List"/>
      <sheetName val="Construction"/>
      <sheetName val="Cover sheet"/>
      <sheetName val="Vehicles"/>
      <sheetName val="except wiring"/>
      <sheetName val="VCH-SLC"/>
      <sheetName val="3cd Annexure"/>
      <sheetName val="cubes_M20"/>
      <sheetName val="P&amp;L-BDMC"/>
      <sheetName val="RECAPITULATION"/>
      <sheetName val="COST"/>
      <sheetName val="Plant Cost"/>
      <sheetName val="Site wise NADs"/>
      <sheetName val="Sheet3"/>
      <sheetName val="Sheet2"/>
      <sheetName val="LANGUAGE"/>
      <sheetName val="Aseet1998"/>
      <sheetName val="Input"/>
      <sheetName val="p&amp;m"/>
      <sheetName val="LABOUR"/>
      <sheetName val="STAFFSCHED "/>
      <sheetName val="dBase"/>
      <sheetName val="PRECAST lightconc_II"/>
      <sheetName val="Voucher"/>
      <sheetName val="Basement Budget"/>
      <sheetName val="IO LIST"/>
      <sheetName val="foot"/>
      <sheetName val="3-3(750)"/>
      <sheetName val="Storage"/>
      <sheetName val="PC Master List"/>
      <sheetName val="WWR"/>
      <sheetName val="Calc1"/>
      <sheetName val="Equipment"/>
      <sheetName val="AOR"/>
      <sheetName val="Costing"/>
      <sheetName val="ORDER BOOKING"/>
      <sheetName val="Macro1"/>
      <sheetName val="labour coeff"/>
      <sheetName val="Cal"/>
      <sheetName val="Data"/>
      <sheetName val="Boiler&amp;TG"/>
      <sheetName val="Names&amp;Cases"/>
      <sheetName val="10. &amp; 11. Rate Code &amp; BQ"/>
      <sheetName val="Scope Reconciliation"/>
      <sheetName val=" "/>
      <sheetName val="tower"/>
      <sheetName val="x-items"/>
      <sheetName val="BOQ_Direct_selling_cost"/>
      <sheetName val="Staff_Forecast_spread"/>
      <sheetName val="floor_slab-RS2"/>
      <sheetName val="PRECAST_lightconc-II"/>
      <sheetName val="PIpe_Pushing"/>
      <sheetName val="d-safe_specs"/>
      <sheetName val="Labour_productivity"/>
      <sheetName val="BOQ (2)"/>
      <sheetName val="main"/>
      <sheetName val="Site Dev BOQ"/>
      <sheetName val="analysis-superstructure"/>
      <sheetName val="Current Bill MB ref"/>
      <sheetName val="Summary_Bank"/>
      <sheetName val="Non-Factory"/>
      <sheetName val="loadcal"/>
      <sheetName val="NT LBH"/>
      <sheetName val="1st and 4th flight"/>
      <sheetName val="AK-Offertstammblatt"/>
      <sheetName val="M.S."/>
      <sheetName val="INPUT_SHEET"/>
      <sheetName val="Desgn(zone I)"/>
      <sheetName val="Electrical"/>
      <sheetName val="Build-up"/>
      <sheetName val="Calc_ISC"/>
      <sheetName val="Tender Summary"/>
      <sheetName val="BOQ_SERENO"/>
      <sheetName val="T&amp;M"/>
      <sheetName val="radar"/>
      <sheetName val="E &amp; R"/>
      <sheetName val="Fee Rate Summary"/>
      <sheetName val="beam-reinft"/>
      <sheetName val="Rate analysis"/>
      <sheetName val="@Risk Inputs"/>
      <sheetName val="Calc"/>
      <sheetName val="KH-Q1,Q2,01"/>
      <sheetName val="RANGE"/>
      <sheetName val="purpose&amp;input"/>
      <sheetName val="DG3285"/>
    </sheetNames>
    <sheetDataSet>
      <sheetData sheetId="0" refreshError="1">
        <row r="3">
          <cell r="D3" t="str">
            <v>Gujarat rehabilitation work of Mathak village for TWRI</v>
          </cell>
        </row>
      </sheetData>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sign"/>
      <sheetName val="CLAY"/>
      <sheetName val="SAND"/>
      <sheetName val="Sheet2"/>
      <sheetName val="Sheet3"/>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2"/>
  <sheetViews>
    <sheetView tabSelected="1" view="pageBreakPreview" zoomScale="85" zoomScaleNormal="90" zoomScaleSheetLayoutView="85" zoomScalePageLayoutView="85" workbookViewId="0">
      <selection activeCell="AA38" sqref="AA38"/>
    </sheetView>
  </sheetViews>
  <sheetFormatPr defaultColWidth="3.7109375" defaultRowHeight="15.95" customHeight="1" x14ac:dyDescent="0.25"/>
  <cols>
    <col min="1" max="1" width="1.7109375" style="1" customWidth="1"/>
    <col min="2" max="2" width="1.42578125" style="1" customWidth="1"/>
    <col min="3" max="3" width="1" style="1" customWidth="1"/>
    <col min="4" max="4" width="0.42578125" style="1" customWidth="1"/>
    <col min="5" max="19" width="5.28515625" style="1" customWidth="1"/>
    <col min="20" max="23" width="1.7109375" style="1" customWidth="1"/>
    <col min="24" max="24" width="0.85546875" style="1" customWidth="1"/>
    <col min="25" max="25" width="9.42578125" style="27" customWidth="1"/>
    <col min="26" max="28" width="5.7109375" style="27" customWidth="1"/>
    <col min="29" max="16384" width="3.7109375" style="1"/>
  </cols>
  <sheetData>
    <row r="1" spans="1:33" ht="10.15" customHeight="1" x14ac:dyDescent="0.25">
      <c r="A1" s="71"/>
      <c r="B1" s="71"/>
      <c r="C1" s="70"/>
      <c r="D1" s="70"/>
      <c r="E1" s="70"/>
      <c r="F1" s="70"/>
      <c r="G1" s="70"/>
      <c r="H1" s="70"/>
      <c r="I1" s="70"/>
      <c r="J1" s="70"/>
      <c r="K1" s="70"/>
      <c r="L1" s="70"/>
      <c r="M1" s="70"/>
      <c r="N1" s="70"/>
      <c r="O1" s="70"/>
      <c r="P1" s="70"/>
      <c r="Q1" s="70"/>
      <c r="R1" s="70"/>
      <c r="S1" s="70"/>
      <c r="T1" s="70"/>
      <c r="U1" s="70"/>
      <c r="V1" s="71"/>
      <c r="W1" s="70"/>
      <c r="Y1" s="167" t="s">
        <v>5</v>
      </c>
      <c r="Z1" s="167" t="s">
        <v>6</v>
      </c>
      <c r="AA1" s="167" t="s">
        <v>6</v>
      </c>
      <c r="AB1" s="167" t="s">
        <v>7</v>
      </c>
    </row>
    <row r="2" spans="1:33" ht="10.15" customHeight="1" x14ac:dyDescent="0.25">
      <c r="A2" s="71"/>
      <c r="B2" s="70"/>
      <c r="C2" s="70"/>
      <c r="D2" s="70"/>
      <c r="E2" s="70"/>
      <c r="F2" s="70"/>
      <c r="G2" s="70"/>
      <c r="H2" s="70"/>
      <c r="I2" s="70"/>
      <c r="J2" s="70"/>
      <c r="K2" s="70"/>
      <c r="L2" s="70"/>
      <c r="M2" s="70"/>
      <c r="N2" s="70"/>
      <c r="O2" s="70"/>
      <c r="P2" s="70"/>
      <c r="Q2" s="70"/>
      <c r="R2" s="70"/>
      <c r="S2" s="70"/>
      <c r="T2" s="70"/>
      <c r="U2" s="70"/>
      <c r="V2" s="70"/>
      <c r="W2" s="71"/>
      <c r="Y2" s="167"/>
      <c r="Z2" s="167"/>
      <c r="AA2" s="167"/>
      <c r="AB2" s="167"/>
    </row>
    <row r="3" spans="1:33" ht="10.15" customHeight="1" x14ac:dyDescent="0.25">
      <c r="A3" s="70"/>
      <c r="B3" s="70"/>
      <c r="C3" s="70"/>
      <c r="D3" s="70"/>
      <c r="E3" s="70"/>
      <c r="F3" s="70"/>
      <c r="G3" s="70"/>
      <c r="H3" s="70"/>
      <c r="I3" s="70"/>
      <c r="J3" s="70"/>
      <c r="K3" s="70"/>
      <c r="L3" s="70"/>
      <c r="M3" s="70"/>
      <c r="N3" s="70"/>
      <c r="O3" s="70"/>
      <c r="P3" s="70"/>
      <c r="Q3" s="70"/>
      <c r="R3" s="70"/>
      <c r="S3" s="70"/>
      <c r="T3" s="70"/>
      <c r="U3" s="70"/>
      <c r="V3" s="70"/>
      <c r="W3" s="70"/>
    </row>
    <row r="4" spans="1:33" ht="24.95" customHeight="1" x14ac:dyDescent="0.25">
      <c r="A4" s="71"/>
      <c r="B4" s="70"/>
      <c r="C4" s="71"/>
      <c r="L4" s="28"/>
      <c r="N4" s="99"/>
      <c r="U4" s="71"/>
      <c r="V4" s="70"/>
      <c r="W4" s="71"/>
    </row>
    <row r="5" spans="1:33" ht="24.95" customHeight="1" x14ac:dyDescent="0.25">
      <c r="A5" s="71"/>
      <c r="B5" s="70"/>
      <c r="C5" s="71"/>
      <c r="L5" s="28"/>
      <c r="U5" s="71"/>
      <c r="V5" s="70"/>
      <c r="W5" s="71"/>
    </row>
    <row r="6" spans="1:33" ht="24.95" customHeight="1" x14ac:dyDescent="0.25">
      <c r="A6" s="71"/>
      <c r="B6" s="70"/>
      <c r="C6" s="71"/>
      <c r="U6" s="71"/>
      <c r="V6" s="70"/>
      <c r="W6" s="71"/>
    </row>
    <row r="7" spans="1:33" ht="40.15" customHeight="1" x14ac:dyDescent="0.25">
      <c r="A7" s="71"/>
      <c r="B7" s="70"/>
      <c r="C7" s="71"/>
      <c r="U7" s="71"/>
      <c r="V7" s="70"/>
      <c r="W7" s="71"/>
      <c r="AG7" s="28"/>
    </row>
    <row r="8" spans="1:33" ht="42" customHeight="1" thickBot="1" x14ac:dyDescent="0.45">
      <c r="A8" s="71"/>
      <c r="B8" s="168" t="s">
        <v>205</v>
      </c>
      <c r="C8" s="168"/>
      <c r="D8" s="168"/>
      <c r="E8" s="168"/>
      <c r="F8" s="168"/>
      <c r="G8" s="168"/>
      <c r="H8" s="168"/>
      <c r="I8" s="168"/>
      <c r="J8" s="168"/>
      <c r="K8" s="168"/>
      <c r="L8" s="168"/>
      <c r="M8" s="168"/>
      <c r="U8" s="71"/>
      <c r="V8" s="70"/>
      <c r="W8" s="71"/>
      <c r="AC8" s="98"/>
    </row>
    <row r="9" spans="1:33" ht="52.9" customHeight="1" thickBot="1" x14ac:dyDescent="0.3">
      <c r="A9" s="71"/>
      <c r="B9" s="170" t="s">
        <v>204</v>
      </c>
      <c r="C9" s="170"/>
      <c r="D9" s="170"/>
      <c r="E9" s="170"/>
      <c r="F9" s="170"/>
      <c r="G9" s="170"/>
      <c r="H9" s="170"/>
      <c r="I9" s="170"/>
      <c r="J9" s="170"/>
      <c r="K9" s="170"/>
      <c r="L9" s="170"/>
      <c r="M9" s="170"/>
      <c r="U9" s="71"/>
      <c r="V9" s="70"/>
      <c r="W9" s="71"/>
      <c r="Y9" s="97"/>
      <c r="AA9" s="96"/>
    </row>
    <row r="10" spans="1:33" ht="15.75" customHeight="1" x14ac:dyDescent="0.25">
      <c r="A10" s="71"/>
      <c r="C10" s="71"/>
      <c r="D10" s="95"/>
      <c r="L10" s="29"/>
      <c r="U10" s="71"/>
      <c r="V10" s="70"/>
      <c r="W10" s="71"/>
    </row>
    <row r="11" spans="1:33" ht="18" customHeight="1" x14ac:dyDescent="0.25">
      <c r="A11" s="71"/>
      <c r="B11" s="153" t="s">
        <v>203</v>
      </c>
      <c r="D11" s="95"/>
      <c r="I11" s="94"/>
      <c r="L11" s="29"/>
      <c r="U11" s="71"/>
      <c r="V11" s="70"/>
      <c r="W11" s="71"/>
    </row>
    <row r="12" spans="1:33" ht="0.6" customHeight="1" x14ac:dyDescent="0.25">
      <c r="A12" s="71"/>
      <c r="B12" s="93">
        <f>Y6</f>
        <v>0</v>
      </c>
      <c r="C12" s="71"/>
      <c r="L12" s="29"/>
      <c r="U12" s="71"/>
      <c r="V12" s="70"/>
      <c r="W12" s="71"/>
      <c r="Y12" s="92" t="s">
        <v>202</v>
      </c>
    </row>
    <row r="13" spans="1:33" ht="21.75" customHeight="1" x14ac:dyDescent="0.25">
      <c r="A13" s="71"/>
      <c r="B13" s="157" t="str">
        <f>IF(Y13="","",Y13)</f>
        <v>Construction of Super Speciality Hospital block</v>
      </c>
      <c r="C13" s="71"/>
      <c r="U13" s="71"/>
      <c r="V13" s="70"/>
      <c r="W13" s="71"/>
      <c r="Y13" s="160" t="s">
        <v>232</v>
      </c>
    </row>
    <row r="14" spans="1:33" ht="21.75" customHeight="1" x14ac:dyDescent="0.25">
      <c r="A14" s="71"/>
      <c r="B14" s="157" t="str">
        <f>IF(Y14="","",Y14)</f>
        <v xml:space="preserve">And allied buildings with at Tezpur Medical </v>
      </c>
      <c r="C14" s="71"/>
      <c r="U14" s="71"/>
      <c r="V14" s="70"/>
      <c r="W14" s="71"/>
      <c r="Y14" s="161" t="s">
        <v>231</v>
      </c>
    </row>
    <row r="15" spans="1:33" ht="21.75" customHeight="1" x14ac:dyDescent="0.25">
      <c r="A15" s="71"/>
      <c r="B15" s="157" t="str">
        <f>IF(Y15="","",Y15)</f>
        <v xml:space="preserve">College, Jorhat Medical Diphu Medical College </v>
      </c>
      <c r="C15" s="71"/>
      <c r="U15" s="71"/>
      <c r="V15" s="70"/>
      <c r="W15" s="71"/>
      <c r="Y15" s="161" t="s">
        <v>230</v>
      </c>
    </row>
    <row r="16" spans="1:33" ht="21.75" customHeight="1" x14ac:dyDescent="0.25">
      <c r="A16" s="71"/>
      <c r="B16" s="157" t="str">
        <f>IF(Y16="","",Y16)</f>
        <v xml:space="preserve">campus including civil, MEP works External </v>
      </c>
      <c r="C16" s="84"/>
      <c r="D16" s="2"/>
      <c r="E16" s="2"/>
      <c r="F16" s="2"/>
      <c r="G16" s="2"/>
      <c r="I16" s="2"/>
      <c r="J16" s="2"/>
      <c r="K16" s="2"/>
      <c r="M16" s="2"/>
      <c r="N16" s="2"/>
      <c r="O16" s="2"/>
      <c r="P16" s="2"/>
      <c r="Q16" s="2"/>
      <c r="R16" s="2"/>
      <c r="S16" s="2"/>
      <c r="T16" s="2"/>
      <c r="U16" s="84"/>
      <c r="V16" s="70"/>
      <c r="W16" s="84"/>
      <c r="Y16" s="161" t="s">
        <v>229</v>
      </c>
    </row>
    <row r="17" spans="1:25" ht="15" customHeight="1" x14ac:dyDescent="0.25">
      <c r="A17" s="71"/>
      <c r="B17" s="157" t="str">
        <f>IF(Y17="","",Y17)</f>
        <v>Development works. Package No- 1-1B</v>
      </c>
      <c r="C17" s="84"/>
      <c r="D17" s="2"/>
      <c r="E17" s="2"/>
      <c r="F17" s="2"/>
      <c r="G17" s="2"/>
      <c r="I17" s="2"/>
      <c r="J17" s="2"/>
      <c r="K17" s="2"/>
      <c r="M17" s="2"/>
      <c r="N17" s="2"/>
      <c r="O17" s="2"/>
      <c r="P17" s="2"/>
      <c r="Q17" s="2"/>
      <c r="R17" s="2"/>
      <c r="S17" s="2"/>
      <c r="T17" s="2"/>
      <c r="U17" s="84"/>
      <c r="V17" s="70"/>
      <c r="W17" s="84"/>
      <c r="Y17" s="162" t="s">
        <v>228</v>
      </c>
    </row>
    <row r="18" spans="1:25" ht="3.75" customHeight="1" x14ac:dyDescent="0.25">
      <c r="A18" s="71"/>
      <c r="B18" s="70"/>
      <c r="C18" s="90"/>
      <c r="D18" s="16"/>
      <c r="E18" s="16"/>
      <c r="F18" s="16"/>
      <c r="G18" s="16"/>
      <c r="I18" s="16"/>
      <c r="J18" s="16"/>
      <c r="K18" s="16"/>
      <c r="M18" s="16"/>
      <c r="N18" s="16"/>
      <c r="O18" s="16"/>
      <c r="P18" s="16"/>
      <c r="Q18" s="16"/>
      <c r="R18" s="16"/>
      <c r="S18" s="16"/>
      <c r="T18" s="16"/>
      <c r="U18" s="90"/>
      <c r="V18" s="70"/>
      <c r="W18" s="90"/>
    </row>
    <row r="19" spans="1:25" ht="15.95" customHeight="1" x14ac:dyDescent="0.25">
      <c r="A19" s="71"/>
      <c r="B19" s="85" t="s">
        <v>201</v>
      </c>
      <c r="C19" s="90"/>
      <c r="D19" s="16"/>
      <c r="E19" s="16"/>
      <c r="F19" s="16"/>
      <c r="G19" s="16"/>
      <c r="H19" s="16"/>
      <c r="I19" s="16"/>
      <c r="J19" s="16"/>
      <c r="K19" s="16"/>
      <c r="L19" s="91"/>
      <c r="M19" s="16"/>
      <c r="N19" s="16"/>
      <c r="O19" s="16"/>
      <c r="P19" s="16"/>
      <c r="Q19" s="16"/>
      <c r="R19" s="16"/>
      <c r="S19" s="16"/>
      <c r="T19" s="16"/>
      <c r="U19" s="90"/>
      <c r="V19" s="70"/>
      <c r="W19" s="90"/>
    </row>
    <row r="20" spans="1:25" ht="20.45" customHeight="1" x14ac:dyDescent="0.25">
      <c r="A20" s="71"/>
      <c r="B20" s="93" t="str">
        <f>IF(Y20="","",Y20)</f>
        <v>Tezpur Super Speciality Hospital, TMCH</v>
      </c>
      <c r="C20" s="89"/>
      <c r="D20" s="144"/>
      <c r="F20" s="144"/>
      <c r="G20" s="144"/>
      <c r="H20" s="144"/>
      <c r="I20" s="144"/>
      <c r="J20" s="144"/>
      <c r="K20" s="144"/>
      <c r="L20" s="20"/>
      <c r="M20" s="144"/>
      <c r="N20" s="144"/>
      <c r="O20" s="144"/>
      <c r="P20" s="144"/>
      <c r="Q20" s="144"/>
      <c r="R20" s="144"/>
      <c r="S20" s="144"/>
      <c r="T20" s="144"/>
      <c r="U20" s="87"/>
      <c r="V20" s="70"/>
      <c r="W20" s="87"/>
      <c r="Y20" s="158" t="s">
        <v>235</v>
      </c>
    </row>
    <row r="21" spans="1:25" ht="4.5" customHeight="1" x14ac:dyDescent="0.25">
      <c r="A21" s="71"/>
      <c r="B21" s="70"/>
      <c r="C21" s="84"/>
      <c r="D21" s="2"/>
      <c r="E21" s="2"/>
      <c r="F21" s="2"/>
      <c r="G21" s="2"/>
      <c r="I21" s="2"/>
      <c r="J21" s="2"/>
      <c r="K21" s="2"/>
      <c r="M21" s="2"/>
      <c r="N21" s="2"/>
      <c r="O21" s="2"/>
      <c r="P21" s="2"/>
      <c r="Q21" s="2"/>
      <c r="R21" s="2"/>
      <c r="S21" s="2"/>
      <c r="T21" s="2"/>
      <c r="U21" s="84"/>
      <c r="V21" s="70"/>
      <c r="W21" s="84"/>
    </row>
    <row r="22" spans="1:25" ht="14.25" customHeight="1" x14ac:dyDescent="0.25">
      <c r="A22" s="71"/>
      <c r="B22" s="85" t="s">
        <v>227</v>
      </c>
      <c r="C22" s="88"/>
      <c r="D22" s="17"/>
      <c r="E22" s="17"/>
      <c r="F22" s="17"/>
      <c r="G22" s="17"/>
      <c r="I22" s="17"/>
      <c r="J22" s="17"/>
      <c r="K22" s="17"/>
      <c r="M22" s="17"/>
      <c r="N22" s="17"/>
      <c r="O22" s="17"/>
      <c r="P22" s="17"/>
      <c r="Q22" s="17"/>
      <c r="R22" s="17"/>
      <c r="S22" s="17"/>
      <c r="T22" s="17"/>
      <c r="U22" s="88"/>
      <c r="V22" s="70"/>
      <c r="W22" s="88"/>
    </row>
    <row r="23" spans="1:25" ht="19.5" customHeight="1" x14ac:dyDescent="0.25">
      <c r="A23" s="71"/>
      <c r="B23" s="156" t="s">
        <v>226</v>
      </c>
      <c r="C23" s="87"/>
      <c r="D23" s="144"/>
      <c r="E23" s="144"/>
      <c r="F23" s="144"/>
      <c r="G23" s="144"/>
      <c r="H23" s="144"/>
      <c r="I23" s="144"/>
      <c r="J23" s="144"/>
      <c r="K23" s="144"/>
      <c r="L23" s="20"/>
      <c r="M23" s="144"/>
      <c r="N23" s="144"/>
      <c r="O23" s="144"/>
      <c r="P23" s="144"/>
      <c r="Q23" s="144"/>
      <c r="R23" s="144"/>
      <c r="S23" s="144"/>
      <c r="T23" s="144"/>
      <c r="U23" s="87"/>
      <c r="V23" s="70"/>
      <c r="W23" s="87"/>
    </row>
    <row r="24" spans="1:25" ht="16.5" customHeight="1" x14ac:dyDescent="0.25">
      <c r="A24" s="71"/>
      <c r="B24" s="152" t="s">
        <v>221</v>
      </c>
      <c r="C24" s="87"/>
      <c r="D24" s="144"/>
      <c r="E24" s="144"/>
      <c r="F24" s="144"/>
      <c r="G24" s="144"/>
      <c r="H24" s="144"/>
      <c r="I24" s="144"/>
      <c r="J24" s="144"/>
      <c r="K24" s="144"/>
      <c r="L24" s="20"/>
      <c r="M24" s="144"/>
      <c r="N24" s="144"/>
      <c r="O24" s="144"/>
      <c r="P24" s="144"/>
      <c r="Q24" s="144"/>
      <c r="R24" s="144"/>
      <c r="S24" s="144"/>
      <c r="T24" s="144"/>
      <c r="U24" s="87"/>
      <c r="V24" s="70"/>
      <c r="W24" s="87"/>
    </row>
    <row r="25" spans="1:25" ht="4.5" customHeight="1" x14ac:dyDescent="0.25">
      <c r="A25" s="71"/>
      <c r="B25" s="152"/>
      <c r="C25" s="87"/>
      <c r="D25" s="144"/>
      <c r="E25" s="144"/>
      <c r="F25" s="144"/>
      <c r="G25" s="144"/>
      <c r="H25" s="144"/>
      <c r="I25" s="144"/>
      <c r="J25" s="144"/>
      <c r="K25" s="144"/>
      <c r="L25" s="20"/>
      <c r="M25" s="144"/>
      <c r="N25" s="144"/>
      <c r="O25" s="144"/>
      <c r="P25" s="144"/>
      <c r="Q25" s="144"/>
      <c r="R25" s="144"/>
      <c r="S25" s="144"/>
      <c r="T25" s="144"/>
      <c r="U25" s="87"/>
      <c r="V25" s="70"/>
      <c r="W25" s="87"/>
    </row>
    <row r="26" spans="1:25" ht="18" customHeight="1" x14ac:dyDescent="0.25">
      <c r="A26" s="71"/>
      <c r="B26" s="155" t="s">
        <v>225</v>
      </c>
      <c r="C26" s="87"/>
      <c r="D26" s="144"/>
      <c r="E26" s="144"/>
      <c r="F26" s="144"/>
      <c r="G26" s="144"/>
      <c r="H26" s="144"/>
      <c r="I26" s="144"/>
      <c r="J26" s="144"/>
      <c r="K26" s="144"/>
      <c r="L26" s="20"/>
      <c r="M26" s="144"/>
      <c r="N26" s="144"/>
      <c r="O26" s="144"/>
      <c r="P26" s="144"/>
      <c r="Q26" s="144"/>
      <c r="R26" s="144"/>
      <c r="S26" s="144"/>
      <c r="T26" s="144"/>
      <c r="U26" s="87"/>
      <c r="V26" s="70"/>
      <c r="W26" s="87"/>
    </row>
    <row r="27" spans="1:25" ht="18.600000000000001" customHeight="1" x14ac:dyDescent="0.25">
      <c r="A27" s="71"/>
      <c r="B27" s="154" t="s">
        <v>224</v>
      </c>
      <c r="C27" s="87"/>
      <c r="D27" s="144"/>
      <c r="E27" s="144"/>
      <c r="F27" s="144"/>
      <c r="G27" s="144"/>
      <c r="H27" s="144"/>
      <c r="I27" s="144"/>
      <c r="J27" s="144"/>
      <c r="K27" s="144"/>
      <c r="L27" s="20"/>
      <c r="M27" s="144"/>
      <c r="N27" s="144"/>
      <c r="O27" s="144"/>
      <c r="P27" s="144"/>
      <c r="Q27" s="144"/>
      <c r="R27" s="144"/>
      <c r="S27" s="144"/>
      <c r="T27" s="144"/>
      <c r="U27" s="87"/>
      <c r="V27" s="70"/>
      <c r="W27" s="87"/>
    </row>
    <row r="28" spans="1:25" ht="17.100000000000001" customHeight="1" x14ac:dyDescent="0.25">
      <c r="A28" s="71"/>
      <c r="B28" s="152" t="s">
        <v>234</v>
      </c>
      <c r="C28" s="87"/>
      <c r="D28" s="144"/>
      <c r="E28" s="144"/>
      <c r="F28" s="144"/>
      <c r="G28" s="144"/>
      <c r="H28" s="144"/>
      <c r="I28" s="144"/>
      <c r="J28" s="144"/>
      <c r="K28" s="144"/>
      <c r="L28" s="20"/>
      <c r="M28" s="144"/>
      <c r="N28" s="144"/>
      <c r="O28" s="144"/>
      <c r="P28" s="144"/>
      <c r="Q28" s="144"/>
      <c r="R28" s="144"/>
      <c r="S28" s="144"/>
      <c r="T28" s="144"/>
      <c r="U28" s="87"/>
      <c r="V28" s="70"/>
      <c r="W28" s="87"/>
    </row>
    <row r="29" spans="1:25" ht="1.9" customHeight="1" x14ac:dyDescent="0.25">
      <c r="A29" s="71"/>
      <c r="B29" s="154"/>
      <c r="C29" s="87"/>
      <c r="D29" s="144"/>
      <c r="E29" s="144"/>
      <c r="F29" s="144"/>
      <c r="G29" s="144"/>
      <c r="H29" s="144"/>
      <c r="I29" s="144"/>
      <c r="J29" s="144"/>
      <c r="K29" s="144"/>
      <c r="L29" s="20"/>
      <c r="M29" s="144"/>
      <c r="N29" s="144"/>
      <c r="O29" s="144"/>
      <c r="P29" s="144"/>
      <c r="Q29" s="144"/>
      <c r="R29" s="144"/>
      <c r="S29" s="144"/>
      <c r="T29" s="144"/>
      <c r="U29" s="87"/>
      <c r="V29" s="70"/>
      <c r="W29" s="87"/>
    </row>
    <row r="30" spans="1:25" ht="15.6" customHeight="1" x14ac:dyDescent="0.25">
      <c r="A30" s="71"/>
      <c r="B30" s="153" t="s">
        <v>223</v>
      </c>
      <c r="C30" s="84"/>
      <c r="D30" s="2"/>
      <c r="E30" s="2"/>
      <c r="F30" s="2"/>
      <c r="I30" s="2"/>
      <c r="J30" s="2"/>
      <c r="K30" s="2"/>
      <c r="M30" s="2"/>
      <c r="N30" s="2"/>
      <c r="O30" s="2"/>
      <c r="P30" s="2"/>
      <c r="Q30" s="2"/>
      <c r="R30" s="2"/>
      <c r="S30" s="2"/>
      <c r="T30" s="2"/>
      <c r="U30" s="84"/>
      <c r="V30" s="70"/>
      <c r="W30" s="84"/>
    </row>
    <row r="31" spans="1:25" ht="19.899999999999999" customHeight="1" x14ac:dyDescent="0.25">
      <c r="A31" s="71"/>
      <c r="B31" s="151" t="str">
        <f>IF(Y31="","",Y31)</f>
        <v>RITES LTD-MUKESH &amp; ASSOCIATES- (JV)</v>
      </c>
      <c r="C31" s="82"/>
      <c r="D31" s="18"/>
      <c r="E31" s="18"/>
      <c r="F31" s="18"/>
      <c r="I31" s="18"/>
      <c r="J31" s="18"/>
      <c r="K31" s="18"/>
      <c r="M31" s="18"/>
      <c r="N31" s="18"/>
      <c r="O31" s="18"/>
      <c r="P31" s="18"/>
      <c r="Q31" s="18"/>
      <c r="R31" s="18"/>
      <c r="S31" s="18"/>
      <c r="T31" s="18"/>
      <c r="U31" s="82"/>
      <c r="V31" s="70"/>
      <c r="W31" s="82"/>
      <c r="Y31" s="159" t="s">
        <v>222</v>
      </c>
    </row>
    <row r="32" spans="1:25" ht="16.899999999999999" customHeight="1" x14ac:dyDescent="0.25">
      <c r="A32" s="71"/>
      <c r="B32" s="152" t="s">
        <v>221</v>
      </c>
      <c r="C32" s="82"/>
      <c r="D32" s="18"/>
      <c r="E32" s="18"/>
      <c r="F32" s="18"/>
      <c r="G32" s="18"/>
      <c r="H32" s="18"/>
      <c r="I32" s="18"/>
      <c r="J32" s="18"/>
      <c r="K32" s="18"/>
      <c r="L32" s="13"/>
      <c r="M32" s="18"/>
      <c r="N32" s="18"/>
      <c r="O32" s="18"/>
      <c r="P32" s="18"/>
      <c r="Q32" s="18"/>
      <c r="R32" s="18"/>
      <c r="S32" s="18"/>
      <c r="T32" s="18"/>
      <c r="U32" s="82"/>
      <c r="V32" s="70"/>
      <c r="W32" s="82"/>
    </row>
    <row r="33" spans="1:25" ht="2.4500000000000002" customHeight="1" x14ac:dyDescent="0.25">
      <c r="A33" s="71"/>
      <c r="B33" s="86"/>
      <c r="C33" s="82"/>
      <c r="D33" s="18"/>
      <c r="E33" s="18"/>
      <c r="F33" s="18"/>
      <c r="G33" s="18"/>
      <c r="H33" s="18"/>
      <c r="I33" s="18"/>
      <c r="J33" s="18"/>
      <c r="K33" s="18"/>
      <c r="L33" s="13"/>
      <c r="M33" s="18"/>
      <c r="N33" s="18"/>
      <c r="O33" s="18"/>
      <c r="P33" s="18"/>
      <c r="Q33" s="18"/>
      <c r="R33" s="18"/>
      <c r="S33" s="18"/>
      <c r="T33" s="18"/>
      <c r="U33" s="82"/>
      <c r="V33" s="70"/>
      <c r="W33" s="82"/>
    </row>
    <row r="34" spans="1:25" ht="15" customHeight="1" x14ac:dyDescent="0.25">
      <c r="A34" s="71"/>
      <c r="B34" s="85" t="s">
        <v>200</v>
      </c>
      <c r="C34" s="84"/>
      <c r="D34" s="2"/>
      <c r="E34" s="2"/>
      <c r="F34" s="2"/>
      <c r="I34" s="2"/>
      <c r="J34" s="2"/>
      <c r="K34" s="2"/>
      <c r="M34" s="2"/>
      <c r="N34" s="2"/>
      <c r="O34" s="2"/>
      <c r="P34" s="2"/>
      <c r="Q34" s="2"/>
      <c r="R34" s="2"/>
      <c r="S34" s="2"/>
      <c r="T34" s="2"/>
      <c r="U34" s="84"/>
      <c r="V34" s="70"/>
      <c r="W34" s="84"/>
    </row>
    <row r="35" spans="1:25" ht="18.600000000000001" customHeight="1" x14ac:dyDescent="0.25">
      <c r="A35" s="71"/>
      <c r="B35" s="151" t="str">
        <f>IF(Y35="","",Y35)</f>
        <v>NCC Limited</v>
      </c>
      <c r="C35" s="83"/>
      <c r="D35" s="18"/>
      <c r="E35" s="18"/>
      <c r="F35" s="18"/>
      <c r="I35" s="18"/>
      <c r="J35" s="18"/>
      <c r="K35" s="18"/>
      <c r="L35" s="21"/>
      <c r="M35" s="18"/>
      <c r="N35" s="18"/>
      <c r="O35" s="18"/>
      <c r="P35" s="18"/>
      <c r="Q35" s="18"/>
      <c r="R35" s="18"/>
      <c r="S35" s="18"/>
      <c r="T35" s="18"/>
      <c r="U35" s="82"/>
      <c r="V35" s="70"/>
      <c r="W35" s="82"/>
      <c r="Y35" s="159" t="s">
        <v>220</v>
      </c>
    </row>
    <row r="36" spans="1:25" ht="15" customHeight="1" x14ac:dyDescent="0.25">
      <c r="A36" s="71"/>
      <c r="B36" s="150" t="s">
        <v>219</v>
      </c>
      <c r="C36" s="82"/>
      <c r="D36" s="18"/>
      <c r="E36" s="18"/>
      <c r="F36" s="18"/>
      <c r="G36" s="18"/>
      <c r="H36" s="18"/>
      <c r="I36" s="18"/>
      <c r="J36" s="18"/>
      <c r="K36" s="18"/>
      <c r="L36" s="21"/>
      <c r="M36" s="18"/>
      <c r="N36" s="18"/>
      <c r="O36" s="18"/>
      <c r="P36" s="18"/>
      <c r="Q36" s="18"/>
      <c r="R36" s="18"/>
      <c r="S36" s="18"/>
      <c r="T36" s="18"/>
      <c r="U36" s="82"/>
      <c r="V36" s="70"/>
      <c r="W36" s="82"/>
    </row>
    <row r="37" spans="1:25" ht="18" customHeight="1" x14ac:dyDescent="0.25">
      <c r="A37" s="71"/>
      <c r="B37" s="70"/>
      <c r="C37" s="82"/>
      <c r="D37" s="18"/>
      <c r="E37" s="18"/>
      <c r="F37" s="18"/>
      <c r="G37" s="18"/>
      <c r="H37" s="18"/>
      <c r="I37" s="18"/>
      <c r="J37" s="18"/>
      <c r="K37" s="18"/>
      <c r="L37" s="13"/>
      <c r="M37" s="18"/>
      <c r="N37" s="18"/>
      <c r="O37" s="18"/>
      <c r="P37" s="18"/>
      <c r="Q37" s="18"/>
      <c r="R37" s="18"/>
      <c r="S37" s="18"/>
      <c r="T37" s="18"/>
      <c r="U37" s="82"/>
      <c r="V37" s="70"/>
      <c r="W37" s="82"/>
    </row>
    <row r="38" spans="1:25" ht="25.5" customHeight="1" x14ac:dyDescent="0.25">
      <c r="A38" s="71"/>
      <c r="B38" s="70"/>
      <c r="C38" s="78"/>
      <c r="D38" s="19"/>
      <c r="E38" s="19"/>
      <c r="F38" s="19"/>
      <c r="G38" s="19"/>
      <c r="H38" s="19"/>
      <c r="I38" s="19"/>
      <c r="J38" s="81"/>
      <c r="K38" s="19"/>
      <c r="L38" s="80" t="s">
        <v>199</v>
      </c>
      <c r="M38" s="19"/>
      <c r="N38" s="19"/>
      <c r="O38" s="19"/>
      <c r="P38" s="19"/>
      <c r="Q38" s="19"/>
      <c r="R38" s="19"/>
      <c r="S38" s="19"/>
      <c r="T38" s="19"/>
      <c r="U38" s="78"/>
      <c r="V38" s="70"/>
      <c r="W38" s="78"/>
    </row>
    <row r="39" spans="1:25" ht="14.25" customHeight="1" x14ac:dyDescent="0.25">
      <c r="A39" s="71"/>
      <c r="B39" s="70"/>
      <c r="C39" s="78"/>
      <c r="D39" s="19"/>
      <c r="E39" s="79"/>
      <c r="F39" s="79"/>
      <c r="G39" s="79"/>
      <c r="H39" s="79"/>
      <c r="I39" s="79"/>
      <c r="J39" s="79"/>
      <c r="K39" s="79"/>
      <c r="L39" s="149" t="s">
        <v>198</v>
      </c>
      <c r="M39" s="79"/>
      <c r="N39" s="79"/>
      <c r="O39" s="79"/>
      <c r="P39" s="79"/>
      <c r="Q39" s="79"/>
      <c r="R39" s="79"/>
      <c r="S39" s="79"/>
      <c r="T39" s="19"/>
      <c r="U39" s="78"/>
      <c r="V39" s="70"/>
      <c r="W39" s="78"/>
    </row>
    <row r="40" spans="1:25" ht="16.5" customHeight="1" x14ac:dyDescent="0.25">
      <c r="A40" s="71"/>
      <c r="B40" s="70"/>
      <c r="C40" s="71"/>
      <c r="L40" s="148" t="s">
        <v>197</v>
      </c>
      <c r="U40" s="71"/>
      <c r="V40" s="70"/>
      <c r="W40" s="71"/>
    </row>
    <row r="41" spans="1:25" ht="13.15" hidden="1" customHeight="1" x14ac:dyDescent="0.25">
      <c r="A41" s="71"/>
      <c r="B41" s="70"/>
      <c r="C41" s="71"/>
      <c r="K41" s="23"/>
      <c r="L41" s="24"/>
      <c r="U41" s="71"/>
      <c r="V41" s="70"/>
      <c r="W41" s="71"/>
    </row>
    <row r="42" spans="1:25" ht="1.5" customHeight="1" x14ac:dyDescent="0.2">
      <c r="A42" s="71"/>
      <c r="B42" s="70"/>
      <c r="C42" s="71"/>
      <c r="K42" s="23"/>
      <c r="L42" s="25"/>
      <c r="U42" s="71"/>
      <c r="V42" s="70"/>
      <c r="W42" s="71"/>
    </row>
    <row r="43" spans="1:25" ht="15" customHeight="1" x14ac:dyDescent="0.25">
      <c r="A43" s="71"/>
      <c r="B43" s="70"/>
      <c r="C43" s="71"/>
      <c r="F43" s="147" t="s">
        <v>196</v>
      </c>
      <c r="U43" s="71"/>
      <c r="V43" s="70"/>
      <c r="W43" s="71"/>
      <c r="Y43" s="77"/>
    </row>
    <row r="44" spans="1:25" ht="15" customHeight="1" x14ac:dyDescent="0.25">
      <c r="A44" s="71"/>
      <c r="B44" s="70"/>
      <c r="C44" s="76"/>
      <c r="D44" s="7"/>
      <c r="E44" s="146" t="s">
        <v>195</v>
      </c>
      <c r="H44" s="7"/>
      <c r="I44" s="7"/>
      <c r="J44" s="7"/>
      <c r="Q44" s="7"/>
      <c r="R44" s="7"/>
      <c r="S44" s="7"/>
      <c r="T44" s="7"/>
      <c r="U44" s="76"/>
      <c r="V44" s="70"/>
      <c r="W44" s="76"/>
    </row>
    <row r="45" spans="1:25" ht="0.75" hidden="1" customHeight="1" x14ac:dyDescent="0.25">
      <c r="A45" s="71"/>
      <c r="B45" s="70"/>
      <c r="C45" s="71"/>
      <c r="U45" s="71"/>
      <c r="V45" s="70"/>
      <c r="W45" s="71"/>
    </row>
    <row r="46" spans="1:25" ht="1.1499999999999999" customHeight="1" x14ac:dyDescent="0.25">
      <c r="A46" s="71"/>
      <c r="B46" s="70"/>
      <c r="C46" s="71"/>
      <c r="M46" s="22"/>
      <c r="U46" s="71"/>
      <c r="V46" s="70"/>
      <c r="W46" s="71"/>
    </row>
    <row r="47" spans="1:25" ht="10.15" hidden="1" customHeight="1" x14ac:dyDescent="0.25">
      <c r="A47" s="71"/>
      <c r="B47" s="70"/>
      <c r="C47" s="71"/>
      <c r="U47" s="71"/>
      <c r="V47" s="70"/>
      <c r="W47" s="71"/>
    </row>
    <row r="48" spans="1:25" ht="15.6" hidden="1" customHeight="1" x14ac:dyDescent="0.25">
      <c r="A48" s="71"/>
      <c r="B48" s="70"/>
      <c r="C48" s="71"/>
      <c r="U48" s="71"/>
      <c r="V48" s="70"/>
      <c r="W48" s="71"/>
    </row>
    <row r="49" spans="1:23" ht="14.45" customHeight="1" x14ac:dyDescent="0.25">
      <c r="A49" s="71"/>
      <c r="B49" s="70"/>
      <c r="C49" s="71"/>
      <c r="E49" s="75" t="s">
        <v>194</v>
      </c>
      <c r="F49" s="74"/>
      <c r="G49" s="72"/>
      <c r="H49" s="72"/>
      <c r="I49" s="73" t="s">
        <v>236</v>
      </c>
      <c r="K49" s="72"/>
      <c r="L49" s="72"/>
      <c r="M49" s="72"/>
      <c r="N49" s="72" t="s">
        <v>193</v>
      </c>
      <c r="O49" s="72"/>
      <c r="P49" s="72"/>
      <c r="Q49" s="72"/>
      <c r="R49" s="169">
        <v>46185</v>
      </c>
      <c r="S49" s="169"/>
      <c r="T49" s="169"/>
      <c r="U49" s="169"/>
      <c r="V49" s="72"/>
      <c r="W49" s="71"/>
    </row>
    <row r="50" spans="1:23" ht="10.15" customHeight="1" x14ac:dyDescent="0.25">
      <c r="A50" s="71"/>
      <c r="B50" s="70"/>
      <c r="C50" s="70"/>
      <c r="D50" s="70"/>
      <c r="E50" s="70"/>
      <c r="F50" s="70"/>
      <c r="G50" s="70"/>
      <c r="H50" s="70"/>
      <c r="I50" s="70"/>
      <c r="J50" s="70"/>
      <c r="K50" s="70"/>
      <c r="L50" s="70"/>
      <c r="M50" s="70"/>
      <c r="N50" s="70"/>
      <c r="O50" s="70"/>
      <c r="P50" s="70"/>
      <c r="Q50" s="70"/>
      <c r="R50" s="70"/>
      <c r="S50" s="70"/>
      <c r="T50" s="70"/>
      <c r="U50" s="70"/>
      <c r="V50" s="70"/>
      <c r="W50" s="70"/>
    </row>
    <row r="51" spans="1:23" ht="10.15" customHeight="1" x14ac:dyDescent="0.25">
      <c r="A51" s="71"/>
      <c r="B51" s="70"/>
      <c r="C51" s="70"/>
      <c r="D51" s="70"/>
      <c r="E51" s="70"/>
      <c r="F51" s="70"/>
      <c r="G51" s="70"/>
      <c r="H51" s="70"/>
      <c r="I51" s="70"/>
      <c r="J51" s="70"/>
      <c r="K51" s="70"/>
      <c r="L51" s="70"/>
      <c r="M51" s="70"/>
      <c r="N51" s="70"/>
      <c r="O51" s="70"/>
      <c r="P51" s="70"/>
      <c r="Q51" s="70"/>
      <c r="R51" s="70"/>
      <c r="S51" s="70"/>
      <c r="T51" s="70"/>
      <c r="U51" s="70"/>
      <c r="V51" s="70"/>
      <c r="W51" s="71"/>
    </row>
    <row r="52" spans="1:23" ht="10.15" customHeight="1" x14ac:dyDescent="0.25">
      <c r="A52" s="71"/>
      <c r="B52" s="71"/>
      <c r="C52" s="70"/>
      <c r="D52" s="70"/>
      <c r="E52" s="70"/>
      <c r="F52" s="70"/>
      <c r="G52" s="70"/>
      <c r="H52" s="70"/>
      <c r="I52" s="70"/>
      <c r="J52" s="70"/>
      <c r="K52" s="70"/>
      <c r="L52" s="70"/>
      <c r="M52" s="70"/>
      <c r="N52" s="70"/>
      <c r="O52" s="70"/>
      <c r="P52" s="70"/>
      <c r="Q52" s="70"/>
      <c r="R52" s="70"/>
      <c r="S52" s="70"/>
      <c r="T52" s="70"/>
      <c r="U52" s="70"/>
      <c r="V52" s="71"/>
      <c r="W52" s="70"/>
    </row>
  </sheetData>
  <sheetProtection selectLockedCells="1"/>
  <mergeCells count="7">
    <mergeCell ref="AB1:AB2"/>
    <mergeCell ref="B8:M8"/>
    <mergeCell ref="R49:U49"/>
    <mergeCell ref="B9:M9"/>
    <mergeCell ref="Y1:Y2"/>
    <mergeCell ref="Z1:Z2"/>
    <mergeCell ref="AA1:AA2"/>
  </mergeCells>
  <printOptions horizontalCentered="1" verticalCentered="1"/>
  <pageMargins left="0.25" right="0.25" top="0.75" bottom="0.75" header="0.3" footer="0.3"/>
  <pageSetup paperSize="9" orientation="portrait" r:id="rId1"/>
  <headerFooter differentFirst="1">
    <firstHeader>&amp;C&amp;G</firstHeader>
    <firstFooter>&amp;C&amp;G</first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S23"/>
  <sheetViews>
    <sheetView view="pageBreakPreview" topLeftCell="C26" zoomScale="70" zoomScaleNormal="80" zoomScaleSheetLayoutView="70" zoomScalePageLayoutView="115" workbookViewId="0">
      <selection activeCell="AA38" sqref="AA38"/>
    </sheetView>
  </sheetViews>
  <sheetFormatPr defaultColWidth="9.140625" defaultRowHeight="15.95" customHeight="1" x14ac:dyDescent="0.25"/>
  <cols>
    <col min="1" max="1" width="0.85546875" style="1" customWidth="1"/>
    <col min="2" max="2" width="8.7109375" style="1" customWidth="1"/>
    <col min="3" max="10" width="2.7109375" style="1" customWidth="1"/>
    <col min="11" max="11" width="2.28515625" style="1" customWidth="1"/>
    <col min="12" max="33" width="2.7109375" style="1" customWidth="1"/>
    <col min="34" max="34" width="0.85546875" style="1" customWidth="1"/>
    <col min="35" max="35" width="3.140625" style="1" customWidth="1"/>
    <col min="36" max="16384" width="9.140625" style="1"/>
  </cols>
  <sheetData>
    <row r="1" spans="2:71" ht="6" customHeight="1" x14ac:dyDescent="0.25">
      <c r="B1" s="105"/>
      <c r="C1" s="172"/>
      <c r="D1" s="172"/>
      <c r="E1" s="172"/>
      <c r="F1" s="172"/>
      <c r="G1" s="172"/>
      <c r="H1" s="172"/>
      <c r="I1" s="172"/>
      <c r="J1" s="172"/>
      <c r="K1" s="172"/>
      <c r="L1" s="172"/>
      <c r="M1" s="172"/>
      <c r="N1" s="172"/>
      <c r="O1" s="172"/>
      <c r="P1" s="172"/>
      <c r="Q1" s="172"/>
      <c r="R1" s="172"/>
      <c r="S1" s="172"/>
      <c r="T1" s="172"/>
      <c r="U1" s="172"/>
      <c r="V1" s="172"/>
      <c r="W1" s="172"/>
      <c r="X1" s="172"/>
      <c r="Y1" s="172"/>
      <c r="Z1" s="105"/>
    </row>
    <row r="2" spans="2:71" ht="18" customHeight="1" x14ac:dyDescent="0.25">
      <c r="B2" s="105"/>
      <c r="C2" s="173" t="s">
        <v>206</v>
      </c>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row>
    <row r="3" spans="2:71" ht="18" customHeight="1" x14ac:dyDescent="0.25">
      <c r="B3" s="105"/>
      <c r="C3" s="173" t="s">
        <v>207</v>
      </c>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row>
    <row r="4" spans="2:71" ht="15.75" customHeight="1" x14ac:dyDescent="0.25">
      <c r="B4" s="105"/>
      <c r="D4" s="7"/>
      <c r="E4" s="7"/>
      <c r="F4" s="7"/>
      <c r="G4" s="7"/>
      <c r="H4" s="7"/>
      <c r="I4" s="7"/>
      <c r="J4" s="7"/>
      <c r="K4" s="7"/>
      <c r="L4" s="7"/>
      <c r="M4" s="105"/>
      <c r="N4" s="105"/>
      <c r="O4" s="105"/>
      <c r="P4" s="105"/>
      <c r="Q4" s="105"/>
      <c r="R4" s="105"/>
      <c r="S4" s="105"/>
      <c r="T4" s="105"/>
      <c r="U4" s="105"/>
      <c r="V4" s="106"/>
      <c r="W4" s="106"/>
      <c r="X4" s="106"/>
      <c r="Y4" s="106"/>
      <c r="Z4" s="105"/>
      <c r="AA4" s="7"/>
      <c r="AB4" s="7"/>
      <c r="AC4" s="7"/>
      <c r="AD4" s="7"/>
      <c r="AE4" s="7"/>
      <c r="AG4" s="11"/>
    </row>
    <row r="5" spans="2:71" ht="12" customHeight="1" x14ac:dyDescent="0.25">
      <c r="B5" s="174" t="s">
        <v>208</v>
      </c>
      <c r="C5" s="174"/>
      <c r="D5" s="174"/>
      <c r="E5" s="174"/>
      <c r="F5" s="174"/>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row>
    <row r="6" spans="2:71" ht="12" customHeight="1" x14ac:dyDescent="0.25">
      <c r="B6" s="171" t="s">
        <v>196</v>
      </c>
      <c r="C6" s="171"/>
      <c r="D6" s="171"/>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row>
    <row r="7" spans="2:71" ht="12" customHeight="1" x14ac:dyDescent="0.25">
      <c r="B7" s="171" t="s">
        <v>209</v>
      </c>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row>
    <row r="8" spans="2:71" ht="5.0999999999999996" customHeight="1" thickBot="1" x14ac:dyDescent="0.3">
      <c r="B8" s="107"/>
      <c r="C8" s="108"/>
      <c r="D8" s="108"/>
      <c r="E8" s="108"/>
      <c r="F8" s="108"/>
      <c r="G8" s="108"/>
      <c r="H8" s="108"/>
      <c r="I8" s="108"/>
      <c r="J8" s="108"/>
      <c r="K8" s="108"/>
      <c r="L8" s="108"/>
      <c r="M8" s="107"/>
      <c r="N8" s="107"/>
      <c r="O8" s="107"/>
      <c r="P8" s="107"/>
      <c r="Q8" s="107"/>
      <c r="R8" s="107"/>
      <c r="S8" s="107"/>
      <c r="T8" s="107"/>
      <c r="U8" s="107"/>
      <c r="V8" s="109"/>
      <c r="W8" s="109"/>
      <c r="X8" s="109"/>
      <c r="Y8" s="109"/>
      <c r="Z8" s="107"/>
      <c r="AA8" s="9"/>
      <c r="AB8" s="9"/>
      <c r="AC8" s="9"/>
      <c r="AD8" s="9"/>
      <c r="AE8" s="9"/>
      <c r="AF8" s="9"/>
      <c r="AG8" s="14"/>
    </row>
    <row r="9" spans="2:71" ht="5.0999999999999996" customHeight="1" thickTop="1" x14ac:dyDescent="0.25">
      <c r="P9" s="8"/>
    </row>
    <row r="10" spans="2:71" ht="18" customHeight="1" x14ac:dyDescent="0.25">
      <c r="B10" s="179" t="s">
        <v>0</v>
      </c>
      <c r="C10" s="179"/>
      <c r="D10" s="179"/>
      <c r="E10" s="179"/>
      <c r="F10" s="179"/>
      <c r="G10" s="179"/>
      <c r="H10" s="179"/>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row>
    <row r="11" spans="2:71" ht="18" customHeight="1" x14ac:dyDescent="0.25"/>
    <row r="12" spans="2:71" ht="30" customHeight="1" x14ac:dyDescent="0.25">
      <c r="B12" s="135" t="s">
        <v>2</v>
      </c>
      <c r="C12" s="180" t="s">
        <v>3</v>
      </c>
      <c r="D12" s="180"/>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t="s">
        <v>114</v>
      </c>
      <c r="AE12" s="180"/>
      <c r="AF12" s="180"/>
      <c r="AG12" s="180"/>
      <c r="AH12" s="139"/>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row>
    <row r="13" spans="2:71" ht="30" customHeight="1" x14ac:dyDescent="0.25">
      <c r="B13" s="140">
        <v>1.01</v>
      </c>
      <c r="C13" s="176" t="s">
        <v>13</v>
      </c>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7" t="s">
        <v>113</v>
      </c>
      <c r="AE13" s="177"/>
      <c r="AF13" s="177"/>
      <c r="AG13" s="177"/>
      <c r="AH13" s="139"/>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5"/>
      <c r="BK13" s="175"/>
      <c r="BL13" s="175"/>
      <c r="BM13" s="175"/>
      <c r="BN13" s="175"/>
      <c r="BO13" s="175"/>
      <c r="BP13" s="175"/>
      <c r="BQ13" s="175"/>
      <c r="BR13" s="175"/>
      <c r="BS13" s="175"/>
    </row>
    <row r="14" spans="2:71" ht="30" customHeight="1" x14ac:dyDescent="0.25">
      <c r="B14" s="140">
        <v>1.02</v>
      </c>
      <c r="C14" s="181" t="s">
        <v>12</v>
      </c>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3"/>
      <c r="AD14" s="177" t="s">
        <v>113</v>
      </c>
      <c r="AE14" s="177"/>
      <c r="AF14" s="177"/>
      <c r="AG14" s="177"/>
      <c r="AH14" s="139"/>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row>
    <row r="15" spans="2:71" ht="30" customHeight="1" x14ac:dyDescent="0.25">
      <c r="B15" s="140">
        <v>1.03</v>
      </c>
      <c r="C15" s="176" t="s">
        <v>11</v>
      </c>
      <c r="D15" s="176"/>
      <c r="E15" s="176"/>
      <c r="F15" s="176"/>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7" t="s">
        <v>113</v>
      </c>
      <c r="AE15" s="177"/>
      <c r="AF15" s="177"/>
      <c r="AG15" s="177"/>
      <c r="AH15" s="139"/>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row>
    <row r="16" spans="2:71" ht="30" customHeight="1" x14ac:dyDescent="0.25">
      <c r="B16" s="140">
        <v>1.04</v>
      </c>
      <c r="C16" s="176" t="s">
        <v>14</v>
      </c>
      <c r="D16" s="176"/>
      <c r="E16" s="176"/>
      <c r="F16" s="176"/>
      <c r="G16" s="176"/>
      <c r="H16" s="176"/>
      <c r="I16" s="176"/>
      <c r="J16" s="176"/>
      <c r="K16" s="176"/>
      <c r="L16" s="176"/>
      <c r="M16" s="176"/>
      <c r="N16" s="176"/>
      <c r="O16" s="176"/>
      <c r="P16" s="176"/>
      <c r="Q16" s="176"/>
      <c r="R16" s="176"/>
      <c r="S16" s="176"/>
      <c r="T16" s="176"/>
      <c r="U16" s="176"/>
      <c r="V16" s="176"/>
      <c r="W16" s="176"/>
      <c r="X16" s="176"/>
      <c r="Y16" s="176"/>
      <c r="Z16" s="176"/>
      <c r="AA16" s="176"/>
      <c r="AB16" s="176"/>
      <c r="AC16" s="176"/>
      <c r="AD16" s="177" t="s">
        <v>113</v>
      </c>
      <c r="AE16" s="177"/>
      <c r="AF16" s="177"/>
      <c r="AG16" s="177"/>
      <c r="AH16" s="139"/>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5"/>
      <c r="BK16" s="175"/>
      <c r="BL16" s="175"/>
      <c r="BM16" s="175"/>
      <c r="BN16" s="175"/>
      <c r="BO16" s="175"/>
      <c r="BP16" s="175"/>
      <c r="BQ16" s="175"/>
      <c r="BR16" s="175"/>
      <c r="BS16" s="175"/>
    </row>
    <row r="17" spans="2:71" ht="30" customHeight="1" x14ac:dyDescent="0.25">
      <c r="B17" s="140">
        <v>2.0099999999999998</v>
      </c>
      <c r="C17" s="176" t="s">
        <v>115</v>
      </c>
      <c r="D17" s="176"/>
      <c r="E17" s="176"/>
      <c r="F17" s="176"/>
      <c r="G17" s="176"/>
      <c r="H17" s="176"/>
      <c r="I17" s="176"/>
      <c r="J17" s="176"/>
      <c r="K17" s="176"/>
      <c r="L17" s="176"/>
      <c r="M17" s="176"/>
      <c r="N17" s="176"/>
      <c r="O17" s="176"/>
      <c r="P17" s="176"/>
      <c r="Q17" s="176"/>
      <c r="R17" s="176"/>
      <c r="S17" s="176"/>
      <c r="T17" s="176"/>
      <c r="U17" s="176"/>
      <c r="V17" s="176"/>
      <c r="W17" s="176"/>
      <c r="X17" s="176"/>
      <c r="Y17" s="176"/>
      <c r="Z17" s="176"/>
      <c r="AA17" s="176"/>
      <c r="AB17" s="176"/>
      <c r="AC17" s="176"/>
      <c r="AD17" s="177" t="s">
        <v>113</v>
      </c>
      <c r="AE17" s="177"/>
      <c r="AF17" s="177"/>
      <c r="AG17" s="177"/>
      <c r="AH17" s="139"/>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row>
    <row r="18" spans="2:71" ht="30" customHeight="1" x14ac:dyDescent="0.25">
      <c r="B18" s="140">
        <v>2.02</v>
      </c>
      <c r="C18" s="176" t="s">
        <v>19</v>
      </c>
      <c r="D18" s="176"/>
      <c r="E18" s="176"/>
      <c r="F18" s="176"/>
      <c r="G18" s="176"/>
      <c r="H18" s="176"/>
      <c r="I18" s="176"/>
      <c r="J18" s="176"/>
      <c r="K18" s="176"/>
      <c r="L18" s="176"/>
      <c r="M18" s="176"/>
      <c r="N18" s="176"/>
      <c r="O18" s="176"/>
      <c r="P18" s="176"/>
      <c r="Q18" s="176"/>
      <c r="R18" s="176"/>
      <c r="S18" s="176"/>
      <c r="T18" s="176"/>
      <c r="U18" s="176"/>
      <c r="V18" s="176"/>
      <c r="W18" s="176"/>
      <c r="X18" s="176"/>
      <c r="Y18" s="176"/>
      <c r="Z18" s="176"/>
      <c r="AA18" s="176"/>
      <c r="AB18" s="176"/>
      <c r="AC18" s="176"/>
      <c r="AD18" s="177" t="s">
        <v>113</v>
      </c>
      <c r="AE18" s="177"/>
      <c r="AF18" s="177"/>
      <c r="AG18" s="177"/>
      <c r="AH18" s="139"/>
      <c r="AN18" s="175"/>
      <c r="AO18" s="175"/>
      <c r="AP18" s="175"/>
      <c r="AQ18" s="175"/>
      <c r="AR18" s="175"/>
      <c r="AS18" s="175"/>
      <c r="AT18" s="175"/>
      <c r="AU18" s="175"/>
      <c r="AV18" s="175"/>
      <c r="AW18" s="175"/>
      <c r="AX18" s="175"/>
      <c r="AY18" s="175"/>
      <c r="AZ18" s="175"/>
      <c r="BA18" s="175"/>
      <c r="BB18" s="175"/>
      <c r="BC18" s="175"/>
      <c r="BD18" s="175"/>
      <c r="BE18" s="175"/>
      <c r="BF18" s="175"/>
      <c r="BG18" s="175"/>
      <c r="BH18" s="175"/>
      <c r="BI18" s="175"/>
      <c r="BJ18" s="175"/>
      <c r="BK18" s="175"/>
      <c r="BL18" s="175"/>
      <c r="BM18" s="175"/>
      <c r="BN18" s="175"/>
      <c r="BO18" s="175"/>
      <c r="BP18" s="175"/>
      <c r="BQ18" s="175"/>
      <c r="BR18" s="175"/>
      <c r="BS18" s="175"/>
    </row>
    <row r="19" spans="2:71" ht="30" customHeight="1" x14ac:dyDescent="0.25">
      <c r="B19" s="140">
        <v>2.0299999999999998</v>
      </c>
      <c r="C19" s="178" t="str">
        <f>UPPER("table 2 a : dial gause reading corresponding to Loading")</f>
        <v>TABLE 2 A : DIAL GAUSE READING CORRESPONDING TO LOADING</v>
      </c>
      <c r="D19" s="178"/>
      <c r="E19" s="178"/>
      <c r="F19" s="178"/>
      <c r="G19" s="178"/>
      <c r="H19" s="178"/>
      <c r="I19" s="178"/>
      <c r="J19" s="178"/>
      <c r="K19" s="178"/>
      <c r="L19" s="178"/>
      <c r="M19" s="178"/>
      <c r="N19" s="178"/>
      <c r="O19" s="178"/>
      <c r="P19" s="178"/>
      <c r="Q19" s="178"/>
      <c r="R19" s="178"/>
      <c r="S19" s="178"/>
      <c r="T19" s="178"/>
      <c r="U19" s="178"/>
      <c r="V19" s="178"/>
      <c r="W19" s="178"/>
      <c r="X19" s="178"/>
      <c r="Y19" s="178"/>
      <c r="Z19" s="178"/>
      <c r="AA19" s="178"/>
      <c r="AB19" s="178"/>
      <c r="AC19" s="178"/>
      <c r="AD19" s="177" t="s">
        <v>214</v>
      </c>
      <c r="AE19" s="177"/>
      <c r="AF19" s="177"/>
      <c r="AG19" s="177"/>
      <c r="AH19" s="139"/>
      <c r="AN19" s="175"/>
      <c r="AO19" s="175"/>
      <c r="AP19" s="175"/>
      <c r="AQ19" s="175"/>
      <c r="AR19" s="175"/>
      <c r="AS19" s="175"/>
      <c r="AT19" s="175"/>
      <c r="AU19" s="175"/>
      <c r="AV19" s="175"/>
      <c r="AW19" s="175"/>
      <c r="AX19" s="175"/>
      <c r="AY19" s="175"/>
      <c r="AZ19" s="175"/>
      <c r="BA19" s="175"/>
      <c r="BB19" s="175"/>
      <c r="BC19" s="175"/>
      <c r="BD19" s="175"/>
      <c r="BE19" s="175"/>
      <c r="BF19" s="175"/>
      <c r="BG19" s="175"/>
      <c r="BH19" s="175"/>
      <c r="BI19" s="175"/>
      <c r="BJ19" s="175"/>
      <c r="BK19" s="175"/>
      <c r="BL19" s="175"/>
      <c r="BM19" s="175"/>
      <c r="BN19" s="175"/>
      <c r="BO19" s="175"/>
      <c r="BP19" s="175"/>
      <c r="BQ19" s="175"/>
      <c r="BR19" s="175"/>
      <c r="BS19" s="175"/>
    </row>
    <row r="20" spans="2:71" ht="30" customHeight="1" x14ac:dyDescent="0.25">
      <c r="B20" s="140">
        <v>2.04</v>
      </c>
      <c r="C20" s="178" t="str">
        <f>UPPER("table 2 B : dial gause reading corresponding to Unloading")</f>
        <v>TABLE 2 B : DIAL GAUSE READING CORRESPONDING TO UNLOADING</v>
      </c>
      <c r="D20" s="178"/>
      <c r="E20" s="178"/>
      <c r="F20" s="178"/>
      <c r="G20" s="178"/>
      <c r="H20" s="178"/>
      <c r="I20" s="178"/>
      <c r="J20" s="178"/>
      <c r="K20" s="178"/>
      <c r="L20" s="178"/>
      <c r="M20" s="178"/>
      <c r="N20" s="178"/>
      <c r="O20" s="178"/>
      <c r="P20" s="178"/>
      <c r="Q20" s="178"/>
      <c r="R20" s="178"/>
      <c r="S20" s="178"/>
      <c r="T20" s="178"/>
      <c r="U20" s="178"/>
      <c r="V20" s="178"/>
      <c r="W20" s="178"/>
      <c r="X20" s="178"/>
      <c r="Y20" s="178"/>
      <c r="Z20" s="178"/>
      <c r="AA20" s="178"/>
      <c r="AB20" s="178"/>
      <c r="AC20" s="178"/>
      <c r="AD20" s="177" t="s">
        <v>215</v>
      </c>
      <c r="AE20" s="177"/>
      <c r="AF20" s="177"/>
      <c r="AG20" s="177"/>
      <c r="AH20" s="139"/>
      <c r="AN20" s="175"/>
      <c r="AO20" s="175"/>
      <c r="AP20" s="175"/>
      <c r="AQ20" s="175"/>
      <c r="AR20" s="175"/>
      <c r="AS20" s="175"/>
      <c r="AT20" s="175"/>
      <c r="AU20" s="175"/>
      <c r="AV20" s="175"/>
      <c r="AW20" s="175"/>
      <c r="AX20" s="175"/>
      <c r="AY20" s="175"/>
      <c r="AZ20" s="175"/>
      <c r="BA20" s="175"/>
      <c r="BB20" s="175"/>
      <c r="BC20" s="175"/>
      <c r="BD20" s="175"/>
      <c r="BE20" s="175"/>
      <c r="BF20" s="175"/>
      <c r="BG20" s="175"/>
      <c r="BH20" s="175"/>
      <c r="BI20" s="175"/>
      <c r="BJ20" s="175"/>
      <c r="BK20" s="175"/>
      <c r="BL20" s="175"/>
      <c r="BM20" s="175"/>
      <c r="BN20" s="175"/>
      <c r="BO20" s="175"/>
      <c r="BP20" s="175"/>
      <c r="BQ20" s="175"/>
      <c r="BR20" s="175"/>
      <c r="BS20" s="175"/>
    </row>
    <row r="21" spans="2:71" ht="30" customHeight="1" x14ac:dyDescent="0.25">
      <c r="B21" s="140">
        <v>2.0499999999999998</v>
      </c>
      <c r="C21" s="176" t="str">
        <f>UPPER("Fig 1 : load settlement graph from field data")</f>
        <v>FIG 1 : LOAD SETTLEMENT GRAPH FROM FIELD DATA</v>
      </c>
      <c r="D21" s="176"/>
      <c r="E21" s="176"/>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7" t="s">
        <v>4</v>
      </c>
      <c r="AE21" s="177"/>
      <c r="AF21" s="177"/>
      <c r="AG21" s="177"/>
      <c r="AH21" s="139"/>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175"/>
      <c r="BP21" s="175"/>
      <c r="BQ21" s="175"/>
      <c r="BR21" s="175"/>
      <c r="BS21" s="175"/>
    </row>
    <row r="22" spans="2:71" ht="30" customHeight="1" x14ac:dyDescent="0.25">
      <c r="B22" s="140">
        <v>2.06</v>
      </c>
      <c r="C22" s="176" t="s">
        <v>111</v>
      </c>
      <c r="D22" s="176"/>
      <c r="E22" s="176"/>
      <c r="F22" s="176"/>
      <c r="G22" s="176"/>
      <c r="H22" s="176"/>
      <c r="I22" s="176"/>
      <c r="J22" s="176"/>
      <c r="K22" s="176"/>
      <c r="L22" s="176"/>
      <c r="M22" s="176"/>
      <c r="N22" s="176"/>
      <c r="O22" s="176"/>
      <c r="P22" s="176"/>
      <c r="Q22" s="176"/>
      <c r="R22" s="176"/>
      <c r="S22" s="176"/>
      <c r="T22" s="176"/>
      <c r="U22" s="176"/>
      <c r="V22" s="176"/>
      <c r="W22" s="176"/>
      <c r="X22" s="176"/>
      <c r="Y22" s="176"/>
      <c r="Z22" s="176"/>
      <c r="AA22" s="176"/>
      <c r="AB22" s="176"/>
      <c r="AC22" s="176"/>
      <c r="AD22" s="177" t="s">
        <v>4</v>
      </c>
      <c r="AE22" s="177"/>
      <c r="AF22" s="177"/>
      <c r="AG22" s="177"/>
      <c r="AH22" s="139"/>
      <c r="AN22" s="175"/>
      <c r="AO22" s="175"/>
      <c r="AP22" s="175"/>
      <c r="AQ22" s="175"/>
      <c r="AR22" s="175"/>
      <c r="AS22" s="175"/>
      <c r="AT22" s="175"/>
      <c r="AU22" s="175"/>
      <c r="AV22" s="175"/>
      <c r="AW22" s="175"/>
      <c r="AX22" s="175"/>
      <c r="AY22" s="175"/>
      <c r="AZ22" s="175"/>
      <c r="BA22" s="175"/>
      <c r="BB22" s="175"/>
      <c r="BC22" s="175"/>
      <c r="BD22" s="175"/>
      <c r="BE22" s="175"/>
      <c r="BF22" s="175"/>
      <c r="BG22" s="175"/>
      <c r="BH22" s="175"/>
      <c r="BI22" s="175"/>
      <c r="BJ22" s="175"/>
      <c r="BK22" s="175"/>
      <c r="BL22" s="175"/>
      <c r="BM22" s="175"/>
      <c r="BN22" s="175"/>
      <c r="BO22" s="175"/>
      <c r="BP22" s="175"/>
      <c r="BQ22" s="175"/>
      <c r="BR22" s="175"/>
      <c r="BS22" s="175"/>
    </row>
    <row r="23" spans="2:71" ht="30" customHeight="1" x14ac:dyDescent="0.25">
      <c r="B23" s="140">
        <v>3</v>
      </c>
      <c r="C23" s="176" t="s">
        <v>217</v>
      </c>
      <c r="D23" s="176"/>
      <c r="E23" s="176"/>
      <c r="F23" s="176"/>
      <c r="G23" s="176"/>
      <c r="H23" s="176"/>
      <c r="I23" s="176"/>
      <c r="J23" s="176"/>
      <c r="K23" s="176"/>
      <c r="L23" s="176"/>
      <c r="M23" s="176"/>
      <c r="N23" s="176"/>
      <c r="O23" s="176"/>
      <c r="P23" s="176"/>
      <c r="Q23" s="176"/>
      <c r="R23" s="176"/>
      <c r="S23" s="176"/>
      <c r="T23" s="176"/>
      <c r="U23" s="176"/>
      <c r="V23" s="176"/>
      <c r="W23" s="176"/>
      <c r="X23" s="176"/>
      <c r="Y23" s="176"/>
      <c r="Z23" s="176"/>
      <c r="AA23" s="176"/>
      <c r="AB23" s="176"/>
      <c r="AC23" s="176"/>
      <c r="AD23" s="177" t="s">
        <v>176</v>
      </c>
      <c r="AE23" s="177"/>
      <c r="AF23" s="177"/>
      <c r="AG23" s="177"/>
      <c r="AH23" s="139"/>
      <c r="AN23" s="175"/>
      <c r="AO23" s="175"/>
      <c r="AP23" s="175"/>
      <c r="AQ23" s="175"/>
      <c r="AR23" s="175"/>
      <c r="AS23" s="175"/>
      <c r="AT23" s="175"/>
      <c r="AU23" s="175"/>
      <c r="AV23" s="175"/>
      <c r="AW23" s="175"/>
      <c r="AX23" s="175"/>
      <c r="AY23" s="175"/>
      <c r="AZ23" s="175"/>
      <c r="BA23" s="175"/>
      <c r="BB23" s="175"/>
      <c r="BC23" s="175"/>
      <c r="BD23" s="175"/>
      <c r="BE23" s="175"/>
      <c r="BF23" s="175"/>
      <c r="BG23" s="175"/>
      <c r="BH23" s="175"/>
      <c r="BI23" s="175"/>
      <c r="BJ23" s="175"/>
      <c r="BK23" s="175"/>
      <c r="BL23" s="175"/>
      <c r="BM23" s="175"/>
      <c r="BN23" s="175"/>
      <c r="BO23" s="175"/>
      <c r="BP23" s="175"/>
      <c r="BQ23" s="175"/>
      <c r="BR23" s="175"/>
      <c r="BS23" s="175"/>
    </row>
  </sheetData>
  <sheetProtection selectLockedCells="1"/>
  <mergeCells count="43">
    <mergeCell ref="AN15:BS15"/>
    <mergeCell ref="AN16:BS16"/>
    <mergeCell ref="C13:AC13"/>
    <mergeCell ref="AD13:AG13"/>
    <mergeCell ref="C14:AC14"/>
    <mergeCell ref="AD14:AG14"/>
    <mergeCell ref="C15:AC15"/>
    <mergeCell ref="AD15:AG15"/>
    <mergeCell ref="C16:AC16"/>
    <mergeCell ref="AD16:AG16"/>
    <mergeCell ref="B10:AG10"/>
    <mergeCell ref="C12:AC12"/>
    <mergeCell ref="AD12:AG12"/>
    <mergeCell ref="AN13:BS13"/>
    <mergeCell ref="AN14:BS14"/>
    <mergeCell ref="AN12:BS12"/>
    <mergeCell ref="AN17:BS17"/>
    <mergeCell ref="AN18:BS18"/>
    <mergeCell ref="AN21:BS21"/>
    <mergeCell ref="AN20:BS20"/>
    <mergeCell ref="C20:AC20"/>
    <mergeCell ref="AD20:AG20"/>
    <mergeCell ref="C21:AC21"/>
    <mergeCell ref="AD21:AG21"/>
    <mergeCell ref="C17:AC17"/>
    <mergeCell ref="AD17:AG17"/>
    <mergeCell ref="C19:AC19"/>
    <mergeCell ref="C18:AC18"/>
    <mergeCell ref="AD18:AG18"/>
    <mergeCell ref="AD19:AG19"/>
    <mergeCell ref="AN19:BS19"/>
    <mergeCell ref="AN22:BS22"/>
    <mergeCell ref="AN23:BS23"/>
    <mergeCell ref="C22:AC22"/>
    <mergeCell ref="AD22:AG22"/>
    <mergeCell ref="C23:AC23"/>
    <mergeCell ref="AD23:AG23"/>
    <mergeCell ref="B7:AG7"/>
    <mergeCell ref="C1:Y1"/>
    <mergeCell ref="C2:AG2"/>
    <mergeCell ref="C3:AG3"/>
    <mergeCell ref="B5:AG5"/>
    <mergeCell ref="B6:AG6"/>
  </mergeCells>
  <conditionalFormatting sqref="B1:B4 M8:Z8 M4:Z4 Z1 B8">
    <cfRule type="containsText" dxfId="5" priority="1" operator="containsText" text="Error">
      <formula>NOT(ISERROR(SEARCH("Error",B1)))</formula>
    </cfRule>
  </conditionalFormatting>
  <printOptions horizontalCentered="1"/>
  <pageMargins left="0.39370078740157483" right="0.39370078740157483" top="0.39370078740157483" bottom="0.78740157480314965" header="0" footer="0.19685039370078741"/>
  <pageSetup paperSize="9" orientation="portrait" r:id="rId1"/>
  <headerFooter>
    <oddHeader>&amp;C&amp;G</oddHeader>
    <oddFooter>&amp;LNERLT120626N1&amp;C&amp;"Poppins,Regular"&amp;10www.nerlt.com&amp;R&amp;"Poppins,Italic"&amp;10Page &amp;P of &amp;N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B1:AQ51"/>
  <sheetViews>
    <sheetView view="pageBreakPreview" topLeftCell="A43" zoomScale="115" zoomScaleNormal="80" zoomScaleSheetLayoutView="115" workbookViewId="0">
      <selection activeCell="AA38" sqref="AA38"/>
    </sheetView>
  </sheetViews>
  <sheetFormatPr defaultColWidth="9.140625" defaultRowHeight="15.95" customHeight="1" x14ac:dyDescent="0.25"/>
  <cols>
    <col min="1" max="1" width="0.85546875" style="1" customWidth="1"/>
    <col min="2" max="2" width="3.85546875" style="1" customWidth="1"/>
    <col min="3" max="12" width="2.7109375" style="1" customWidth="1"/>
    <col min="13" max="13" width="2.28515625" style="1" customWidth="1"/>
    <col min="14" max="35" width="2.7109375" style="1" customWidth="1"/>
    <col min="36" max="36" width="0.85546875" style="1" customWidth="1"/>
    <col min="37" max="37" width="3.140625" style="1" customWidth="1"/>
    <col min="38" max="38" width="12.140625" style="33" customWidth="1"/>
    <col min="39" max="41" width="5.7109375" style="27" customWidth="1"/>
    <col min="42" max="42" width="9.5703125" style="1" bestFit="1" customWidth="1"/>
    <col min="43" max="16384" width="9.140625" style="1"/>
  </cols>
  <sheetData>
    <row r="1" spans="2:43" ht="6" customHeight="1" x14ac:dyDescent="0.25">
      <c r="B1" s="105"/>
      <c r="C1" s="172"/>
      <c r="D1" s="172"/>
      <c r="E1" s="172"/>
      <c r="F1" s="172"/>
      <c r="G1" s="172"/>
      <c r="H1" s="172"/>
      <c r="I1" s="172"/>
      <c r="J1" s="172"/>
      <c r="K1" s="172"/>
      <c r="L1" s="172"/>
      <c r="M1" s="172"/>
      <c r="N1" s="172"/>
      <c r="O1" s="172"/>
      <c r="P1" s="172"/>
      <c r="Q1" s="172"/>
      <c r="R1" s="172"/>
      <c r="S1" s="172"/>
      <c r="T1" s="172"/>
      <c r="U1" s="172"/>
      <c r="V1" s="172"/>
      <c r="W1" s="172"/>
      <c r="X1" s="172"/>
      <c r="Y1" s="172"/>
      <c r="Z1" s="105"/>
      <c r="AL1" s="191" t="s">
        <v>5</v>
      </c>
      <c r="AM1" s="167" t="s">
        <v>6</v>
      </c>
      <c r="AN1" s="167" t="s">
        <v>6</v>
      </c>
      <c r="AO1" s="167" t="s">
        <v>7</v>
      </c>
    </row>
    <row r="2" spans="2:43" ht="18" customHeight="1" x14ac:dyDescent="0.25">
      <c r="B2" s="105"/>
      <c r="C2" s="173" t="s">
        <v>206</v>
      </c>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L2" s="191"/>
      <c r="AM2" s="167"/>
      <c r="AN2" s="167"/>
      <c r="AO2" s="167"/>
    </row>
    <row r="3" spans="2:43" ht="18" customHeight="1" x14ac:dyDescent="0.25">
      <c r="B3" s="105"/>
      <c r="C3" s="173" t="s">
        <v>207</v>
      </c>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row>
    <row r="4" spans="2:43" ht="15.75" customHeight="1" x14ac:dyDescent="0.25">
      <c r="B4" s="105"/>
      <c r="D4" s="7"/>
      <c r="E4" s="7"/>
      <c r="F4" s="7"/>
      <c r="G4" s="7"/>
      <c r="H4" s="7"/>
      <c r="I4" s="7"/>
      <c r="J4" s="7"/>
      <c r="K4" s="7"/>
      <c r="L4" s="7"/>
      <c r="M4" s="105"/>
      <c r="N4" s="105"/>
      <c r="O4" s="105"/>
      <c r="P4" s="105"/>
      <c r="Q4" s="105"/>
      <c r="R4" s="105"/>
      <c r="S4" s="105"/>
      <c r="T4" s="105"/>
      <c r="U4" s="105"/>
      <c r="V4" s="106"/>
      <c r="W4" s="106"/>
      <c r="X4" s="106"/>
      <c r="Y4" s="106"/>
      <c r="Z4" s="105"/>
      <c r="AA4" s="7"/>
      <c r="AB4" s="7"/>
      <c r="AC4" s="7"/>
      <c r="AD4" s="7"/>
      <c r="AE4" s="7"/>
      <c r="AG4" s="11"/>
      <c r="AI4" s="10"/>
      <c r="AL4" s="69"/>
    </row>
    <row r="5" spans="2:43" ht="12" customHeight="1" x14ac:dyDescent="0.25">
      <c r="B5" s="174" t="s">
        <v>208</v>
      </c>
      <c r="C5" s="174"/>
      <c r="D5" s="174"/>
      <c r="E5" s="174"/>
      <c r="F5" s="174"/>
      <c r="G5" s="174"/>
      <c r="H5" s="174"/>
      <c r="I5" s="174"/>
      <c r="J5" s="174"/>
      <c r="K5" s="174"/>
      <c r="L5" s="174"/>
      <c r="M5" s="174"/>
      <c r="N5" s="174"/>
      <c r="O5" s="174"/>
      <c r="P5" s="174"/>
      <c r="Q5" s="174"/>
      <c r="R5" s="174"/>
      <c r="S5" s="174"/>
      <c r="T5" s="174"/>
      <c r="U5" s="174"/>
      <c r="V5" s="174"/>
      <c r="W5" s="174"/>
      <c r="X5" s="174"/>
      <c r="Y5" s="174"/>
      <c r="Z5" s="174"/>
      <c r="AA5" s="174"/>
      <c r="AB5" s="174"/>
      <c r="AC5" s="174"/>
      <c r="AD5" s="174"/>
      <c r="AE5" s="174"/>
      <c r="AF5" s="174"/>
      <c r="AG5" s="174"/>
      <c r="AH5" s="174"/>
      <c r="AI5" s="174"/>
      <c r="AL5" s="69"/>
    </row>
    <row r="6" spans="2:43" ht="12" customHeight="1" x14ac:dyDescent="0.25">
      <c r="B6" s="171" t="s">
        <v>196</v>
      </c>
      <c r="C6" s="171"/>
      <c r="D6" s="171"/>
      <c r="E6" s="171"/>
      <c r="F6" s="171"/>
      <c r="G6" s="171"/>
      <c r="H6" s="171"/>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L6" s="69"/>
    </row>
    <row r="7" spans="2:43" ht="12" customHeight="1" x14ac:dyDescent="0.25">
      <c r="B7" s="171" t="s">
        <v>209</v>
      </c>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L7" s="69"/>
    </row>
    <row r="8" spans="2:43" ht="5.0999999999999996" customHeight="1" thickBot="1" x14ac:dyDescent="0.3">
      <c r="B8" s="107"/>
      <c r="C8" s="108"/>
      <c r="D8" s="108"/>
      <c r="E8" s="108"/>
      <c r="F8" s="108"/>
      <c r="G8" s="108"/>
      <c r="H8" s="108"/>
      <c r="I8" s="108"/>
      <c r="J8" s="108"/>
      <c r="K8" s="108"/>
      <c r="L8" s="108"/>
      <c r="M8" s="107"/>
      <c r="N8" s="107"/>
      <c r="O8" s="107"/>
      <c r="P8" s="107"/>
      <c r="Q8" s="107"/>
      <c r="R8" s="107"/>
      <c r="S8" s="107"/>
      <c r="T8" s="107"/>
      <c r="U8" s="107"/>
      <c r="V8" s="109"/>
      <c r="W8" s="109"/>
      <c r="X8" s="109"/>
      <c r="Y8" s="109"/>
      <c r="Z8" s="107"/>
      <c r="AA8" s="9"/>
      <c r="AB8" s="9"/>
      <c r="AC8" s="9"/>
      <c r="AD8" s="9"/>
      <c r="AE8" s="9"/>
      <c r="AF8" s="9"/>
      <c r="AG8" s="14"/>
      <c r="AH8" s="9"/>
      <c r="AI8" s="14"/>
    </row>
    <row r="9" spans="2:43" ht="5.0999999999999996" customHeight="1" thickTop="1" x14ac:dyDescent="0.25">
      <c r="R9" s="8"/>
    </row>
    <row r="10" spans="2:43" ht="13.9" customHeight="1" x14ac:dyDescent="0.25">
      <c r="R10" s="8"/>
    </row>
    <row r="11" spans="2:43" ht="15.95" customHeight="1" x14ac:dyDescent="0.25">
      <c r="B11" s="184" t="s">
        <v>15</v>
      </c>
      <c r="C11" s="175"/>
      <c r="D11" s="175"/>
      <c r="E11" s="175"/>
      <c r="F11" s="175"/>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row>
    <row r="12" spans="2:43" ht="8.1" customHeight="1" x14ac:dyDescent="0.25"/>
    <row r="13" spans="2:43" ht="30" customHeight="1" x14ac:dyDescent="0.25">
      <c r="B13" s="192" t="str">
        <f>CONCATENATE("Routine Vertical Pile load test was conducted on behalf of ''",TEXT(AN13,"Bold"),"'' for ''", AN14,"''.")</f>
        <v>Routine Vertical Pile load test was conducted on behalf of ''NCC Limited'' for ''Construction of Super Speciality Hospital block And allied buildings with at Tezpur Medical College, Jorhat Medical Diphu Medical College campus including civil, MEP works External Development works. Package No- 1-1B''.</v>
      </c>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c r="AA13" s="192"/>
      <c r="AB13" s="192"/>
      <c r="AC13" s="192"/>
      <c r="AD13" s="192"/>
      <c r="AE13" s="192"/>
      <c r="AF13" s="192"/>
      <c r="AG13" s="192"/>
      <c r="AH13" s="192"/>
      <c r="AI13" s="192"/>
      <c r="AL13" s="100" t="s">
        <v>200</v>
      </c>
      <c r="AM13" s="101"/>
      <c r="AN13" t="s">
        <v>220</v>
      </c>
      <c r="AO13" s="102"/>
      <c r="AP13" s="103"/>
      <c r="AQ13" s="104"/>
    </row>
    <row r="14" spans="2:43" ht="20.45" customHeight="1" x14ac:dyDescent="0.25">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2"/>
      <c r="AI14" s="192"/>
      <c r="AL14" s="100" t="s">
        <v>203</v>
      </c>
      <c r="AM14" s="101"/>
      <c r="AN14" t="s">
        <v>233</v>
      </c>
      <c r="AO14" s="102"/>
      <c r="AP14" s="103"/>
      <c r="AQ14" s="104"/>
    </row>
    <row r="15" spans="2:43" ht="8.1" customHeight="1" x14ac:dyDescent="0.25"/>
    <row r="16" spans="2:43" ht="15.95" customHeight="1" x14ac:dyDescent="0.25">
      <c r="B16" s="184" t="s">
        <v>16</v>
      </c>
      <c r="C16" s="184"/>
      <c r="D16" s="184"/>
      <c r="E16" s="184"/>
      <c r="F16" s="184"/>
      <c r="G16" s="184"/>
      <c r="H16" s="184"/>
      <c r="I16" s="184"/>
      <c r="J16" s="184"/>
      <c r="K16" s="184"/>
      <c r="L16" s="184"/>
      <c r="M16" s="184"/>
      <c r="N16" s="184"/>
      <c r="O16" s="184"/>
      <c r="P16" s="184"/>
      <c r="Q16" s="184"/>
      <c r="R16" s="184"/>
      <c r="S16" s="184"/>
      <c r="T16" s="184"/>
      <c r="U16" s="184"/>
      <c r="V16" s="184"/>
      <c r="W16" s="184"/>
      <c r="X16" s="184"/>
      <c r="Y16" s="184"/>
      <c r="Z16" s="184"/>
      <c r="AA16" s="184"/>
      <c r="AB16" s="184"/>
      <c r="AC16" s="184"/>
      <c r="AD16" s="184"/>
      <c r="AE16" s="184"/>
      <c r="AF16" s="184"/>
      <c r="AG16" s="184"/>
      <c r="AH16" s="184"/>
      <c r="AI16" s="184"/>
    </row>
    <row r="17" spans="2:41" ht="8.1" customHeight="1" x14ac:dyDescent="0.25"/>
    <row r="18" spans="2:41" ht="19.899999999999999" customHeight="1" x14ac:dyDescent="0.25">
      <c r="B18" s="192" t="s">
        <v>177</v>
      </c>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N18" s="1"/>
      <c r="AO18" s="1"/>
    </row>
    <row r="19" spans="2:41" ht="19.899999999999999" customHeight="1" x14ac:dyDescent="0.25">
      <c r="B19" s="192"/>
      <c r="C19" s="192"/>
      <c r="D19" s="192"/>
      <c r="E19" s="192"/>
      <c r="F19" s="192"/>
      <c r="G19" s="192"/>
      <c r="H19" s="192"/>
      <c r="I19" s="192"/>
      <c r="J19" s="192"/>
      <c r="K19" s="192"/>
      <c r="L19" s="192"/>
      <c r="M19" s="192"/>
      <c r="N19" s="192"/>
      <c r="O19" s="192"/>
      <c r="P19" s="192"/>
      <c r="Q19" s="192"/>
      <c r="R19" s="192"/>
      <c r="S19" s="192"/>
      <c r="T19" s="192"/>
      <c r="U19" s="192"/>
      <c r="V19" s="192"/>
      <c r="W19" s="192"/>
      <c r="X19" s="192"/>
      <c r="Y19" s="192"/>
      <c r="Z19" s="192"/>
      <c r="AA19" s="192"/>
      <c r="AB19" s="192"/>
      <c r="AC19" s="192"/>
      <c r="AD19" s="192"/>
      <c r="AE19" s="192"/>
      <c r="AF19" s="192"/>
      <c r="AG19" s="192"/>
      <c r="AH19" s="192"/>
      <c r="AI19" s="192"/>
      <c r="AN19" s="1"/>
      <c r="AO19" s="1"/>
    </row>
    <row r="20" spans="2:41" ht="19.899999999999999" customHeight="1" x14ac:dyDescent="0.25">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N20" s="1"/>
      <c r="AO20" s="1"/>
    </row>
    <row r="21" spans="2:41" ht="4.5" customHeight="1" x14ac:dyDescent="0.25">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c r="AA21" s="192"/>
      <c r="AB21" s="192"/>
      <c r="AC21" s="192"/>
      <c r="AD21" s="192"/>
      <c r="AE21" s="192"/>
      <c r="AF21" s="192"/>
      <c r="AG21" s="192"/>
      <c r="AH21" s="192"/>
      <c r="AI21" s="192"/>
      <c r="AN21" s="1"/>
      <c r="AO21" s="1"/>
    </row>
    <row r="22" spans="2:41" ht="16.149999999999999" customHeight="1" x14ac:dyDescent="0.25">
      <c r="AN22" s="1"/>
      <c r="AO22" s="1"/>
    </row>
    <row r="23" spans="2:41" ht="15.95" customHeight="1" x14ac:dyDescent="0.25">
      <c r="B23" s="184" t="s">
        <v>17</v>
      </c>
      <c r="C23" s="184"/>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N23" s="1"/>
      <c r="AO23" s="1"/>
    </row>
    <row r="24" spans="2:41" ht="8.1" customHeight="1" x14ac:dyDescent="0.25">
      <c r="AN24" s="1"/>
      <c r="AO24" s="1"/>
    </row>
    <row r="25" spans="2:41" ht="25.15" customHeight="1" x14ac:dyDescent="0.25">
      <c r="B25" s="192" t="s">
        <v>8</v>
      </c>
      <c r="C25" s="192"/>
      <c r="D25" s="192"/>
      <c r="E25" s="192"/>
      <c r="F25" s="192"/>
      <c r="G25" s="192"/>
      <c r="H25" s="192"/>
      <c r="I25" s="192"/>
      <c r="J25" s="192"/>
      <c r="K25" s="192"/>
      <c r="L25" s="192"/>
      <c r="M25" s="192"/>
      <c r="N25" s="192"/>
      <c r="O25" s="192"/>
      <c r="P25" s="192"/>
      <c r="Q25" s="192"/>
      <c r="R25" s="192"/>
      <c r="S25" s="192"/>
      <c r="T25" s="192"/>
      <c r="U25" s="192"/>
      <c r="V25" s="192"/>
      <c r="W25" s="192"/>
      <c r="X25" s="192"/>
      <c r="Y25" s="192"/>
      <c r="Z25" s="192"/>
      <c r="AA25" s="192"/>
      <c r="AB25" s="192"/>
      <c r="AC25" s="192"/>
      <c r="AD25" s="192"/>
      <c r="AE25" s="192"/>
      <c r="AF25" s="192"/>
      <c r="AG25" s="192"/>
      <c r="AH25" s="192"/>
      <c r="AI25" s="192"/>
      <c r="AN25" s="1"/>
      <c r="AO25" s="1"/>
    </row>
    <row r="26" spans="2:41" ht="25.15" customHeight="1" x14ac:dyDescent="0.25">
      <c r="B26" s="192"/>
      <c r="C26" s="192"/>
      <c r="D26" s="192"/>
      <c r="E26" s="192"/>
      <c r="F26" s="192"/>
      <c r="G26" s="192"/>
      <c r="H26" s="192"/>
      <c r="I26" s="192"/>
      <c r="J26" s="192"/>
      <c r="K26" s="192"/>
      <c r="L26" s="192"/>
      <c r="M26" s="192"/>
      <c r="N26" s="192"/>
      <c r="O26" s="192"/>
      <c r="P26" s="192"/>
      <c r="Q26" s="192"/>
      <c r="R26" s="192"/>
      <c r="S26" s="192"/>
      <c r="T26" s="192"/>
      <c r="U26" s="192"/>
      <c r="V26" s="192"/>
      <c r="W26" s="192"/>
      <c r="X26" s="192"/>
      <c r="Y26" s="192"/>
      <c r="Z26" s="192"/>
      <c r="AA26" s="192"/>
      <c r="AB26" s="192"/>
      <c r="AC26" s="192"/>
      <c r="AD26" s="192"/>
      <c r="AE26" s="192"/>
      <c r="AF26" s="192"/>
      <c r="AG26" s="192"/>
      <c r="AH26" s="192"/>
      <c r="AI26" s="192"/>
      <c r="AN26" s="1"/>
      <c r="AO26" s="1"/>
    </row>
    <row r="27" spans="2:41" ht="13.9" customHeight="1" x14ac:dyDescent="0.25">
      <c r="AN27" s="1"/>
      <c r="AO27" s="1"/>
    </row>
    <row r="28" spans="2:41" ht="15.95" customHeight="1" x14ac:dyDescent="0.25">
      <c r="B28" s="184" t="s">
        <v>18</v>
      </c>
      <c r="C28" s="184"/>
      <c r="D28" s="184"/>
      <c r="E28" s="184"/>
      <c r="F28" s="184"/>
      <c r="G28" s="184"/>
      <c r="H28" s="184"/>
      <c r="I28" s="184"/>
      <c r="J28" s="184"/>
      <c r="K28" s="184"/>
      <c r="L28" s="184"/>
      <c r="M28" s="184"/>
      <c r="N28" s="184"/>
      <c r="O28" s="184"/>
      <c r="P28" s="184"/>
      <c r="Q28" s="184"/>
      <c r="R28" s="184"/>
      <c r="S28" s="184"/>
      <c r="T28" s="184"/>
      <c r="U28" s="184"/>
      <c r="V28" s="184"/>
      <c r="W28" s="184"/>
      <c r="X28" s="184"/>
      <c r="Y28" s="184"/>
      <c r="Z28" s="184"/>
      <c r="AA28" s="184"/>
      <c r="AB28" s="184"/>
      <c r="AC28" s="184"/>
      <c r="AD28" s="184"/>
      <c r="AE28" s="184"/>
      <c r="AF28" s="184"/>
      <c r="AG28" s="184"/>
      <c r="AH28" s="184"/>
      <c r="AI28" s="184"/>
      <c r="AN28" s="1"/>
      <c r="AO28" s="1"/>
    </row>
    <row r="29" spans="2:41" ht="8.1" customHeight="1" x14ac:dyDescent="0.25">
      <c r="AN29" s="1"/>
      <c r="AO29" s="1"/>
    </row>
    <row r="30" spans="2:41" ht="112.9" customHeight="1" x14ac:dyDescent="0.25">
      <c r="B30" s="185" t="str">
        <f>CONCATENATE("Vertical load test (compression) was done as per IS 2911 (PART -IV) 2013 in which compression load was applied"," to the pile top (after preparation of the pile top) by means of a hydraulic jack against rolled steel joist capable of providing reaction and the settlement was recorded by ",AL30," dial gauges of 0.01 mm sensitivity, each positioned at equal distance around the pile and ","held by datum bars resting on immovable supports at minimum distance of 3D from the edge of the pile, Where D is the pile stem diameter of circular pile.")</f>
        <v>Vertical load test (compression) was done as per IS 2911 (PART -IV) 2013 in which compression load was applied to the pile top (after preparation of the pile top) by means of a hydraulic jack against rolled steel joist capable of providing reaction and the settlement was recorded by four dial gauges of 0.01 mm sensitivity, each positioned at equal distance around the pile and held by datum bars resting on immovable supports at minimum distance of 3D from the edge of the pile, Where D is the pile stem diameter of circular pile.</v>
      </c>
      <c r="C30" s="185"/>
      <c r="D30" s="185"/>
      <c r="E30" s="185"/>
      <c r="F30" s="185"/>
      <c r="G30" s="185"/>
      <c r="H30" s="185"/>
      <c r="I30" s="185"/>
      <c r="J30" s="185"/>
      <c r="K30" s="185"/>
      <c r="L30" s="185"/>
      <c r="M30" s="185"/>
      <c r="N30" s="185"/>
      <c r="O30" s="185"/>
      <c r="P30" s="185"/>
      <c r="Q30" s="185"/>
      <c r="R30" s="185"/>
      <c r="S30" s="185"/>
      <c r="T30" s="185"/>
      <c r="U30" s="185"/>
      <c r="V30" s="185"/>
      <c r="W30" s="185"/>
      <c r="X30" s="185"/>
      <c r="Y30" s="185"/>
      <c r="Z30" s="185"/>
      <c r="AA30" s="185"/>
      <c r="AB30" s="185"/>
      <c r="AC30" s="185"/>
      <c r="AD30" s="185"/>
      <c r="AE30" s="185"/>
      <c r="AF30" s="185"/>
      <c r="AG30" s="185"/>
      <c r="AH30" s="185"/>
      <c r="AI30" s="185"/>
      <c r="AL30" s="34" t="s">
        <v>10</v>
      </c>
      <c r="AN30" s="1"/>
      <c r="AO30" s="1"/>
    </row>
    <row r="31" spans="2:41" ht="60" customHeight="1" x14ac:dyDescent="0.25">
      <c r="B31" s="185" t="s">
        <v>9</v>
      </c>
      <c r="C31" s="185"/>
      <c r="D31" s="185"/>
      <c r="E31" s="185"/>
      <c r="F31" s="185"/>
      <c r="G31" s="185"/>
      <c r="H31" s="185"/>
      <c r="I31" s="185"/>
      <c r="J31" s="185"/>
      <c r="K31" s="185"/>
      <c r="L31" s="185"/>
      <c r="M31" s="185"/>
      <c r="N31" s="185"/>
      <c r="O31" s="185"/>
      <c r="P31" s="185"/>
      <c r="Q31" s="185"/>
      <c r="R31" s="185"/>
      <c r="S31" s="185"/>
      <c r="T31" s="185"/>
      <c r="U31" s="185"/>
      <c r="V31" s="185"/>
      <c r="W31" s="185"/>
      <c r="X31" s="185"/>
      <c r="Y31" s="185"/>
      <c r="Z31" s="185"/>
      <c r="AA31" s="185"/>
      <c r="AB31" s="185"/>
      <c r="AC31" s="185"/>
      <c r="AD31" s="185"/>
      <c r="AE31" s="185"/>
      <c r="AF31" s="185"/>
      <c r="AG31" s="185"/>
      <c r="AH31" s="185"/>
      <c r="AI31" s="185"/>
      <c r="AN31" s="1"/>
      <c r="AO31" s="1"/>
    </row>
    <row r="32" spans="2:41" ht="46.9" customHeight="1" x14ac:dyDescent="0.25">
      <c r="B32" s="185" t="str">
        <f>CONCATENATE("The test was carried out by applying a series of vertical downward incremental each load of ",TEXT(AL32,"0.00")," Tons.")</f>
        <v>The test was carried out by applying a series of vertical downward incremental each load of 40.00 Tons.</v>
      </c>
      <c r="C32" s="185"/>
      <c r="D32" s="185"/>
      <c r="E32" s="185"/>
      <c r="F32" s="185"/>
      <c r="G32" s="185"/>
      <c r="H32" s="185"/>
      <c r="I32" s="185"/>
      <c r="J32" s="185"/>
      <c r="K32" s="185"/>
      <c r="L32" s="185"/>
      <c r="M32" s="185"/>
      <c r="N32" s="185"/>
      <c r="O32" s="185"/>
      <c r="P32" s="185"/>
      <c r="Q32" s="185"/>
      <c r="R32" s="185"/>
      <c r="S32" s="185"/>
      <c r="T32" s="185"/>
      <c r="U32" s="185"/>
      <c r="V32" s="185"/>
      <c r="W32" s="185"/>
      <c r="X32" s="185"/>
      <c r="Y32" s="185"/>
      <c r="Z32" s="185"/>
      <c r="AA32" s="185"/>
      <c r="AB32" s="185"/>
      <c r="AC32" s="185"/>
      <c r="AD32" s="185"/>
      <c r="AE32" s="185"/>
      <c r="AF32" s="185"/>
      <c r="AG32" s="185"/>
      <c r="AH32" s="185"/>
      <c r="AI32" s="185"/>
      <c r="AL32" s="34">
        <v>40</v>
      </c>
      <c r="AN32" s="1"/>
      <c r="AO32" s="1"/>
    </row>
    <row r="33" spans="2:41" ht="10.15" customHeight="1" x14ac:dyDescent="0.25">
      <c r="AN33" s="1"/>
      <c r="AO33" s="1"/>
    </row>
    <row r="34" spans="2:41" ht="13.9" customHeight="1" x14ac:dyDescent="0.25">
      <c r="B34" s="52"/>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row>
    <row r="35" spans="2:41" s="31" customFormat="1" ht="19.899999999999999" customHeight="1" x14ac:dyDescent="0.25">
      <c r="B35" s="188" t="s">
        <v>116</v>
      </c>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L35" s="35"/>
      <c r="AM35" s="32"/>
      <c r="AN35" s="32"/>
      <c r="AO35" s="32"/>
    </row>
    <row r="36" spans="2:41" ht="19.899999999999999" customHeight="1" x14ac:dyDescent="0.25">
      <c r="B36" s="190" t="s">
        <v>21</v>
      </c>
      <c r="C36" s="190"/>
      <c r="D36" s="190" t="s">
        <v>23</v>
      </c>
      <c r="E36" s="190"/>
      <c r="F36" s="190"/>
      <c r="G36" s="190"/>
      <c r="H36" s="190"/>
      <c r="I36" s="190"/>
      <c r="J36" s="190"/>
      <c r="K36" s="190"/>
      <c r="L36" s="190"/>
      <c r="M36" s="190"/>
      <c r="N36" s="190"/>
      <c r="O36" s="190" t="s">
        <v>22</v>
      </c>
      <c r="P36" s="190"/>
      <c r="Q36" s="190"/>
      <c r="R36" s="190"/>
      <c r="S36" s="190"/>
      <c r="T36" s="190"/>
      <c r="U36" s="190"/>
      <c r="V36" s="190"/>
      <c r="W36" s="190"/>
      <c r="X36" s="190"/>
      <c r="Y36" s="190"/>
      <c r="Z36" s="190"/>
      <c r="AA36" s="190"/>
      <c r="AB36" s="190"/>
      <c r="AC36" s="190"/>
      <c r="AD36" s="190"/>
      <c r="AE36" s="190"/>
      <c r="AF36" s="190"/>
      <c r="AG36" s="190"/>
      <c r="AH36" s="190"/>
      <c r="AI36" s="190"/>
    </row>
    <row r="37" spans="2:41" s="3" customFormat="1" ht="25.15" customHeight="1" x14ac:dyDescent="0.25">
      <c r="B37" s="186">
        <v>1</v>
      </c>
      <c r="C37" s="186"/>
      <c r="D37" s="186" t="s">
        <v>24</v>
      </c>
      <c r="E37" s="186"/>
      <c r="F37" s="186"/>
      <c r="G37" s="186"/>
      <c r="H37" s="186"/>
      <c r="I37" s="186"/>
      <c r="J37" s="186"/>
      <c r="K37" s="186"/>
      <c r="L37" s="186"/>
      <c r="M37" s="186"/>
      <c r="N37" s="186"/>
      <c r="O37" s="186" t="str">
        <f>CONCATENATE(AL37)</f>
        <v>240</v>
      </c>
      <c r="P37" s="186"/>
      <c r="Q37" s="186"/>
      <c r="R37" s="186"/>
      <c r="S37" s="186"/>
      <c r="T37" s="186"/>
      <c r="U37" s="186"/>
      <c r="V37" s="186"/>
      <c r="W37" s="186"/>
      <c r="X37" s="186"/>
      <c r="Y37" s="186"/>
      <c r="Z37" s="186"/>
      <c r="AA37" s="186"/>
      <c r="AB37" s="186"/>
      <c r="AC37" s="186"/>
      <c r="AD37" s="186"/>
      <c r="AE37" s="186"/>
      <c r="AF37" s="186"/>
      <c r="AG37" s="186"/>
      <c r="AH37" s="186"/>
      <c r="AI37" s="186"/>
      <c r="AL37" s="34">
        <v>240</v>
      </c>
      <c r="AM37" s="27"/>
      <c r="AN37" s="27"/>
      <c r="AO37" s="27"/>
    </row>
    <row r="38" spans="2:41" s="3" customFormat="1" ht="25.15" customHeight="1" x14ac:dyDescent="0.25">
      <c r="B38" s="186">
        <v>2</v>
      </c>
      <c r="C38" s="186"/>
      <c r="D38" s="186" t="s">
        <v>25</v>
      </c>
      <c r="E38" s="186"/>
      <c r="F38" s="186"/>
      <c r="G38" s="186"/>
      <c r="H38" s="186"/>
      <c r="I38" s="186"/>
      <c r="J38" s="186"/>
      <c r="K38" s="186"/>
      <c r="L38" s="186"/>
      <c r="M38" s="186"/>
      <c r="N38" s="186"/>
      <c r="O38" s="186" t="str">
        <f>CONCATENATE(AL38, " mm")</f>
        <v>750 mm</v>
      </c>
      <c r="P38" s="186"/>
      <c r="Q38" s="186"/>
      <c r="R38" s="186"/>
      <c r="S38" s="186"/>
      <c r="T38" s="186"/>
      <c r="U38" s="186"/>
      <c r="V38" s="186"/>
      <c r="W38" s="186"/>
      <c r="X38" s="186"/>
      <c r="Y38" s="186"/>
      <c r="Z38" s="186"/>
      <c r="AA38" s="186"/>
      <c r="AB38" s="186"/>
      <c r="AC38" s="186"/>
      <c r="AD38" s="186"/>
      <c r="AE38" s="186"/>
      <c r="AF38" s="186"/>
      <c r="AG38" s="186"/>
      <c r="AH38" s="186"/>
      <c r="AI38" s="186"/>
      <c r="AL38" s="34">
        <v>750</v>
      </c>
      <c r="AM38" s="27"/>
      <c r="AN38" s="27"/>
      <c r="AO38" s="27"/>
    </row>
    <row r="39" spans="2:41" s="3" customFormat="1" ht="25.15" customHeight="1" x14ac:dyDescent="0.25">
      <c r="B39" s="186">
        <v>3</v>
      </c>
      <c r="C39" s="186"/>
      <c r="D39" s="186" t="s">
        <v>26</v>
      </c>
      <c r="E39" s="186"/>
      <c r="F39" s="186"/>
      <c r="G39" s="186"/>
      <c r="H39" s="186"/>
      <c r="I39" s="186"/>
      <c r="J39" s="186"/>
      <c r="K39" s="186"/>
      <c r="L39" s="186"/>
      <c r="M39" s="186"/>
      <c r="N39" s="186"/>
      <c r="O39" s="187" t="str">
        <f>TEXT(AL39,"DD-MM-YYYY")</f>
        <v>17-02-2026</v>
      </c>
      <c r="P39" s="187"/>
      <c r="Q39" s="187"/>
      <c r="R39" s="187"/>
      <c r="S39" s="187"/>
      <c r="T39" s="187"/>
      <c r="U39" s="187"/>
      <c r="V39" s="187"/>
      <c r="W39" s="187"/>
      <c r="X39" s="187"/>
      <c r="Y39" s="187"/>
      <c r="Z39" s="187"/>
      <c r="AA39" s="187"/>
      <c r="AB39" s="187"/>
      <c r="AC39" s="187"/>
      <c r="AD39" s="187"/>
      <c r="AE39" s="187"/>
      <c r="AF39" s="187"/>
      <c r="AG39" s="187"/>
      <c r="AH39" s="187"/>
      <c r="AI39" s="187"/>
      <c r="AL39" s="36">
        <v>46070</v>
      </c>
      <c r="AM39" s="27"/>
      <c r="AN39" s="27"/>
      <c r="AO39" s="27"/>
    </row>
    <row r="40" spans="2:41" s="3" customFormat="1" ht="25.15" customHeight="1" x14ac:dyDescent="0.25">
      <c r="B40" s="186">
        <v>4</v>
      </c>
      <c r="C40" s="186"/>
      <c r="D40" s="186" t="s">
        <v>27</v>
      </c>
      <c r="E40" s="186"/>
      <c r="F40" s="186"/>
      <c r="G40" s="186"/>
      <c r="H40" s="186"/>
      <c r="I40" s="186"/>
      <c r="J40" s="186"/>
      <c r="K40" s="186"/>
      <c r="L40" s="186"/>
      <c r="M40" s="186"/>
      <c r="N40" s="186"/>
      <c r="O40" s="187" t="str">
        <f>TEXT(AL40,"DD-MM-YYYY")</f>
        <v>20-05-2026</v>
      </c>
      <c r="P40" s="187"/>
      <c r="Q40" s="187"/>
      <c r="R40" s="187"/>
      <c r="S40" s="187"/>
      <c r="T40" s="187"/>
      <c r="U40" s="187"/>
      <c r="V40" s="187"/>
      <c r="W40" s="187"/>
      <c r="X40" s="187"/>
      <c r="Y40" s="187"/>
      <c r="Z40" s="187"/>
      <c r="AA40" s="187"/>
      <c r="AB40" s="187"/>
      <c r="AC40" s="187"/>
      <c r="AD40" s="187"/>
      <c r="AE40" s="187"/>
      <c r="AF40" s="187"/>
      <c r="AG40" s="187"/>
      <c r="AH40" s="187"/>
      <c r="AI40" s="187"/>
      <c r="AL40" s="36">
        <v>46162</v>
      </c>
      <c r="AM40" s="27"/>
      <c r="AN40" s="27"/>
      <c r="AO40" s="27"/>
    </row>
    <row r="41" spans="2:41" s="3" customFormat="1" ht="25.15" customHeight="1" x14ac:dyDescent="0.25">
      <c r="B41" s="186">
        <v>5</v>
      </c>
      <c r="C41" s="186"/>
      <c r="D41" s="186" t="s">
        <v>28</v>
      </c>
      <c r="E41" s="186"/>
      <c r="F41" s="186"/>
      <c r="G41" s="186"/>
      <c r="H41" s="186"/>
      <c r="I41" s="186"/>
      <c r="J41" s="186"/>
      <c r="K41" s="186"/>
      <c r="L41" s="186"/>
      <c r="M41" s="186"/>
      <c r="N41" s="186"/>
      <c r="O41" s="186" t="str">
        <f>CONCATENATE(AL41)</f>
        <v>Routine Vertical Pile Load Test.</v>
      </c>
      <c r="P41" s="186"/>
      <c r="Q41" s="186"/>
      <c r="R41" s="186"/>
      <c r="S41" s="186"/>
      <c r="T41" s="186"/>
      <c r="U41" s="186"/>
      <c r="V41" s="186"/>
      <c r="W41" s="186"/>
      <c r="X41" s="186"/>
      <c r="Y41" s="186"/>
      <c r="Z41" s="186"/>
      <c r="AA41" s="186"/>
      <c r="AB41" s="186"/>
      <c r="AC41" s="186"/>
      <c r="AD41" s="186"/>
      <c r="AE41" s="186"/>
      <c r="AF41" s="186"/>
      <c r="AG41" s="186"/>
      <c r="AH41" s="186"/>
      <c r="AI41" s="186"/>
      <c r="AL41" s="34" t="s">
        <v>190</v>
      </c>
      <c r="AM41" s="27"/>
      <c r="AN41" s="27"/>
      <c r="AO41" s="27"/>
    </row>
    <row r="42" spans="2:41" s="3" customFormat="1" ht="25.15" customHeight="1" x14ac:dyDescent="0.25">
      <c r="B42" s="186">
        <v>6</v>
      </c>
      <c r="C42" s="186"/>
      <c r="D42" s="186" t="s">
        <v>29</v>
      </c>
      <c r="E42" s="186"/>
      <c r="F42" s="186"/>
      <c r="G42" s="186"/>
      <c r="H42" s="186"/>
      <c r="I42" s="186"/>
      <c r="J42" s="186"/>
      <c r="K42" s="186"/>
      <c r="L42" s="186"/>
      <c r="M42" s="186"/>
      <c r="N42" s="186"/>
      <c r="O42" s="186" t="s">
        <v>33</v>
      </c>
      <c r="P42" s="186"/>
      <c r="Q42" s="186"/>
      <c r="R42" s="186"/>
      <c r="S42" s="186"/>
      <c r="T42" s="186"/>
      <c r="U42" s="186"/>
      <c r="V42" s="186"/>
      <c r="W42" s="186"/>
      <c r="X42" s="186"/>
      <c r="Y42" s="186"/>
      <c r="Z42" s="186"/>
      <c r="AA42" s="186"/>
      <c r="AB42" s="186"/>
      <c r="AC42" s="186"/>
      <c r="AD42" s="186"/>
      <c r="AE42" s="186"/>
      <c r="AF42" s="186"/>
      <c r="AG42" s="186"/>
      <c r="AH42" s="186"/>
      <c r="AI42" s="186"/>
      <c r="AL42" s="34" t="s">
        <v>33</v>
      </c>
      <c r="AM42" s="27"/>
      <c r="AN42" s="27"/>
      <c r="AO42" s="27"/>
    </row>
    <row r="43" spans="2:41" s="3" customFormat="1" ht="25.15" customHeight="1" x14ac:dyDescent="0.25">
      <c r="B43" s="186">
        <v>7</v>
      </c>
      <c r="C43" s="186"/>
      <c r="D43" s="186" t="s">
        <v>32</v>
      </c>
      <c r="E43" s="186"/>
      <c r="F43" s="186"/>
      <c r="G43" s="186"/>
      <c r="H43" s="186"/>
      <c r="I43" s="186"/>
      <c r="J43" s="186"/>
      <c r="K43" s="186"/>
      <c r="L43" s="186"/>
      <c r="M43" s="186"/>
      <c r="N43" s="186"/>
      <c r="O43" s="186" t="str">
        <f>CONCATENATE(AL43, " m")</f>
        <v>20 m</v>
      </c>
      <c r="P43" s="186"/>
      <c r="Q43" s="186"/>
      <c r="R43" s="186"/>
      <c r="S43" s="186"/>
      <c r="T43" s="186"/>
      <c r="U43" s="186"/>
      <c r="V43" s="186"/>
      <c r="W43" s="186"/>
      <c r="X43" s="186"/>
      <c r="Y43" s="186"/>
      <c r="Z43" s="186"/>
      <c r="AA43" s="186"/>
      <c r="AB43" s="186"/>
      <c r="AC43" s="186"/>
      <c r="AD43" s="186"/>
      <c r="AE43" s="186"/>
      <c r="AF43" s="186"/>
      <c r="AG43" s="186"/>
      <c r="AH43" s="186"/>
      <c r="AI43" s="186"/>
      <c r="AK43" s="27"/>
      <c r="AL43" s="34">
        <v>20</v>
      </c>
      <c r="AM43" s="27"/>
    </row>
    <row r="44" spans="2:41" s="3" customFormat="1" ht="25.15" customHeight="1" x14ac:dyDescent="0.25">
      <c r="B44" s="186">
        <v>8</v>
      </c>
      <c r="C44" s="186"/>
      <c r="D44" s="186" t="s">
        <v>20</v>
      </c>
      <c r="E44" s="186"/>
      <c r="F44" s="186"/>
      <c r="G44" s="186"/>
      <c r="H44" s="186"/>
      <c r="I44" s="186"/>
      <c r="J44" s="186"/>
      <c r="K44" s="186"/>
      <c r="L44" s="186"/>
      <c r="M44" s="186"/>
      <c r="N44" s="186"/>
      <c r="O44" s="186" t="str">
        <f>CONCATENATE(AL44, " Tonne")</f>
        <v>200 Tonne</v>
      </c>
      <c r="P44" s="186"/>
      <c r="Q44" s="186"/>
      <c r="R44" s="186"/>
      <c r="S44" s="186"/>
      <c r="T44" s="186"/>
      <c r="U44" s="186"/>
      <c r="V44" s="186"/>
      <c r="W44" s="186"/>
      <c r="X44" s="186"/>
      <c r="Y44" s="186"/>
      <c r="Z44" s="186"/>
      <c r="AA44" s="186"/>
      <c r="AB44" s="186"/>
      <c r="AC44" s="186"/>
      <c r="AD44" s="186"/>
      <c r="AE44" s="186"/>
      <c r="AF44" s="186"/>
      <c r="AG44" s="186"/>
      <c r="AH44" s="186"/>
      <c r="AI44" s="186"/>
      <c r="AK44" s="27"/>
      <c r="AL44" s="34">
        <v>200</v>
      </c>
      <c r="AM44" s="27"/>
    </row>
    <row r="45" spans="2:41" s="3" customFormat="1" ht="25.15" customHeight="1" x14ac:dyDescent="0.25">
      <c r="B45" s="186">
        <v>9</v>
      </c>
      <c r="C45" s="186"/>
      <c r="D45" s="186" t="s">
        <v>30</v>
      </c>
      <c r="E45" s="186"/>
      <c r="F45" s="186"/>
      <c r="G45" s="186"/>
      <c r="H45" s="186"/>
      <c r="I45" s="186"/>
      <c r="J45" s="186"/>
      <c r="K45" s="186"/>
      <c r="L45" s="186"/>
      <c r="M45" s="186"/>
      <c r="N45" s="186"/>
      <c r="O45" s="186" t="str">
        <f>CONCATENATE(AL45, " Tonne")</f>
        <v>300 Tonne</v>
      </c>
      <c r="P45" s="186"/>
      <c r="Q45" s="186"/>
      <c r="R45" s="186"/>
      <c r="S45" s="186"/>
      <c r="T45" s="186"/>
      <c r="U45" s="186"/>
      <c r="V45" s="186"/>
      <c r="W45" s="186"/>
      <c r="X45" s="186"/>
      <c r="Y45" s="186"/>
      <c r="Z45" s="186"/>
      <c r="AA45" s="186"/>
      <c r="AB45" s="186"/>
      <c r="AC45" s="186"/>
      <c r="AD45" s="186"/>
      <c r="AE45" s="186"/>
      <c r="AF45" s="186"/>
      <c r="AG45" s="186"/>
      <c r="AH45" s="186"/>
      <c r="AI45" s="186"/>
      <c r="AK45" s="27"/>
      <c r="AL45" s="34">
        <v>300</v>
      </c>
      <c r="AM45" s="27"/>
    </row>
    <row r="46" spans="2:41" s="3" customFormat="1" ht="25.15" customHeight="1" x14ac:dyDescent="0.25">
      <c r="B46" s="186">
        <v>10</v>
      </c>
      <c r="C46" s="186"/>
      <c r="D46" s="186" t="s">
        <v>31</v>
      </c>
      <c r="E46" s="186"/>
      <c r="F46" s="186"/>
      <c r="G46" s="186"/>
      <c r="H46" s="186"/>
      <c r="I46" s="186"/>
      <c r="J46" s="186"/>
      <c r="K46" s="186"/>
      <c r="L46" s="186"/>
      <c r="M46" s="186"/>
      <c r="N46" s="186"/>
      <c r="O46" s="186" t="str">
        <f>CONCATENATE(AL46)</f>
        <v>R.C.C.</v>
      </c>
      <c r="P46" s="186"/>
      <c r="Q46" s="186"/>
      <c r="R46" s="186"/>
      <c r="S46" s="186"/>
      <c r="T46" s="186"/>
      <c r="U46" s="186"/>
      <c r="V46" s="186"/>
      <c r="W46" s="186"/>
      <c r="X46" s="186"/>
      <c r="Y46" s="186"/>
      <c r="Z46" s="186"/>
      <c r="AA46" s="186"/>
      <c r="AB46" s="186"/>
      <c r="AC46" s="186"/>
      <c r="AD46" s="186"/>
      <c r="AE46" s="186"/>
      <c r="AF46" s="186"/>
      <c r="AG46" s="186"/>
      <c r="AH46" s="186"/>
      <c r="AI46" s="186"/>
      <c r="AK46" s="27"/>
      <c r="AL46" s="34" t="s">
        <v>34</v>
      </c>
      <c r="AM46" s="27"/>
    </row>
    <row r="47" spans="2:41" s="3" customFormat="1" ht="10.15" customHeight="1" x14ac:dyDescent="0.25">
      <c r="B47" s="194"/>
      <c r="C47" s="194"/>
      <c r="D47" s="193"/>
      <c r="E47" s="193"/>
      <c r="F47" s="193"/>
      <c r="G47" s="193"/>
      <c r="H47" s="193"/>
      <c r="I47" s="193"/>
      <c r="J47" s="193"/>
      <c r="K47" s="193"/>
      <c r="L47" s="193"/>
      <c r="M47" s="193"/>
      <c r="N47" s="193"/>
      <c r="O47" s="193"/>
      <c r="P47" s="193"/>
      <c r="Q47" s="193"/>
      <c r="R47" s="193"/>
      <c r="S47" s="193"/>
      <c r="T47" s="193"/>
      <c r="U47" s="193"/>
      <c r="V47" s="193"/>
      <c r="W47" s="193"/>
      <c r="X47" s="193"/>
      <c r="Y47" s="193"/>
      <c r="Z47" s="193"/>
      <c r="AA47" s="193"/>
      <c r="AB47" s="193"/>
      <c r="AC47" s="193"/>
      <c r="AD47" s="193"/>
      <c r="AE47" s="193"/>
      <c r="AF47" s="193"/>
      <c r="AG47" s="193"/>
      <c r="AH47" s="193"/>
      <c r="AI47" s="193"/>
      <c r="AJ47" s="30"/>
      <c r="AK47" s="27"/>
      <c r="AL47" s="33"/>
      <c r="AM47" s="27"/>
    </row>
    <row r="48" spans="2:41" ht="15.95" customHeight="1" x14ac:dyDescent="0.25">
      <c r="B48" s="184" t="s">
        <v>35</v>
      </c>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row>
    <row r="49" spans="2:41" ht="15.95" customHeight="1" x14ac:dyDescent="0.25">
      <c r="B49" s="51"/>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row>
    <row r="50" spans="2:41" s="3" customFormat="1" ht="25.15" customHeight="1" x14ac:dyDescent="0.25">
      <c r="B50" s="195" t="s">
        <v>179</v>
      </c>
      <c r="C50" s="195"/>
      <c r="D50" s="195"/>
      <c r="E50" s="195"/>
      <c r="F50" s="195"/>
      <c r="G50" s="195"/>
      <c r="H50" s="195"/>
      <c r="I50" s="195"/>
      <c r="J50" s="195"/>
      <c r="K50" s="195"/>
      <c r="L50" s="195"/>
      <c r="M50" s="195"/>
      <c r="N50" s="195"/>
      <c r="O50" s="195"/>
      <c r="P50" s="195"/>
      <c r="Q50" s="195"/>
      <c r="R50" s="195"/>
      <c r="S50" s="195"/>
      <c r="T50" s="195"/>
      <c r="U50" s="195"/>
      <c r="V50" s="195"/>
      <c r="W50" s="195"/>
      <c r="X50" s="195"/>
      <c r="Y50" s="195"/>
      <c r="Z50" s="195"/>
      <c r="AA50" s="195"/>
      <c r="AB50" s="195"/>
      <c r="AC50" s="195"/>
      <c r="AD50" s="195"/>
      <c r="AE50" s="195"/>
      <c r="AF50" s="195"/>
      <c r="AG50" s="195"/>
      <c r="AH50" s="195"/>
      <c r="AI50" s="195"/>
      <c r="AJ50" s="58"/>
      <c r="AK50" s="4"/>
      <c r="AL50" s="33"/>
      <c r="AM50" s="27"/>
      <c r="AN50" s="27"/>
      <c r="AO50" s="27"/>
    </row>
    <row r="51" spans="2:41" ht="87" customHeight="1" x14ac:dyDescent="0.25">
      <c r="B51" s="185" t="s">
        <v>178</v>
      </c>
      <c r="C51" s="185"/>
      <c r="D51" s="185"/>
      <c r="E51" s="185"/>
      <c r="F51" s="185"/>
      <c r="G51" s="185"/>
      <c r="H51" s="185"/>
      <c r="I51" s="185"/>
      <c r="J51" s="185"/>
      <c r="K51" s="185"/>
      <c r="L51" s="185"/>
      <c r="M51" s="185"/>
      <c r="N51" s="185"/>
      <c r="O51" s="185"/>
      <c r="P51" s="185"/>
      <c r="Q51" s="185"/>
      <c r="R51" s="185"/>
      <c r="S51" s="185"/>
      <c r="T51" s="185"/>
      <c r="U51" s="185"/>
      <c r="V51" s="185"/>
      <c r="W51" s="185"/>
      <c r="X51" s="185"/>
      <c r="Y51" s="185"/>
      <c r="Z51" s="185"/>
      <c r="AA51" s="185"/>
      <c r="AB51" s="185"/>
      <c r="AC51" s="185"/>
      <c r="AD51" s="185"/>
      <c r="AE51" s="185"/>
      <c r="AF51" s="185"/>
      <c r="AG51" s="185"/>
      <c r="AH51" s="185"/>
      <c r="AI51" s="185"/>
      <c r="AJ51" s="26"/>
    </row>
  </sheetData>
  <sheetProtection selectLockedCells="1"/>
  <mergeCells count="59">
    <mergeCell ref="B44:C44"/>
    <mergeCell ref="D44:N44"/>
    <mergeCell ref="B40:C40"/>
    <mergeCell ref="D40:N40"/>
    <mergeCell ref="O40:AI40"/>
    <mergeCell ref="B41:C41"/>
    <mergeCell ref="D41:N41"/>
    <mergeCell ref="O41:AI41"/>
    <mergeCell ref="B42:C42"/>
    <mergeCell ref="D42:N42"/>
    <mergeCell ref="O42:AI42"/>
    <mergeCell ref="O38:AI38"/>
    <mergeCell ref="B51:AI51"/>
    <mergeCell ref="O44:AI44"/>
    <mergeCell ref="B43:C43"/>
    <mergeCell ref="D43:N43"/>
    <mergeCell ref="O43:AI43"/>
    <mergeCell ref="B48:AI48"/>
    <mergeCell ref="D47:AI47"/>
    <mergeCell ref="B46:C46"/>
    <mergeCell ref="D46:N46"/>
    <mergeCell ref="O46:AI46"/>
    <mergeCell ref="B45:C45"/>
    <mergeCell ref="D45:N45"/>
    <mergeCell ref="B47:C47"/>
    <mergeCell ref="B50:AI50"/>
    <mergeCell ref="O45:AI45"/>
    <mergeCell ref="AL1:AL2"/>
    <mergeCell ref="AM1:AM2"/>
    <mergeCell ref="AN1:AN2"/>
    <mergeCell ref="AO1:AO2"/>
    <mergeCell ref="B25:AI26"/>
    <mergeCell ref="B11:AI11"/>
    <mergeCell ref="B13:AI14"/>
    <mergeCell ref="B16:AI16"/>
    <mergeCell ref="B18:AI21"/>
    <mergeCell ref="B23:AI23"/>
    <mergeCell ref="C1:Y1"/>
    <mergeCell ref="B5:AI5"/>
    <mergeCell ref="B6:AI6"/>
    <mergeCell ref="B7:AI7"/>
    <mergeCell ref="C2:AI2"/>
    <mergeCell ref="C3:AI3"/>
    <mergeCell ref="B28:AI28"/>
    <mergeCell ref="B30:AI30"/>
    <mergeCell ref="B31:AI31"/>
    <mergeCell ref="B32:AI32"/>
    <mergeCell ref="B39:C39"/>
    <mergeCell ref="D39:N39"/>
    <mergeCell ref="O39:AI39"/>
    <mergeCell ref="B35:AI35"/>
    <mergeCell ref="O36:AI36"/>
    <mergeCell ref="B36:C36"/>
    <mergeCell ref="D36:N36"/>
    <mergeCell ref="B37:C37"/>
    <mergeCell ref="D37:N37"/>
    <mergeCell ref="O37:AI37"/>
    <mergeCell ref="B38:C38"/>
    <mergeCell ref="D38:N38"/>
  </mergeCells>
  <conditionalFormatting sqref="B1:B4 M8:Z8 M4:Z4 Z1 B8">
    <cfRule type="containsText" dxfId="4" priority="1" operator="containsText" text="Error">
      <formula>NOT(ISERROR(SEARCH("Error",B1)))</formula>
    </cfRule>
  </conditionalFormatting>
  <printOptions horizontalCentered="1"/>
  <pageMargins left="0.39370078740157483" right="0.39370078740157483" top="0.39370078740157483" bottom="0.78740157480314965" header="0" footer="0.19685039370078741"/>
  <pageSetup paperSize="9" orientation="portrait" r:id="rId1"/>
  <headerFooter>
    <oddHeader>&amp;C&amp;G</oddHeader>
    <oddFooter>&amp;LNERLT120626N1&amp;C&amp;"Poppins,Regular"&amp;10www.nerlt.com&amp;R&amp;"Poppins,Italic"&amp;10Page &amp;P of &amp;N</oddFooter>
  </headerFooter>
  <rowBreaks count="1" manualBreakCount="1">
    <brk id="32" max="35" man="1"/>
  </rowBreaks>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V406"/>
  <sheetViews>
    <sheetView view="pageBreakPreview" zoomScaleNormal="100" zoomScaleSheetLayoutView="100" workbookViewId="0">
      <selection activeCell="AA38" sqref="AA38"/>
    </sheetView>
  </sheetViews>
  <sheetFormatPr defaultColWidth="8.85546875" defaultRowHeight="15" x14ac:dyDescent="0.25"/>
  <cols>
    <col min="1" max="1" width="14.7109375" style="5" customWidth="1"/>
    <col min="2" max="2" width="10.28515625" style="5" customWidth="1"/>
    <col min="3" max="3" width="16.42578125" style="5" customWidth="1"/>
    <col min="4" max="7" width="9.7109375" style="5" customWidth="1"/>
    <col min="8" max="8" width="12.85546875" style="5" customWidth="1"/>
    <col min="9" max="9" width="0.85546875" style="5" customWidth="1"/>
    <col min="10" max="10" width="10.28515625" style="48" customWidth="1"/>
    <col min="11" max="11" width="8.85546875" style="46"/>
    <col min="12" max="14" width="8.85546875" style="48"/>
    <col min="15" max="16384" width="8.85546875" style="5"/>
  </cols>
  <sheetData>
    <row r="1" spans="1:15" s="1" customFormat="1" ht="6" customHeight="1" x14ac:dyDescent="0.25">
      <c r="J1" s="4"/>
      <c r="K1" s="20"/>
      <c r="L1" s="4"/>
      <c r="M1" s="4"/>
      <c r="N1" s="4"/>
    </row>
    <row r="2" spans="1:15" s="1" customFormat="1" ht="6" customHeight="1" x14ac:dyDescent="0.25">
      <c r="A2" s="105"/>
      <c r="J2" s="4"/>
      <c r="K2" s="20"/>
      <c r="L2" s="4"/>
      <c r="M2" s="4"/>
      <c r="N2" s="4"/>
    </row>
    <row r="3" spans="1:15" s="1" customFormat="1" ht="18" customHeight="1" x14ac:dyDescent="0.25">
      <c r="A3" s="173" t="s">
        <v>206</v>
      </c>
      <c r="B3" s="173"/>
      <c r="C3" s="173"/>
      <c r="D3" s="173"/>
      <c r="E3" s="173"/>
      <c r="F3" s="173"/>
      <c r="G3" s="173"/>
      <c r="H3" s="173"/>
      <c r="J3" s="4"/>
      <c r="K3" s="20"/>
      <c r="L3" s="4"/>
      <c r="M3" s="4"/>
      <c r="N3" s="4"/>
    </row>
    <row r="4" spans="1:15" s="1" customFormat="1" ht="18" customHeight="1" x14ac:dyDescent="0.25">
      <c r="A4" s="173" t="s">
        <v>207</v>
      </c>
      <c r="B4" s="173"/>
      <c r="C4" s="173"/>
      <c r="D4" s="173"/>
      <c r="E4" s="173"/>
      <c r="F4" s="173"/>
      <c r="G4" s="173"/>
      <c r="H4" s="173"/>
      <c r="J4" s="4"/>
      <c r="K4" s="20"/>
      <c r="L4" s="4"/>
      <c r="M4" s="4"/>
      <c r="N4" s="4"/>
    </row>
    <row r="5" spans="1:15" s="1" customFormat="1" ht="15.75" customHeight="1" x14ac:dyDescent="0.25">
      <c r="A5" s="105"/>
      <c r="C5" s="7"/>
      <c r="D5" s="7"/>
      <c r="E5" s="7"/>
      <c r="F5" s="7"/>
      <c r="G5" s="7"/>
      <c r="H5" s="7"/>
      <c r="J5" s="4"/>
      <c r="K5" s="20"/>
      <c r="L5" s="4"/>
      <c r="M5" s="4"/>
      <c r="N5" s="4"/>
    </row>
    <row r="6" spans="1:15" s="1" customFormat="1" ht="12" customHeight="1" x14ac:dyDescent="0.25">
      <c r="A6" s="174" t="s">
        <v>208</v>
      </c>
      <c r="B6" s="174"/>
      <c r="C6" s="174"/>
      <c r="D6" s="174"/>
      <c r="E6" s="174"/>
      <c r="F6" s="174"/>
      <c r="G6" s="174"/>
      <c r="H6" s="174"/>
      <c r="J6" s="4"/>
      <c r="K6" s="20"/>
      <c r="L6" s="4"/>
      <c r="M6" s="4"/>
      <c r="N6" s="4"/>
    </row>
    <row r="7" spans="1:15" s="1" customFormat="1" ht="12" customHeight="1" x14ac:dyDescent="0.25">
      <c r="A7" s="171" t="s">
        <v>196</v>
      </c>
      <c r="B7" s="171"/>
      <c r="C7" s="171"/>
      <c r="D7" s="171"/>
      <c r="E7" s="171"/>
      <c r="F7" s="171"/>
      <c r="G7" s="171"/>
      <c r="H7" s="171"/>
      <c r="J7" s="4"/>
      <c r="K7" s="20"/>
      <c r="L7" s="4"/>
      <c r="M7" s="4"/>
      <c r="N7" s="4"/>
    </row>
    <row r="8" spans="1:15" s="1" customFormat="1" ht="12" customHeight="1" x14ac:dyDescent="0.25">
      <c r="A8" s="171" t="s">
        <v>209</v>
      </c>
      <c r="B8" s="171"/>
      <c r="C8" s="171"/>
      <c r="D8" s="171"/>
      <c r="E8" s="171"/>
      <c r="F8" s="171"/>
      <c r="G8" s="171"/>
      <c r="H8" s="171"/>
      <c r="J8" s="4"/>
      <c r="K8" s="20"/>
      <c r="L8" s="4"/>
      <c r="M8" s="4"/>
      <c r="N8" s="4"/>
    </row>
    <row r="9" spans="1:15" s="1" customFormat="1" ht="5.0999999999999996" customHeight="1" thickBot="1" x14ac:dyDescent="0.3">
      <c r="A9" s="107"/>
      <c r="B9" s="108"/>
      <c r="C9" s="108"/>
      <c r="D9" s="108"/>
      <c r="E9" s="108"/>
      <c r="F9" s="108"/>
      <c r="G9" s="108"/>
      <c r="H9" s="108"/>
      <c r="J9" s="4"/>
      <c r="K9" s="20"/>
      <c r="L9" s="4"/>
      <c r="M9" s="4"/>
      <c r="N9" s="4"/>
    </row>
    <row r="10" spans="1:15" s="1" customFormat="1" ht="5.0999999999999996" customHeight="1" thickTop="1" x14ac:dyDescent="0.25">
      <c r="A10" s="110"/>
      <c r="B10" s="111"/>
      <c r="C10" s="111"/>
      <c r="D10" s="111"/>
      <c r="E10" s="111"/>
      <c r="F10" s="111"/>
      <c r="G10" s="111"/>
      <c r="H10" s="111"/>
      <c r="J10" s="4"/>
      <c r="K10" s="20"/>
      <c r="L10" s="4"/>
      <c r="M10" s="4"/>
      <c r="N10" s="4"/>
    </row>
    <row r="11" spans="1:15" s="38" customFormat="1" ht="18" customHeight="1" x14ac:dyDescent="0.25">
      <c r="A11" s="196" t="str">
        <f>UPPER("2.03 : table 2 A : dial gause reading corresponding to Loading")</f>
        <v>2.03 : TABLE 2 A : DIAL GAUSE READING CORRESPONDING TO LOADING</v>
      </c>
      <c r="B11" s="196"/>
      <c r="C11" s="196"/>
      <c r="D11" s="196"/>
      <c r="E11" s="196"/>
      <c r="F11" s="196"/>
      <c r="G11" s="196"/>
      <c r="H11" s="196"/>
      <c r="J11" s="47"/>
      <c r="K11" s="45"/>
      <c r="L11" s="47"/>
      <c r="M11" s="47" t="s">
        <v>168</v>
      </c>
      <c r="N11" s="47" t="s">
        <v>167</v>
      </c>
    </row>
    <row r="12" spans="1:15" s="38" customFormat="1" ht="13.9" customHeight="1" x14ac:dyDescent="0.25">
      <c r="A12" s="201" t="s">
        <v>36</v>
      </c>
      <c r="B12" s="201" t="s">
        <v>37</v>
      </c>
      <c r="C12" s="202" t="s">
        <v>38</v>
      </c>
      <c r="D12" s="200" t="s">
        <v>112</v>
      </c>
      <c r="E12" s="200"/>
      <c r="F12" s="200"/>
      <c r="G12" s="200"/>
      <c r="H12" s="201" t="s">
        <v>39</v>
      </c>
      <c r="J12" s="198" t="s">
        <v>47</v>
      </c>
      <c r="K12" s="198" t="s">
        <v>174</v>
      </c>
      <c r="L12" s="197" t="s">
        <v>46</v>
      </c>
      <c r="M12" s="197" t="s">
        <v>50</v>
      </c>
      <c r="N12" s="198" t="s">
        <v>48</v>
      </c>
    </row>
    <row r="13" spans="1:15" s="38" customFormat="1" ht="13.9" customHeight="1" x14ac:dyDescent="0.25">
      <c r="A13" s="201"/>
      <c r="B13" s="201"/>
      <c r="C13" s="202"/>
      <c r="D13" s="200" t="s">
        <v>41</v>
      </c>
      <c r="E13" s="200"/>
      <c r="F13" s="200"/>
      <c r="G13" s="200"/>
      <c r="H13" s="201"/>
      <c r="J13" s="198"/>
      <c r="K13" s="198"/>
      <c r="L13" s="197"/>
      <c r="M13" s="197"/>
      <c r="N13" s="198"/>
    </row>
    <row r="14" spans="1:15" ht="13.9" customHeight="1" x14ac:dyDescent="0.25">
      <c r="A14" s="201"/>
      <c r="B14" s="37" t="s">
        <v>40</v>
      </c>
      <c r="C14" s="37" t="s">
        <v>49</v>
      </c>
      <c r="D14" s="37" t="s">
        <v>210</v>
      </c>
      <c r="E14" s="37" t="s">
        <v>211</v>
      </c>
      <c r="F14" s="37" t="s">
        <v>212</v>
      </c>
      <c r="G14" s="37" t="s">
        <v>213</v>
      </c>
      <c r="H14" s="37" t="s">
        <v>41</v>
      </c>
      <c r="J14" s="198"/>
      <c r="K14" s="198"/>
      <c r="L14" s="197"/>
      <c r="M14" s="197"/>
      <c r="N14" s="198"/>
    </row>
    <row r="15" spans="1:15" s="38" customFormat="1" ht="18" customHeight="1" x14ac:dyDescent="0.25">
      <c r="A15" s="199" t="s">
        <v>44</v>
      </c>
      <c r="B15" s="199"/>
      <c r="C15" s="199"/>
      <c r="D15" s="199"/>
      <c r="E15" s="199"/>
      <c r="F15" s="199"/>
      <c r="G15" s="199"/>
      <c r="H15" s="199"/>
      <c r="J15" s="47"/>
      <c r="K15" s="45"/>
      <c r="L15" s="47"/>
      <c r="M15" s="47"/>
      <c r="N15" s="47"/>
    </row>
    <row r="16" spans="1:15" ht="18" customHeight="1" x14ac:dyDescent="0.25">
      <c r="A16" s="163">
        <v>46162</v>
      </c>
      <c r="B16" s="136">
        <v>12.666666666666666</v>
      </c>
      <c r="C16" s="130">
        <v>0</v>
      </c>
      <c r="D16" s="143">
        <v>0</v>
      </c>
      <c r="E16" s="143">
        <v>0</v>
      </c>
      <c r="F16" s="143">
        <v>0</v>
      </c>
      <c r="G16" s="143">
        <v>0</v>
      </c>
      <c r="H16" s="130">
        <f>IFERROR(AVERAGE(D16:G16),"")</f>
        <v>0</v>
      </c>
      <c r="J16" s="49" t="s">
        <v>51</v>
      </c>
      <c r="K16" s="46">
        <f>IF(J16="","",ROUND(H16,2))</f>
        <v>0</v>
      </c>
      <c r="L16" s="48" t="s">
        <v>51</v>
      </c>
      <c r="M16" s="48">
        <f t="shared" ref="M16:M56" si="0">IFERROR(VLOOKUP(L16,$J$16:$K$406,2,FALSE),"")</f>
        <v>0</v>
      </c>
      <c r="N16" s="61">
        <f t="shared" ref="N16:N56" si="1">IFERROR(SMALL($C$16:$C$406,O16),"")</f>
        <v>0</v>
      </c>
      <c r="O16" s="5">
        <v>1</v>
      </c>
    </row>
    <row r="17" spans="1:15" ht="18" customHeight="1" x14ac:dyDescent="0.25">
      <c r="A17" s="163">
        <f>A16</f>
        <v>46162</v>
      </c>
      <c r="B17" s="136">
        <f>IF(C17&lt;&gt;"",B16, B16 + TIME(0, 15, 0))</f>
        <v>12.666666666666666</v>
      </c>
      <c r="C17" s="130">
        <v>40</v>
      </c>
      <c r="D17" s="143">
        <v>0.41</v>
      </c>
      <c r="E17" s="143">
        <v>0.37</v>
      </c>
      <c r="F17" s="143">
        <v>0.4</v>
      </c>
      <c r="G17" s="143">
        <v>0.34</v>
      </c>
      <c r="H17" s="130">
        <f t="shared" ref="H17:H81" si="2">IFERROR(AVERAGE(D17:G17),"")</f>
        <v>0.38000000000000006</v>
      </c>
      <c r="J17" s="49"/>
      <c r="K17" s="46" t="str">
        <f t="shared" ref="K17:K26" si="3">IF(J17="","",ROUND(H17,2))</f>
        <v/>
      </c>
      <c r="L17" s="48" t="s">
        <v>52</v>
      </c>
      <c r="M17" s="48">
        <f t="shared" si="0"/>
        <v>0.47</v>
      </c>
      <c r="N17" s="61">
        <f t="shared" si="1"/>
        <v>40</v>
      </c>
      <c r="O17" s="5">
        <v>2</v>
      </c>
    </row>
    <row r="18" spans="1:15" ht="18" customHeight="1" x14ac:dyDescent="0.25">
      <c r="A18" s="163">
        <f t="shared" ref="A18:A55" si="4">A17</f>
        <v>46162</v>
      </c>
      <c r="B18" s="136">
        <f t="shared" ref="B18:B56" si="5">IF(C18&lt;&gt;"",B17, B17 + TIME(0, 15, 0))</f>
        <v>12.677083333333332</v>
      </c>
      <c r="C18" s="130"/>
      <c r="D18" s="143">
        <v>0.43</v>
      </c>
      <c r="E18" s="143">
        <v>0.41</v>
      </c>
      <c r="F18" s="143">
        <v>0.42</v>
      </c>
      <c r="G18" s="143">
        <v>0.37</v>
      </c>
      <c r="H18" s="130">
        <f t="shared" si="2"/>
        <v>0.40749999999999997</v>
      </c>
      <c r="J18" s="49"/>
      <c r="K18" s="46" t="str">
        <f t="shared" si="3"/>
        <v/>
      </c>
      <c r="L18" s="48" t="s">
        <v>53</v>
      </c>
      <c r="M18" s="48">
        <f t="shared" si="0"/>
        <v>0.95</v>
      </c>
      <c r="N18" s="61">
        <f t="shared" si="1"/>
        <v>80</v>
      </c>
      <c r="O18" s="5">
        <v>3</v>
      </c>
    </row>
    <row r="19" spans="1:15" ht="18" customHeight="1" x14ac:dyDescent="0.25">
      <c r="A19" s="163">
        <f t="shared" si="4"/>
        <v>46162</v>
      </c>
      <c r="B19" s="136">
        <f t="shared" si="5"/>
        <v>12.687499999999998</v>
      </c>
      <c r="C19" s="130"/>
      <c r="D19" s="143">
        <v>0.45</v>
      </c>
      <c r="E19" s="143">
        <v>0.42</v>
      </c>
      <c r="F19" s="143">
        <v>0.44</v>
      </c>
      <c r="G19" s="143">
        <v>0.39</v>
      </c>
      <c r="H19" s="130">
        <f t="shared" si="2"/>
        <v>0.42500000000000004</v>
      </c>
      <c r="J19" s="49"/>
      <c r="K19" s="46" t="str">
        <f t="shared" si="3"/>
        <v/>
      </c>
      <c r="L19" s="48" t="s">
        <v>54</v>
      </c>
      <c r="M19" s="48">
        <f t="shared" si="0"/>
        <v>1.37</v>
      </c>
      <c r="N19" s="61">
        <f t="shared" si="1"/>
        <v>120</v>
      </c>
      <c r="O19" s="5">
        <v>4</v>
      </c>
    </row>
    <row r="20" spans="1:15" ht="18" customHeight="1" x14ac:dyDescent="0.25">
      <c r="A20" s="163">
        <f t="shared" si="4"/>
        <v>46162</v>
      </c>
      <c r="B20" s="136">
        <f t="shared" si="5"/>
        <v>12.697916666666664</v>
      </c>
      <c r="C20" s="130"/>
      <c r="D20" s="143">
        <v>0.47</v>
      </c>
      <c r="E20" s="143">
        <v>0.44</v>
      </c>
      <c r="F20" s="143">
        <v>0.47</v>
      </c>
      <c r="G20" s="143">
        <v>0.41</v>
      </c>
      <c r="H20" s="130">
        <f t="shared" si="2"/>
        <v>0.44749999999999995</v>
      </c>
      <c r="J20" s="49"/>
      <c r="K20" s="46" t="str">
        <f t="shared" si="3"/>
        <v/>
      </c>
      <c r="L20" s="48" t="s">
        <v>55</v>
      </c>
      <c r="M20" s="48">
        <f t="shared" si="0"/>
        <v>1.84</v>
      </c>
      <c r="N20" s="61">
        <f t="shared" si="1"/>
        <v>160</v>
      </c>
      <c r="O20" s="5">
        <v>5</v>
      </c>
    </row>
    <row r="21" spans="1:15" ht="18" customHeight="1" x14ac:dyDescent="0.25">
      <c r="A21" s="163">
        <f t="shared" si="4"/>
        <v>46162</v>
      </c>
      <c r="B21" s="136">
        <f t="shared" si="5"/>
        <v>12.70833333333333</v>
      </c>
      <c r="C21" s="130"/>
      <c r="D21" s="143">
        <v>0.49</v>
      </c>
      <c r="E21" s="143">
        <v>0.46</v>
      </c>
      <c r="F21" s="143">
        <v>0.48</v>
      </c>
      <c r="G21" s="143">
        <v>0.43</v>
      </c>
      <c r="H21" s="130">
        <f t="shared" si="2"/>
        <v>0.46499999999999997</v>
      </c>
      <c r="J21" s="49" t="s">
        <v>52</v>
      </c>
      <c r="K21" s="46">
        <f t="shared" si="3"/>
        <v>0.47</v>
      </c>
      <c r="L21" s="48" t="s">
        <v>56</v>
      </c>
      <c r="M21" s="48">
        <f t="shared" si="0"/>
        <v>2.2000000000000002</v>
      </c>
      <c r="N21" s="61">
        <f t="shared" si="1"/>
        <v>200</v>
      </c>
      <c r="O21" s="5">
        <v>6</v>
      </c>
    </row>
    <row r="22" spans="1:15" ht="18" customHeight="1" x14ac:dyDescent="0.25">
      <c r="A22" s="163">
        <f t="shared" si="4"/>
        <v>46162</v>
      </c>
      <c r="B22" s="136">
        <f t="shared" si="5"/>
        <v>12.70833333333333</v>
      </c>
      <c r="C22" s="130">
        <v>80</v>
      </c>
      <c r="D22" s="143">
        <v>0.91</v>
      </c>
      <c r="E22" s="143">
        <v>0.79</v>
      </c>
      <c r="F22" s="143">
        <v>0.87</v>
      </c>
      <c r="G22" s="143">
        <v>0.84</v>
      </c>
      <c r="H22" s="130">
        <f t="shared" si="2"/>
        <v>0.85250000000000004</v>
      </c>
      <c r="J22" s="49"/>
      <c r="K22" s="46" t="str">
        <f t="shared" si="3"/>
        <v/>
      </c>
      <c r="L22" s="48" t="s">
        <v>57</v>
      </c>
      <c r="M22" s="48">
        <f t="shared" si="0"/>
        <v>2.93</v>
      </c>
      <c r="N22" s="61">
        <f t="shared" si="1"/>
        <v>240</v>
      </c>
      <c r="O22" s="5">
        <v>7</v>
      </c>
    </row>
    <row r="23" spans="1:15" ht="18" customHeight="1" x14ac:dyDescent="0.25">
      <c r="A23" s="163">
        <f t="shared" si="4"/>
        <v>46162</v>
      </c>
      <c r="B23" s="136">
        <f t="shared" si="5"/>
        <v>12.718749999999996</v>
      </c>
      <c r="C23" s="130"/>
      <c r="D23" s="143">
        <v>0.93</v>
      </c>
      <c r="E23" s="143">
        <v>0.82</v>
      </c>
      <c r="F23" s="143">
        <v>0.89</v>
      </c>
      <c r="G23" s="143">
        <v>0.86</v>
      </c>
      <c r="H23" s="130">
        <f t="shared" si="2"/>
        <v>0.875</v>
      </c>
      <c r="J23" s="49"/>
      <c r="K23" s="46" t="str">
        <f t="shared" si="3"/>
        <v/>
      </c>
      <c r="L23" s="48" t="s">
        <v>58</v>
      </c>
      <c r="M23" s="48">
        <f t="shared" si="0"/>
        <v>3.43</v>
      </c>
      <c r="N23" s="61">
        <f t="shared" si="1"/>
        <v>280</v>
      </c>
      <c r="O23" s="5">
        <v>8</v>
      </c>
    </row>
    <row r="24" spans="1:15" ht="18" customHeight="1" x14ac:dyDescent="0.25">
      <c r="A24" s="163">
        <f t="shared" si="4"/>
        <v>46162</v>
      </c>
      <c r="B24" s="136">
        <f t="shared" si="5"/>
        <v>12.729166666666663</v>
      </c>
      <c r="C24" s="130"/>
      <c r="D24" s="143">
        <v>0.96</v>
      </c>
      <c r="E24" s="143">
        <v>0.84</v>
      </c>
      <c r="F24" s="143">
        <v>0.93</v>
      </c>
      <c r="G24" s="143">
        <v>0.88</v>
      </c>
      <c r="H24" s="130">
        <f t="shared" si="2"/>
        <v>0.90249999999999997</v>
      </c>
      <c r="J24" s="49"/>
      <c r="K24" s="46" t="str">
        <f t="shared" si="3"/>
        <v/>
      </c>
      <c r="L24" s="48" t="s">
        <v>59</v>
      </c>
      <c r="M24" s="48">
        <f t="shared" si="0"/>
        <v>4.18</v>
      </c>
      <c r="N24" s="61">
        <f t="shared" si="1"/>
        <v>300</v>
      </c>
      <c r="O24" s="5">
        <v>9</v>
      </c>
    </row>
    <row r="25" spans="1:15" ht="18" customHeight="1" x14ac:dyDescent="0.25">
      <c r="A25" s="163">
        <f t="shared" si="4"/>
        <v>46162</v>
      </c>
      <c r="B25" s="136">
        <f t="shared" si="5"/>
        <v>12.739583333333329</v>
      </c>
      <c r="C25" s="130"/>
      <c r="D25" s="143">
        <v>0.97</v>
      </c>
      <c r="E25" s="143">
        <v>0.87</v>
      </c>
      <c r="F25" s="143">
        <v>0.96</v>
      </c>
      <c r="G25" s="143">
        <v>0.9</v>
      </c>
      <c r="H25" s="130">
        <f t="shared" si="2"/>
        <v>0.92499999999999993</v>
      </c>
      <c r="J25" s="49"/>
      <c r="K25" s="46" t="str">
        <f t="shared" si="3"/>
        <v/>
      </c>
      <c r="L25" s="48" t="s">
        <v>60</v>
      </c>
      <c r="M25" s="48" t="str">
        <f t="shared" si="0"/>
        <v/>
      </c>
      <c r="N25" s="61" t="str">
        <f t="shared" si="1"/>
        <v/>
      </c>
      <c r="O25" s="5">
        <v>10</v>
      </c>
    </row>
    <row r="26" spans="1:15" ht="18" customHeight="1" x14ac:dyDescent="0.25">
      <c r="A26" s="163">
        <f t="shared" si="4"/>
        <v>46162</v>
      </c>
      <c r="B26" s="136">
        <f t="shared" si="5"/>
        <v>12.749999999999995</v>
      </c>
      <c r="C26" s="130"/>
      <c r="D26" s="143">
        <v>0.99</v>
      </c>
      <c r="E26" s="143">
        <v>0.89</v>
      </c>
      <c r="F26" s="143">
        <v>0.98</v>
      </c>
      <c r="G26" s="143">
        <v>0.92</v>
      </c>
      <c r="H26" s="130">
        <f t="shared" si="2"/>
        <v>0.94499999999999995</v>
      </c>
      <c r="J26" s="49" t="s">
        <v>53</v>
      </c>
      <c r="K26" s="46">
        <f t="shared" si="3"/>
        <v>0.95</v>
      </c>
      <c r="L26" s="48" t="s">
        <v>61</v>
      </c>
      <c r="M26" s="48" t="str">
        <f t="shared" si="0"/>
        <v/>
      </c>
      <c r="N26" s="61" t="str">
        <f t="shared" si="1"/>
        <v/>
      </c>
      <c r="O26" s="5">
        <v>11</v>
      </c>
    </row>
    <row r="27" spans="1:15" ht="18" customHeight="1" x14ac:dyDescent="0.25">
      <c r="A27" s="163">
        <f t="shared" si="4"/>
        <v>46162</v>
      </c>
      <c r="B27" s="136">
        <f t="shared" si="5"/>
        <v>12.749999999999995</v>
      </c>
      <c r="C27" s="130">
        <v>120</v>
      </c>
      <c r="D27" s="143">
        <v>1.36</v>
      </c>
      <c r="E27" s="143">
        <v>1.22</v>
      </c>
      <c r="F27" s="143">
        <v>1.28</v>
      </c>
      <c r="G27" s="143">
        <v>1.25</v>
      </c>
      <c r="H27" s="130">
        <f t="shared" si="2"/>
        <v>1.2775000000000001</v>
      </c>
      <c r="J27" s="49"/>
      <c r="K27" s="46" t="str">
        <f t="shared" ref="K27:K91" si="6">IF(J27="","",ROUND(H27,2))</f>
        <v/>
      </c>
      <c r="L27" s="48" t="s">
        <v>62</v>
      </c>
      <c r="M27" s="48" t="str">
        <f t="shared" si="0"/>
        <v/>
      </c>
      <c r="N27" s="61" t="str">
        <f t="shared" si="1"/>
        <v/>
      </c>
      <c r="O27" s="5">
        <v>12</v>
      </c>
    </row>
    <row r="28" spans="1:15" ht="18" customHeight="1" x14ac:dyDescent="0.25">
      <c r="A28" s="163">
        <f t="shared" si="4"/>
        <v>46162</v>
      </c>
      <c r="B28" s="136">
        <f t="shared" si="5"/>
        <v>12.760416666666661</v>
      </c>
      <c r="C28" s="130"/>
      <c r="D28" s="143">
        <v>1.38</v>
      </c>
      <c r="E28" s="143">
        <v>1.25</v>
      </c>
      <c r="F28" s="143">
        <v>1.3</v>
      </c>
      <c r="G28" s="143">
        <v>1.27</v>
      </c>
      <c r="H28" s="130">
        <f t="shared" si="2"/>
        <v>1.2999999999999998</v>
      </c>
      <c r="J28" s="49"/>
      <c r="K28" s="46" t="str">
        <f t="shared" si="6"/>
        <v/>
      </c>
      <c r="L28" s="48" t="s">
        <v>63</v>
      </c>
      <c r="M28" s="48" t="str">
        <f t="shared" si="0"/>
        <v/>
      </c>
      <c r="N28" s="61" t="str">
        <f t="shared" si="1"/>
        <v/>
      </c>
      <c r="O28" s="5">
        <v>13</v>
      </c>
    </row>
    <row r="29" spans="1:15" ht="18" customHeight="1" x14ac:dyDescent="0.25">
      <c r="A29" s="163">
        <f t="shared" si="4"/>
        <v>46162</v>
      </c>
      <c r="B29" s="136">
        <f t="shared" si="5"/>
        <v>12.770833333333327</v>
      </c>
      <c r="C29" s="130"/>
      <c r="D29" s="143">
        <v>1.4</v>
      </c>
      <c r="E29" s="143">
        <v>1.27</v>
      </c>
      <c r="F29" s="143">
        <v>1.33</v>
      </c>
      <c r="G29" s="143">
        <v>1.3</v>
      </c>
      <c r="H29" s="130">
        <f t="shared" si="2"/>
        <v>1.325</v>
      </c>
      <c r="J29" s="49"/>
      <c r="K29" s="46" t="str">
        <f t="shared" si="6"/>
        <v/>
      </c>
      <c r="L29" s="48" t="s">
        <v>64</v>
      </c>
      <c r="M29" s="48" t="str">
        <f t="shared" si="0"/>
        <v/>
      </c>
      <c r="N29" s="61" t="str">
        <f t="shared" si="1"/>
        <v/>
      </c>
      <c r="O29" s="5">
        <v>14</v>
      </c>
    </row>
    <row r="30" spans="1:15" ht="18" customHeight="1" x14ac:dyDescent="0.25">
      <c r="A30" s="163">
        <f t="shared" si="4"/>
        <v>46162</v>
      </c>
      <c r="B30" s="136">
        <f t="shared" si="5"/>
        <v>12.781249999999993</v>
      </c>
      <c r="C30" s="130"/>
      <c r="D30" s="143">
        <v>1.43</v>
      </c>
      <c r="E30" s="143">
        <v>1.3</v>
      </c>
      <c r="F30" s="143">
        <v>1.35</v>
      </c>
      <c r="G30" s="143">
        <v>1.32</v>
      </c>
      <c r="H30" s="130">
        <f t="shared" si="2"/>
        <v>1.35</v>
      </c>
      <c r="J30" s="49"/>
      <c r="K30" s="46" t="str">
        <f t="shared" si="6"/>
        <v/>
      </c>
      <c r="L30" s="48" t="s">
        <v>65</v>
      </c>
      <c r="M30" s="48" t="str">
        <f t="shared" si="0"/>
        <v/>
      </c>
      <c r="N30" s="61" t="str">
        <f t="shared" si="1"/>
        <v/>
      </c>
      <c r="O30" s="5">
        <v>15</v>
      </c>
    </row>
    <row r="31" spans="1:15" ht="18" customHeight="1" x14ac:dyDescent="0.25">
      <c r="A31" s="163">
        <f t="shared" si="4"/>
        <v>46162</v>
      </c>
      <c r="B31" s="136">
        <f t="shared" si="5"/>
        <v>12.791666666666659</v>
      </c>
      <c r="C31" s="145"/>
      <c r="D31" s="143">
        <v>1.46</v>
      </c>
      <c r="E31" s="143">
        <v>1.32</v>
      </c>
      <c r="F31" s="143">
        <v>1.37</v>
      </c>
      <c r="G31" s="143">
        <v>1.34</v>
      </c>
      <c r="H31" s="130">
        <f t="shared" si="2"/>
        <v>1.3725000000000001</v>
      </c>
      <c r="J31" s="49" t="s">
        <v>54</v>
      </c>
      <c r="K31" s="46">
        <f t="shared" si="6"/>
        <v>1.37</v>
      </c>
      <c r="L31" s="48" t="s">
        <v>66</v>
      </c>
      <c r="M31" s="48" t="str">
        <f t="shared" si="0"/>
        <v/>
      </c>
      <c r="N31" s="61" t="str">
        <f t="shared" si="1"/>
        <v/>
      </c>
      <c r="O31" s="5">
        <v>16</v>
      </c>
    </row>
    <row r="32" spans="1:15" ht="18" customHeight="1" x14ac:dyDescent="0.25">
      <c r="A32" s="163">
        <f t="shared" si="4"/>
        <v>46162</v>
      </c>
      <c r="B32" s="136">
        <f t="shared" si="5"/>
        <v>12.791666666666659</v>
      </c>
      <c r="C32" s="130">
        <v>160</v>
      </c>
      <c r="D32" s="143">
        <v>1.79</v>
      </c>
      <c r="E32" s="143">
        <v>1.68</v>
      </c>
      <c r="F32" s="143">
        <v>1.72</v>
      </c>
      <c r="G32" s="143">
        <v>1.8</v>
      </c>
      <c r="H32" s="130">
        <f t="shared" si="2"/>
        <v>1.7474999999999998</v>
      </c>
      <c r="J32" s="49"/>
      <c r="K32" s="46" t="str">
        <f t="shared" si="6"/>
        <v/>
      </c>
      <c r="L32" s="48" t="s">
        <v>67</v>
      </c>
      <c r="M32" s="48" t="str">
        <f t="shared" si="0"/>
        <v/>
      </c>
      <c r="N32" s="61" t="str">
        <f t="shared" si="1"/>
        <v/>
      </c>
      <c r="O32" s="5">
        <v>17</v>
      </c>
    </row>
    <row r="33" spans="1:15" ht="18" customHeight="1" x14ac:dyDescent="0.25">
      <c r="A33" s="163">
        <f t="shared" si="4"/>
        <v>46162</v>
      </c>
      <c r="B33" s="136">
        <f t="shared" si="5"/>
        <v>12.802083333333325</v>
      </c>
      <c r="C33" s="130"/>
      <c r="D33" s="143">
        <v>1.82</v>
      </c>
      <c r="E33" s="143">
        <v>1.7</v>
      </c>
      <c r="F33" s="143">
        <v>1.75</v>
      </c>
      <c r="G33" s="143">
        <v>1.83</v>
      </c>
      <c r="H33" s="130">
        <f t="shared" si="2"/>
        <v>1.7749999999999999</v>
      </c>
      <c r="J33" s="49"/>
      <c r="K33" s="46" t="str">
        <f t="shared" si="6"/>
        <v/>
      </c>
      <c r="L33" s="48" t="s">
        <v>68</v>
      </c>
      <c r="M33" s="48" t="str">
        <f t="shared" si="0"/>
        <v/>
      </c>
      <c r="N33" s="61" t="str">
        <f t="shared" si="1"/>
        <v/>
      </c>
      <c r="O33" s="5">
        <v>18</v>
      </c>
    </row>
    <row r="34" spans="1:15" ht="18" customHeight="1" x14ac:dyDescent="0.25">
      <c r="A34" s="163">
        <f t="shared" si="4"/>
        <v>46162</v>
      </c>
      <c r="B34" s="136">
        <f t="shared" si="5"/>
        <v>12.812499999999991</v>
      </c>
      <c r="C34" s="130"/>
      <c r="D34" s="143">
        <v>1.85</v>
      </c>
      <c r="E34" s="143">
        <v>1.73</v>
      </c>
      <c r="F34" s="143">
        <v>1.78</v>
      </c>
      <c r="G34" s="143">
        <v>1.85</v>
      </c>
      <c r="H34" s="130">
        <f t="shared" si="2"/>
        <v>1.8025000000000002</v>
      </c>
      <c r="J34" s="49"/>
      <c r="K34" s="46" t="str">
        <f t="shared" si="6"/>
        <v/>
      </c>
      <c r="L34" s="48" t="s">
        <v>69</v>
      </c>
      <c r="M34" s="48" t="str">
        <f t="shared" si="0"/>
        <v/>
      </c>
      <c r="N34" s="61" t="str">
        <f t="shared" si="1"/>
        <v/>
      </c>
      <c r="O34" s="5">
        <v>19</v>
      </c>
    </row>
    <row r="35" spans="1:15" ht="18" customHeight="1" x14ac:dyDescent="0.25">
      <c r="A35" s="163">
        <f t="shared" si="4"/>
        <v>46162</v>
      </c>
      <c r="B35" s="136">
        <f t="shared" si="5"/>
        <v>12.822916666666657</v>
      </c>
      <c r="C35" s="130"/>
      <c r="D35" s="143">
        <v>1.87</v>
      </c>
      <c r="E35" s="143">
        <v>1.75</v>
      </c>
      <c r="F35" s="143">
        <v>1.8</v>
      </c>
      <c r="G35" s="143">
        <v>1.87</v>
      </c>
      <c r="H35" s="130">
        <f t="shared" si="2"/>
        <v>1.8225</v>
      </c>
      <c r="J35" s="49"/>
      <c r="K35" s="46" t="str">
        <f t="shared" si="6"/>
        <v/>
      </c>
      <c r="L35" s="48" t="s">
        <v>70</v>
      </c>
      <c r="M35" s="48" t="str">
        <f t="shared" si="0"/>
        <v/>
      </c>
      <c r="N35" s="61" t="str">
        <f t="shared" si="1"/>
        <v/>
      </c>
      <c r="O35" s="5">
        <v>20</v>
      </c>
    </row>
    <row r="36" spans="1:15" ht="18" customHeight="1" x14ac:dyDescent="0.25">
      <c r="A36" s="163">
        <f t="shared" si="4"/>
        <v>46162</v>
      </c>
      <c r="B36" s="136">
        <f t="shared" si="5"/>
        <v>12.833333333333323</v>
      </c>
      <c r="C36" s="130"/>
      <c r="D36" s="143">
        <v>1.89</v>
      </c>
      <c r="E36" s="143">
        <v>1.77</v>
      </c>
      <c r="F36" s="143">
        <v>1.82</v>
      </c>
      <c r="G36" s="143">
        <v>1.89</v>
      </c>
      <c r="H36" s="130">
        <f t="shared" si="2"/>
        <v>1.8425</v>
      </c>
      <c r="J36" s="49" t="s">
        <v>55</v>
      </c>
      <c r="K36" s="46">
        <f t="shared" si="6"/>
        <v>1.84</v>
      </c>
      <c r="L36" s="48" t="s">
        <v>71</v>
      </c>
      <c r="M36" s="48" t="str">
        <f t="shared" si="0"/>
        <v/>
      </c>
      <c r="N36" s="61" t="str">
        <f t="shared" si="1"/>
        <v/>
      </c>
      <c r="O36" s="5">
        <v>21</v>
      </c>
    </row>
    <row r="37" spans="1:15" ht="18" customHeight="1" x14ac:dyDescent="0.25">
      <c r="A37" s="163">
        <f t="shared" si="4"/>
        <v>46162</v>
      </c>
      <c r="B37" s="136">
        <f t="shared" si="5"/>
        <v>12.833333333333323</v>
      </c>
      <c r="C37" s="130">
        <v>200</v>
      </c>
      <c r="D37" s="143">
        <v>2.13</v>
      </c>
      <c r="E37" s="143">
        <v>1.99</v>
      </c>
      <c r="F37" s="143">
        <v>2.12</v>
      </c>
      <c r="G37" s="143">
        <v>2.11</v>
      </c>
      <c r="H37" s="130">
        <f t="shared" si="2"/>
        <v>2.0874999999999999</v>
      </c>
      <c r="J37" s="49"/>
      <c r="K37" s="46" t="str">
        <f t="shared" si="6"/>
        <v/>
      </c>
      <c r="L37" s="48" t="s">
        <v>72</v>
      </c>
      <c r="M37" s="48" t="str">
        <f t="shared" si="0"/>
        <v/>
      </c>
      <c r="N37" s="61" t="str">
        <f t="shared" si="1"/>
        <v/>
      </c>
      <c r="O37" s="5">
        <v>22</v>
      </c>
    </row>
    <row r="38" spans="1:15" ht="18" customHeight="1" x14ac:dyDescent="0.25">
      <c r="A38" s="163">
        <f t="shared" si="4"/>
        <v>46162</v>
      </c>
      <c r="B38" s="136">
        <f t="shared" si="5"/>
        <v>12.843749999999989</v>
      </c>
      <c r="C38" s="130"/>
      <c r="D38" s="143">
        <v>2.15</v>
      </c>
      <c r="E38" s="143">
        <v>2.02</v>
      </c>
      <c r="F38" s="143">
        <v>2.13</v>
      </c>
      <c r="G38" s="143">
        <v>2.15</v>
      </c>
      <c r="H38" s="130">
        <f t="shared" si="2"/>
        <v>2.1124999999999998</v>
      </c>
      <c r="J38" s="49"/>
      <c r="K38" s="46" t="str">
        <f t="shared" si="6"/>
        <v/>
      </c>
      <c r="L38" s="48" t="s">
        <v>73</v>
      </c>
      <c r="M38" s="48" t="str">
        <f t="shared" si="0"/>
        <v/>
      </c>
      <c r="N38" s="61" t="str">
        <f t="shared" si="1"/>
        <v/>
      </c>
      <c r="O38" s="5">
        <v>23</v>
      </c>
    </row>
    <row r="39" spans="1:15" ht="18" customHeight="1" x14ac:dyDescent="0.25">
      <c r="A39" s="163">
        <f t="shared" si="4"/>
        <v>46162</v>
      </c>
      <c r="B39" s="136">
        <f t="shared" si="5"/>
        <v>12.854166666666655</v>
      </c>
      <c r="C39" s="137"/>
      <c r="D39" s="143">
        <v>2.1800000000000002</v>
      </c>
      <c r="E39" s="143">
        <v>2.0499999999999998</v>
      </c>
      <c r="F39" s="143">
        <v>2.15</v>
      </c>
      <c r="G39" s="143">
        <v>2.1800000000000002</v>
      </c>
      <c r="H39" s="130">
        <f t="shared" si="2"/>
        <v>2.14</v>
      </c>
      <c r="J39" s="49"/>
      <c r="K39" s="46" t="str">
        <f t="shared" si="6"/>
        <v/>
      </c>
      <c r="L39" s="48" t="s">
        <v>74</v>
      </c>
      <c r="M39" s="48" t="str">
        <f t="shared" si="0"/>
        <v/>
      </c>
      <c r="N39" s="61" t="str">
        <f t="shared" si="1"/>
        <v/>
      </c>
      <c r="O39" s="5">
        <v>24</v>
      </c>
    </row>
    <row r="40" spans="1:15" ht="18" customHeight="1" x14ac:dyDescent="0.25">
      <c r="A40" s="163">
        <f t="shared" si="4"/>
        <v>46162</v>
      </c>
      <c r="B40" s="136">
        <f t="shared" si="5"/>
        <v>12.864583333333321</v>
      </c>
      <c r="C40" s="137"/>
      <c r="D40" s="143">
        <v>2.21</v>
      </c>
      <c r="E40" s="143">
        <v>2.0699999999999998</v>
      </c>
      <c r="F40" s="143">
        <v>2.1800000000000002</v>
      </c>
      <c r="G40" s="143">
        <v>2.21</v>
      </c>
      <c r="H40" s="130">
        <f t="shared" si="2"/>
        <v>2.1674999999999995</v>
      </c>
      <c r="J40" s="49"/>
      <c r="K40" s="46" t="str">
        <f t="shared" si="6"/>
        <v/>
      </c>
      <c r="L40" s="48" t="s">
        <v>75</v>
      </c>
      <c r="M40" s="48" t="str">
        <f t="shared" si="0"/>
        <v/>
      </c>
      <c r="N40" s="61" t="str">
        <f t="shared" si="1"/>
        <v/>
      </c>
      <c r="O40" s="5">
        <v>25</v>
      </c>
    </row>
    <row r="41" spans="1:15" ht="18" customHeight="1" x14ac:dyDescent="0.25">
      <c r="A41" s="163">
        <f t="shared" si="4"/>
        <v>46162</v>
      </c>
      <c r="B41" s="136">
        <f t="shared" si="5"/>
        <v>12.874999999999988</v>
      </c>
      <c r="C41" s="130"/>
      <c r="D41" s="143">
        <v>2.23</v>
      </c>
      <c r="E41" s="143">
        <v>2.11</v>
      </c>
      <c r="F41" s="143">
        <v>2.21</v>
      </c>
      <c r="G41" s="143">
        <v>2.23</v>
      </c>
      <c r="H41" s="130">
        <f t="shared" ref="H41:H42" si="7">IFERROR(AVERAGE(D41:G41),"")</f>
        <v>2.1949999999999998</v>
      </c>
      <c r="J41" s="49" t="s">
        <v>56</v>
      </c>
      <c r="K41" s="46">
        <f t="shared" si="6"/>
        <v>2.2000000000000002</v>
      </c>
      <c r="L41" s="48" t="s">
        <v>142</v>
      </c>
      <c r="M41" s="48" t="str">
        <f t="shared" si="0"/>
        <v/>
      </c>
      <c r="N41" s="61" t="str">
        <f t="shared" si="1"/>
        <v/>
      </c>
      <c r="O41" s="5">
        <v>26</v>
      </c>
    </row>
    <row r="42" spans="1:15" ht="18" customHeight="1" x14ac:dyDescent="0.25">
      <c r="A42" s="163">
        <f t="shared" si="4"/>
        <v>46162</v>
      </c>
      <c r="B42" s="136">
        <f t="shared" si="5"/>
        <v>12.874999999999988</v>
      </c>
      <c r="C42" s="130">
        <v>240</v>
      </c>
      <c r="D42" s="143">
        <v>2.79</v>
      </c>
      <c r="E42" s="143">
        <v>2.81</v>
      </c>
      <c r="F42" s="143">
        <v>2.8580000000000001</v>
      </c>
      <c r="G42" s="143">
        <v>2.83</v>
      </c>
      <c r="H42" s="130">
        <f t="shared" si="7"/>
        <v>2.8220000000000001</v>
      </c>
      <c r="J42" s="49"/>
      <c r="K42" s="46" t="str">
        <f t="shared" si="6"/>
        <v/>
      </c>
      <c r="L42" s="48" t="s">
        <v>143</v>
      </c>
      <c r="M42" s="48" t="str">
        <f t="shared" si="0"/>
        <v/>
      </c>
      <c r="N42" s="61" t="str">
        <f t="shared" si="1"/>
        <v/>
      </c>
      <c r="O42" s="5">
        <v>27</v>
      </c>
    </row>
    <row r="43" spans="1:15" ht="18" customHeight="1" x14ac:dyDescent="0.25">
      <c r="A43" s="163">
        <f t="shared" si="4"/>
        <v>46162</v>
      </c>
      <c r="B43" s="136">
        <f t="shared" si="5"/>
        <v>12.885416666666654</v>
      </c>
      <c r="C43" s="130"/>
      <c r="D43" s="143">
        <v>2.81</v>
      </c>
      <c r="E43" s="143">
        <v>2.84</v>
      </c>
      <c r="F43" s="143">
        <v>2.87</v>
      </c>
      <c r="G43" s="143">
        <v>2.86</v>
      </c>
      <c r="H43" s="130">
        <f t="shared" ref="H43:H44" si="8">IFERROR(AVERAGE(D43:G43),"")</f>
        <v>2.8449999999999998</v>
      </c>
      <c r="J43" s="49"/>
      <c r="K43" s="46" t="str">
        <f t="shared" si="6"/>
        <v/>
      </c>
      <c r="L43" s="48" t="s">
        <v>144</v>
      </c>
      <c r="M43" s="48" t="str">
        <f t="shared" si="0"/>
        <v/>
      </c>
      <c r="N43" s="61" t="str">
        <f t="shared" si="1"/>
        <v/>
      </c>
      <c r="O43" s="5">
        <v>28</v>
      </c>
    </row>
    <row r="44" spans="1:15" ht="18" customHeight="1" x14ac:dyDescent="0.25">
      <c r="A44" s="163">
        <f t="shared" si="4"/>
        <v>46162</v>
      </c>
      <c r="B44" s="136">
        <f t="shared" si="5"/>
        <v>12.89583333333332</v>
      </c>
      <c r="C44" s="130"/>
      <c r="D44" s="143">
        <v>2.84</v>
      </c>
      <c r="E44" s="143">
        <v>2.87</v>
      </c>
      <c r="F44" s="143">
        <v>2.89</v>
      </c>
      <c r="G44" s="143">
        <v>2.88</v>
      </c>
      <c r="H44" s="130">
        <f t="shared" si="8"/>
        <v>2.87</v>
      </c>
      <c r="J44" s="49"/>
      <c r="K44" s="46" t="str">
        <f t="shared" si="6"/>
        <v/>
      </c>
      <c r="L44" s="48" t="s">
        <v>145</v>
      </c>
      <c r="M44" s="48" t="str">
        <f t="shared" si="0"/>
        <v/>
      </c>
      <c r="N44" s="61" t="str">
        <f t="shared" si="1"/>
        <v/>
      </c>
      <c r="O44" s="5">
        <v>29</v>
      </c>
    </row>
    <row r="45" spans="1:15" ht="18" customHeight="1" x14ac:dyDescent="0.25">
      <c r="A45" s="163">
        <f t="shared" si="4"/>
        <v>46162</v>
      </c>
      <c r="B45" s="136">
        <f t="shared" si="5"/>
        <v>12.906249999999986</v>
      </c>
      <c r="C45" s="130"/>
      <c r="D45" s="143">
        <v>2.88</v>
      </c>
      <c r="E45" s="143">
        <v>2.89</v>
      </c>
      <c r="F45" s="143">
        <v>2.92</v>
      </c>
      <c r="G45" s="143">
        <v>2.92</v>
      </c>
      <c r="H45" s="130">
        <f t="shared" ref="H45:H48" si="9">IFERROR(AVERAGE(D45:G45),"")</f>
        <v>2.9024999999999999</v>
      </c>
      <c r="J45" s="49"/>
      <c r="K45" s="46" t="str">
        <f t="shared" si="6"/>
        <v/>
      </c>
      <c r="L45" s="48" t="s">
        <v>146</v>
      </c>
      <c r="M45" s="48" t="str">
        <f t="shared" si="0"/>
        <v/>
      </c>
      <c r="N45" s="61" t="str">
        <f t="shared" si="1"/>
        <v/>
      </c>
      <c r="O45" s="5">
        <v>30</v>
      </c>
    </row>
    <row r="46" spans="1:15" ht="18" customHeight="1" x14ac:dyDescent="0.25">
      <c r="A46" s="163">
        <f t="shared" si="4"/>
        <v>46162</v>
      </c>
      <c r="B46" s="136">
        <f t="shared" si="5"/>
        <v>12.916666666666652</v>
      </c>
      <c r="C46" s="130"/>
      <c r="D46" s="143">
        <v>2.92</v>
      </c>
      <c r="E46" s="143">
        <v>2.92</v>
      </c>
      <c r="F46" s="143">
        <v>2.94</v>
      </c>
      <c r="G46" s="143">
        <v>2.94</v>
      </c>
      <c r="H46" s="130">
        <f t="shared" si="9"/>
        <v>2.9299999999999997</v>
      </c>
      <c r="J46" s="49" t="s">
        <v>57</v>
      </c>
      <c r="K46" s="46">
        <f t="shared" si="6"/>
        <v>2.93</v>
      </c>
      <c r="L46" s="48" t="s">
        <v>147</v>
      </c>
      <c r="M46" s="48" t="str">
        <f t="shared" si="0"/>
        <v/>
      </c>
      <c r="N46" s="61" t="str">
        <f t="shared" si="1"/>
        <v/>
      </c>
      <c r="O46" s="5">
        <v>31</v>
      </c>
    </row>
    <row r="47" spans="1:15" ht="18" customHeight="1" x14ac:dyDescent="0.25">
      <c r="A47" s="163">
        <f t="shared" si="4"/>
        <v>46162</v>
      </c>
      <c r="B47" s="136">
        <f t="shared" si="5"/>
        <v>12.916666666666652</v>
      </c>
      <c r="C47" s="130">
        <v>280</v>
      </c>
      <c r="D47" s="143">
        <v>3.33</v>
      </c>
      <c r="E47" s="143">
        <v>3.26</v>
      </c>
      <c r="F47" s="143">
        <v>3.36</v>
      </c>
      <c r="G47" s="143">
        <v>3.35</v>
      </c>
      <c r="H47" s="130">
        <f t="shared" si="9"/>
        <v>3.3249999999999997</v>
      </c>
      <c r="J47" s="49"/>
      <c r="K47" s="46" t="str">
        <f t="shared" si="6"/>
        <v/>
      </c>
      <c r="L47" s="48" t="s">
        <v>148</v>
      </c>
      <c r="M47" s="48" t="str">
        <f t="shared" si="0"/>
        <v/>
      </c>
      <c r="N47" s="61" t="str">
        <f t="shared" si="1"/>
        <v/>
      </c>
      <c r="O47" s="5">
        <v>32</v>
      </c>
    </row>
    <row r="48" spans="1:15" ht="18" customHeight="1" x14ac:dyDescent="0.25">
      <c r="A48" s="163">
        <f t="shared" si="4"/>
        <v>46162</v>
      </c>
      <c r="B48" s="136">
        <f t="shared" si="5"/>
        <v>12.927083333333318</v>
      </c>
      <c r="C48" s="130"/>
      <c r="D48" s="143">
        <v>3.35</v>
      </c>
      <c r="E48" s="143">
        <v>3.28</v>
      </c>
      <c r="F48" s="143">
        <v>3.39</v>
      </c>
      <c r="G48" s="143">
        <v>3.37</v>
      </c>
      <c r="H48" s="130">
        <f t="shared" si="9"/>
        <v>3.3475000000000001</v>
      </c>
      <c r="J48" s="49"/>
      <c r="K48" s="46" t="str">
        <f t="shared" si="6"/>
        <v/>
      </c>
      <c r="L48" s="48" t="s">
        <v>149</v>
      </c>
      <c r="M48" s="48" t="str">
        <f t="shared" si="0"/>
        <v/>
      </c>
      <c r="N48" s="61" t="str">
        <f t="shared" si="1"/>
        <v/>
      </c>
      <c r="O48" s="5">
        <v>33</v>
      </c>
    </row>
    <row r="49" spans="1:15" ht="18" customHeight="1" x14ac:dyDescent="0.25">
      <c r="A49" s="163">
        <f t="shared" si="4"/>
        <v>46162</v>
      </c>
      <c r="B49" s="136">
        <f t="shared" si="5"/>
        <v>12.937499999999984</v>
      </c>
      <c r="C49" s="130"/>
      <c r="D49" s="143">
        <v>3.38</v>
      </c>
      <c r="E49" s="143">
        <v>3.3</v>
      </c>
      <c r="F49" s="143">
        <v>3.42</v>
      </c>
      <c r="G49" s="143">
        <v>3.39</v>
      </c>
      <c r="H49" s="130">
        <f t="shared" ref="H49:H69" si="10">IFERROR(AVERAGE(D49:G49),"")</f>
        <v>3.3725000000000001</v>
      </c>
      <c r="J49" s="49"/>
      <c r="K49" s="46" t="str">
        <f t="shared" si="6"/>
        <v/>
      </c>
      <c r="L49" s="48" t="s">
        <v>150</v>
      </c>
      <c r="M49" s="48" t="str">
        <f t="shared" si="0"/>
        <v/>
      </c>
      <c r="N49" s="61" t="str">
        <f t="shared" si="1"/>
        <v/>
      </c>
      <c r="O49" s="5">
        <v>34</v>
      </c>
    </row>
    <row r="50" spans="1:15" ht="18" customHeight="1" x14ac:dyDescent="0.25">
      <c r="A50" s="163">
        <f t="shared" si="4"/>
        <v>46162</v>
      </c>
      <c r="B50" s="136">
        <f t="shared" si="5"/>
        <v>12.94791666666665</v>
      </c>
      <c r="C50" s="130"/>
      <c r="D50" s="143">
        <v>3.41</v>
      </c>
      <c r="E50" s="143">
        <v>3.34</v>
      </c>
      <c r="F50" s="143">
        <v>3.44</v>
      </c>
      <c r="G50" s="143">
        <v>3.42</v>
      </c>
      <c r="H50" s="130">
        <f t="shared" si="10"/>
        <v>3.4024999999999999</v>
      </c>
      <c r="J50" s="49"/>
      <c r="K50" s="46" t="str">
        <f t="shared" si="6"/>
        <v/>
      </c>
      <c r="L50" s="48" t="s">
        <v>151</v>
      </c>
      <c r="M50" s="48" t="str">
        <f t="shared" si="0"/>
        <v/>
      </c>
      <c r="N50" s="61" t="str">
        <f t="shared" si="1"/>
        <v/>
      </c>
      <c r="O50" s="5">
        <v>35</v>
      </c>
    </row>
    <row r="51" spans="1:15" ht="18" customHeight="1" x14ac:dyDescent="0.25">
      <c r="A51" s="163">
        <f t="shared" si="4"/>
        <v>46162</v>
      </c>
      <c r="B51" s="136">
        <f t="shared" si="5"/>
        <v>12.958333333333316</v>
      </c>
      <c r="C51" s="130"/>
      <c r="D51" s="143">
        <v>3.43</v>
      </c>
      <c r="E51" s="143">
        <v>3.36</v>
      </c>
      <c r="F51" s="143">
        <v>3.46</v>
      </c>
      <c r="G51" s="143">
        <v>3.45</v>
      </c>
      <c r="H51" s="130">
        <f t="shared" si="10"/>
        <v>3.4249999999999998</v>
      </c>
      <c r="J51" s="49" t="s">
        <v>58</v>
      </c>
      <c r="K51" s="46">
        <f t="shared" si="6"/>
        <v>3.43</v>
      </c>
      <c r="L51" s="48" t="s">
        <v>152</v>
      </c>
      <c r="M51" s="48" t="str">
        <f t="shared" si="0"/>
        <v/>
      </c>
      <c r="N51" s="61" t="str">
        <f t="shared" si="1"/>
        <v/>
      </c>
      <c r="O51" s="5">
        <v>36</v>
      </c>
    </row>
    <row r="52" spans="1:15" ht="18" customHeight="1" x14ac:dyDescent="0.25">
      <c r="A52" s="163">
        <f t="shared" si="4"/>
        <v>46162</v>
      </c>
      <c r="B52" s="136">
        <f t="shared" si="5"/>
        <v>12.958333333333316</v>
      </c>
      <c r="C52" s="130">
        <v>300</v>
      </c>
      <c r="D52" s="143">
        <v>3.73</v>
      </c>
      <c r="E52" s="143">
        <v>3.66</v>
      </c>
      <c r="F52" s="143">
        <v>3.68</v>
      </c>
      <c r="G52" s="143">
        <v>3.68</v>
      </c>
      <c r="H52" s="130">
        <f t="shared" si="10"/>
        <v>3.6875</v>
      </c>
      <c r="J52" s="49"/>
      <c r="K52" s="46" t="str">
        <f t="shared" si="6"/>
        <v/>
      </c>
      <c r="L52" s="48" t="s">
        <v>153</v>
      </c>
      <c r="M52" s="48" t="str">
        <f t="shared" si="0"/>
        <v/>
      </c>
      <c r="N52" s="61" t="str">
        <f t="shared" si="1"/>
        <v/>
      </c>
      <c r="O52" s="5">
        <v>37</v>
      </c>
    </row>
    <row r="53" spans="1:15" ht="18" customHeight="1" x14ac:dyDescent="0.25">
      <c r="A53" s="163">
        <f t="shared" si="4"/>
        <v>46162</v>
      </c>
      <c r="B53" s="136">
        <f t="shared" si="5"/>
        <v>12.968749999999982</v>
      </c>
      <c r="C53" s="130"/>
      <c r="D53" s="143">
        <v>3.75</v>
      </c>
      <c r="E53" s="143">
        <v>3.68</v>
      </c>
      <c r="F53" s="143">
        <v>3.71</v>
      </c>
      <c r="G53" s="143">
        <v>3.7</v>
      </c>
      <c r="H53" s="130">
        <f t="shared" si="10"/>
        <v>3.71</v>
      </c>
      <c r="J53" s="49"/>
      <c r="K53" s="46" t="str">
        <f t="shared" si="6"/>
        <v/>
      </c>
      <c r="L53" s="48" t="s">
        <v>154</v>
      </c>
      <c r="M53" s="48" t="str">
        <f t="shared" si="0"/>
        <v/>
      </c>
      <c r="N53" s="61" t="str">
        <f t="shared" si="1"/>
        <v/>
      </c>
      <c r="O53" s="5">
        <v>38</v>
      </c>
    </row>
    <row r="54" spans="1:15" ht="18" customHeight="1" x14ac:dyDescent="0.25">
      <c r="A54" s="163">
        <f t="shared" si="4"/>
        <v>46162</v>
      </c>
      <c r="B54" s="136">
        <f t="shared" si="5"/>
        <v>12.979166666666648</v>
      </c>
      <c r="C54" s="130"/>
      <c r="D54" s="143">
        <v>3.78</v>
      </c>
      <c r="E54" s="143">
        <v>3.71</v>
      </c>
      <c r="F54" s="143">
        <v>3.73</v>
      </c>
      <c r="G54" s="143">
        <v>3.72</v>
      </c>
      <c r="H54" s="130">
        <f t="shared" si="10"/>
        <v>3.7350000000000003</v>
      </c>
      <c r="J54" s="49"/>
      <c r="K54" s="46" t="str">
        <f t="shared" si="6"/>
        <v/>
      </c>
      <c r="L54" s="48" t="s">
        <v>155</v>
      </c>
      <c r="M54" s="48" t="str">
        <f t="shared" si="0"/>
        <v/>
      </c>
      <c r="N54" s="61" t="str">
        <f t="shared" si="1"/>
        <v/>
      </c>
      <c r="O54" s="5">
        <v>39</v>
      </c>
    </row>
    <row r="55" spans="1:15" ht="18" customHeight="1" x14ac:dyDescent="0.25">
      <c r="A55" s="163">
        <f t="shared" si="4"/>
        <v>46162</v>
      </c>
      <c r="B55" s="136">
        <f t="shared" si="5"/>
        <v>12.989583333333314</v>
      </c>
      <c r="C55" s="130"/>
      <c r="D55" s="143">
        <v>3.81</v>
      </c>
      <c r="E55" s="143">
        <v>3.75</v>
      </c>
      <c r="F55" s="143">
        <v>3.76</v>
      </c>
      <c r="G55" s="143">
        <v>3.74</v>
      </c>
      <c r="H55" s="130">
        <f t="shared" si="10"/>
        <v>3.7650000000000001</v>
      </c>
      <c r="J55" s="49"/>
      <c r="K55" s="46" t="str">
        <f t="shared" si="6"/>
        <v/>
      </c>
      <c r="L55" s="48" t="s">
        <v>156</v>
      </c>
      <c r="M55" s="48" t="str">
        <f t="shared" si="0"/>
        <v/>
      </c>
      <c r="N55" s="61" t="str">
        <f t="shared" si="1"/>
        <v/>
      </c>
      <c r="O55" s="5">
        <v>40</v>
      </c>
    </row>
    <row r="56" spans="1:15" ht="18" customHeight="1" x14ac:dyDescent="0.25">
      <c r="A56" s="163">
        <v>46163</v>
      </c>
      <c r="B56" s="136">
        <f t="shared" si="5"/>
        <v>12.99999999999998</v>
      </c>
      <c r="C56" s="130"/>
      <c r="D56" s="143">
        <v>3.84</v>
      </c>
      <c r="E56" s="143">
        <v>3.79</v>
      </c>
      <c r="F56" s="143">
        <v>3.8</v>
      </c>
      <c r="G56" s="143">
        <v>3.78</v>
      </c>
      <c r="H56" s="130">
        <f t="shared" si="10"/>
        <v>3.8024999999999998</v>
      </c>
      <c r="J56" s="49"/>
      <c r="K56" s="46" t="str">
        <f t="shared" si="6"/>
        <v/>
      </c>
      <c r="L56" s="48" t="s">
        <v>157</v>
      </c>
      <c r="M56" s="48" t="str">
        <f t="shared" si="0"/>
        <v/>
      </c>
      <c r="N56" s="61" t="str">
        <f t="shared" si="1"/>
        <v/>
      </c>
      <c r="O56" s="5">
        <v>41</v>
      </c>
    </row>
    <row r="57" spans="1:15" ht="18" customHeight="1" x14ac:dyDescent="0.25">
      <c r="A57" s="164">
        <f>A56</f>
        <v>46163</v>
      </c>
      <c r="B57" s="136">
        <f>IF(C57&lt;&gt;"",B56, B56 + TIME(1, 0, 0))</f>
        <v>13.041666666666647</v>
      </c>
      <c r="C57" s="130"/>
      <c r="D57" s="143">
        <v>3.87</v>
      </c>
      <c r="E57" s="143">
        <v>3.79</v>
      </c>
      <c r="F57" s="143">
        <v>3.8</v>
      </c>
      <c r="G57" s="143">
        <v>3.78</v>
      </c>
      <c r="H57" s="130">
        <f t="shared" si="10"/>
        <v>3.81</v>
      </c>
      <c r="J57" s="49"/>
      <c r="L57" s="48" t="s">
        <v>158</v>
      </c>
      <c r="N57" s="61"/>
    </row>
    <row r="58" spans="1:15" ht="18" customHeight="1" x14ac:dyDescent="0.25">
      <c r="A58" s="164">
        <f t="shared" ref="A58:A79" si="11">A57</f>
        <v>46163</v>
      </c>
      <c r="B58" s="136">
        <f t="shared" ref="B58:B80" si="12">IF(C58&lt;&gt;"",B57, B57 + TIME(1, 0, 0))</f>
        <v>13.083333333333313</v>
      </c>
      <c r="C58" s="138"/>
      <c r="D58" s="143">
        <v>3.91</v>
      </c>
      <c r="E58" s="143">
        <v>3.82</v>
      </c>
      <c r="F58" s="143">
        <v>3.84</v>
      </c>
      <c r="G58" s="143">
        <v>3.82</v>
      </c>
      <c r="H58" s="130">
        <f t="shared" si="10"/>
        <v>3.8475000000000001</v>
      </c>
      <c r="J58" s="49"/>
      <c r="K58" s="46" t="str">
        <f t="shared" si="6"/>
        <v/>
      </c>
      <c r="L58" s="48" t="s">
        <v>159</v>
      </c>
      <c r="M58" s="48" t="str">
        <f t="shared" ref="M58:M66" si="13">IFERROR(VLOOKUP(L58,$J$16:$K$406,2,FALSE),"")</f>
        <v/>
      </c>
      <c r="N58" s="61" t="str">
        <f t="shared" ref="N58:N66" si="14">IFERROR(SMALL($C$16:$C$406,O58),"")</f>
        <v/>
      </c>
      <c r="O58" s="5">
        <v>42</v>
      </c>
    </row>
    <row r="59" spans="1:15" ht="18" customHeight="1" x14ac:dyDescent="0.25">
      <c r="A59" s="164">
        <f t="shared" si="11"/>
        <v>46163</v>
      </c>
      <c r="B59" s="136">
        <f t="shared" si="12"/>
        <v>13.124999999999979</v>
      </c>
      <c r="C59" s="130"/>
      <c r="D59" s="143">
        <v>3.94</v>
      </c>
      <c r="E59" s="143">
        <v>3.85</v>
      </c>
      <c r="F59" s="143">
        <v>3.88</v>
      </c>
      <c r="G59" s="143">
        <v>3.86</v>
      </c>
      <c r="H59" s="130">
        <f t="shared" si="10"/>
        <v>3.8824999999999998</v>
      </c>
      <c r="J59" s="49"/>
      <c r="K59" s="46" t="str">
        <f t="shared" si="6"/>
        <v/>
      </c>
      <c r="L59" s="48" t="s">
        <v>160</v>
      </c>
      <c r="M59" s="48" t="str">
        <f t="shared" si="13"/>
        <v/>
      </c>
      <c r="N59" s="61" t="str">
        <f t="shared" si="14"/>
        <v/>
      </c>
      <c r="O59" s="5">
        <v>43</v>
      </c>
    </row>
    <row r="60" spans="1:15" ht="18" customHeight="1" x14ac:dyDescent="0.25">
      <c r="A60" s="164">
        <f t="shared" si="11"/>
        <v>46163</v>
      </c>
      <c r="B60" s="136">
        <f t="shared" si="12"/>
        <v>13.166666666666645</v>
      </c>
      <c r="C60" s="130"/>
      <c r="D60" s="143">
        <v>3.96</v>
      </c>
      <c r="E60" s="143">
        <v>3.88</v>
      </c>
      <c r="F60" s="143">
        <v>3.9</v>
      </c>
      <c r="G60" s="143">
        <v>3.89</v>
      </c>
      <c r="H60" s="130">
        <f t="shared" si="10"/>
        <v>3.9075000000000002</v>
      </c>
      <c r="J60" s="49"/>
      <c r="K60" s="46" t="str">
        <f t="shared" si="6"/>
        <v/>
      </c>
      <c r="L60" s="48" t="s">
        <v>161</v>
      </c>
      <c r="M60" s="48" t="str">
        <f t="shared" si="13"/>
        <v/>
      </c>
      <c r="N60" s="61" t="str">
        <f t="shared" si="14"/>
        <v/>
      </c>
      <c r="O60" s="5">
        <v>44</v>
      </c>
    </row>
    <row r="61" spans="1:15" ht="18" customHeight="1" x14ac:dyDescent="0.25">
      <c r="A61" s="164">
        <f t="shared" si="11"/>
        <v>46163</v>
      </c>
      <c r="B61" s="136">
        <f t="shared" si="12"/>
        <v>13.208333333333311</v>
      </c>
      <c r="C61" s="130"/>
      <c r="D61" s="143">
        <v>3.97</v>
      </c>
      <c r="E61" s="143">
        <v>3.9</v>
      </c>
      <c r="F61" s="143">
        <v>3.94</v>
      </c>
      <c r="G61" s="143">
        <v>3.91</v>
      </c>
      <c r="H61" s="130">
        <f t="shared" si="10"/>
        <v>3.93</v>
      </c>
      <c r="J61" s="49"/>
      <c r="K61" s="46" t="str">
        <f t="shared" si="6"/>
        <v/>
      </c>
      <c r="L61" s="48" t="s">
        <v>162</v>
      </c>
      <c r="M61" s="48" t="str">
        <f t="shared" si="13"/>
        <v/>
      </c>
      <c r="N61" s="61" t="str">
        <f t="shared" si="14"/>
        <v/>
      </c>
      <c r="O61" s="5">
        <v>45</v>
      </c>
    </row>
    <row r="62" spans="1:15" ht="18" customHeight="1" x14ac:dyDescent="0.25">
      <c r="A62" s="164">
        <f t="shared" si="11"/>
        <v>46163</v>
      </c>
      <c r="B62" s="136">
        <f t="shared" si="12"/>
        <v>13.249999999999977</v>
      </c>
      <c r="C62" s="130"/>
      <c r="D62" s="143">
        <v>3.99</v>
      </c>
      <c r="E62" s="143">
        <v>3.93</v>
      </c>
      <c r="F62" s="143">
        <v>3.96</v>
      </c>
      <c r="G62" s="143">
        <v>3.92</v>
      </c>
      <c r="H62" s="130">
        <f t="shared" si="10"/>
        <v>3.9499999999999997</v>
      </c>
      <c r="J62" s="49"/>
      <c r="K62" s="46" t="str">
        <f t="shared" si="6"/>
        <v/>
      </c>
      <c r="L62" s="48" t="s">
        <v>163</v>
      </c>
      <c r="M62" s="48" t="str">
        <f t="shared" si="13"/>
        <v/>
      </c>
      <c r="N62" s="61" t="str">
        <f t="shared" si="14"/>
        <v/>
      </c>
      <c r="O62" s="5">
        <v>46</v>
      </c>
    </row>
    <row r="63" spans="1:15" ht="18" customHeight="1" x14ac:dyDescent="0.25">
      <c r="A63" s="164">
        <f t="shared" si="11"/>
        <v>46163</v>
      </c>
      <c r="B63" s="136">
        <f t="shared" si="12"/>
        <v>13.291666666666643</v>
      </c>
      <c r="C63" s="130"/>
      <c r="D63" s="143">
        <v>4</v>
      </c>
      <c r="E63" s="143">
        <v>3.95</v>
      </c>
      <c r="F63" s="143">
        <v>3.98</v>
      </c>
      <c r="G63" s="143">
        <v>3.96</v>
      </c>
      <c r="H63" s="130">
        <f t="shared" si="10"/>
        <v>3.9725000000000001</v>
      </c>
      <c r="J63" s="49"/>
      <c r="K63" s="46" t="str">
        <f t="shared" si="6"/>
        <v/>
      </c>
      <c r="L63" s="48" t="s">
        <v>164</v>
      </c>
      <c r="M63" s="48" t="str">
        <f t="shared" si="13"/>
        <v/>
      </c>
      <c r="N63" s="61" t="str">
        <f t="shared" si="14"/>
        <v/>
      </c>
      <c r="O63" s="5">
        <v>47</v>
      </c>
    </row>
    <row r="64" spans="1:15" ht="18" customHeight="1" x14ac:dyDescent="0.25">
      <c r="A64" s="164">
        <f t="shared" si="11"/>
        <v>46163</v>
      </c>
      <c r="B64" s="136">
        <f t="shared" si="12"/>
        <v>13.333333333333309</v>
      </c>
      <c r="C64" s="130"/>
      <c r="D64" s="143">
        <v>4.01</v>
      </c>
      <c r="E64" s="143">
        <v>3.97</v>
      </c>
      <c r="F64" s="143">
        <v>3.99</v>
      </c>
      <c r="G64" s="143">
        <v>3.98</v>
      </c>
      <c r="H64" s="130">
        <f t="shared" si="10"/>
        <v>3.9875000000000003</v>
      </c>
      <c r="J64" s="49"/>
      <c r="K64" s="46" t="str">
        <f t="shared" si="6"/>
        <v/>
      </c>
      <c r="L64" s="48" t="s">
        <v>165</v>
      </c>
      <c r="M64" s="48" t="str">
        <f t="shared" si="13"/>
        <v/>
      </c>
      <c r="N64" s="61" t="str">
        <f t="shared" si="14"/>
        <v/>
      </c>
      <c r="O64" s="5">
        <v>48</v>
      </c>
    </row>
    <row r="65" spans="1:22" ht="18" customHeight="1" x14ac:dyDescent="0.25">
      <c r="A65" s="164">
        <f t="shared" si="11"/>
        <v>46163</v>
      </c>
      <c r="B65" s="136">
        <f t="shared" si="12"/>
        <v>13.374999999999975</v>
      </c>
      <c r="C65" s="130"/>
      <c r="D65" s="143">
        <v>4.03</v>
      </c>
      <c r="E65" s="143">
        <v>3.99</v>
      </c>
      <c r="F65" s="143">
        <v>4</v>
      </c>
      <c r="G65" s="143">
        <v>4.0199999999999996</v>
      </c>
      <c r="H65" s="130">
        <f t="shared" si="10"/>
        <v>4.01</v>
      </c>
      <c r="J65" s="49"/>
      <c r="K65" s="46" t="str">
        <f t="shared" si="6"/>
        <v/>
      </c>
      <c r="L65" s="48" t="s">
        <v>166</v>
      </c>
      <c r="M65" s="48" t="str">
        <f t="shared" si="13"/>
        <v/>
      </c>
      <c r="N65" s="61" t="str">
        <f t="shared" si="14"/>
        <v/>
      </c>
      <c r="O65" s="5">
        <v>49</v>
      </c>
    </row>
    <row r="66" spans="1:22" ht="18" customHeight="1" x14ac:dyDescent="0.25">
      <c r="A66" s="164">
        <f t="shared" si="11"/>
        <v>46163</v>
      </c>
      <c r="B66" s="136">
        <f t="shared" si="12"/>
        <v>13.416666666666641</v>
      </c>
      <c r="C66" s="130"/>
      <c r="D66" s="143">
        <v>4.05</v>
      </c>
      <c r="E66" s="143">
        <v>4.04</v>
      </c>
      <c r="F66" s="143">
        <v>4.01</v>
      </c>
      <c r="G66" s="143">
        <v>4.05</v>
      </c>
      <c r="H66" s="130">
        <f t="shared" si="10"/>
        <v>4.0374999999999996</v>
      </c>
      <c r="J66" s="49"/>
      <c r="K66" s="46" t="str">
        <f t="shared" si="6"/>
        <v/>
      </c>
      <c r="M66" s="48" t="str">
        <f t="shared" si="13"/>
        <v/>
      </c>
      <c r="N66" s="61" t="str">
        <f t="shared" si="14"/>
        <v/>
      </c>
      <c r="O66" s="5">
        <v>50</v>
      </c>
    </row>
    <row r="67" spans="1:22" ht="18" customHeight="1" x14ac:dyDescent="0.25">
      <c r="A67" s="164">
        <f t="shared" si="11"/>
        <v>46163</v>
      </c>
      <c r="B67" s="136">
        <f t="shared" si="12"/>
        <v>13.458333333333307</v>
      </c>
      <c r="C67" s="130"/>
      <c r="D67" s="143">
        <v>4.0599999999999996</v>
      </c>
      <c r="E67" s="143">
        <v>4.05</v>
      </c>
      <c r="F67" s="143">
        <v>4.0199999999999996</v>
      </c>
      <c r="G67" s="143">
        <v>4.07</v>
      </c>
      <c r="H67" s="130">
        <f t="shared" si="10"/>
        <v>4.05</v>
      </c>
      <c r="J67" s="49"/>
      <c r="K67" s="46" t="str">
        <f t="shared" si="6"/>
        <v/>
      </c>
      <c r="S67" s="40">
        <v>20</v>
      </c>
      <c r="T67" s="40">
        <v>21</v>
      </c>
      <c r="U67" s="40">
        <v>22</v>
      </c>
      <c r="V67" s="40">
        <v>20</v>
      </c>
    </row>
    <row r="68" spans="1:22" ht="18" customHeight="1" x14ac:dyDescent="0.25">
      <c r="A68" s="164">
        <f t="shared" si="11"/>
        <v>46163</v>
      </c>
      <c r="B68" s="136">
        <f t="shared" si="12"/>
        <v>13.499999999999973</v>
      </c>
      <c r="C68" s="130"/>
      <c r="D68" s="143">
        <v>4.09</v>
      </c>
      <c r="E68" s="143">
        <v>4.08</v>
      </c>
      <c r="F68" s="143">
        <v>4.05</v>
      </c>
      <c r="G68" s="143">
        <v>4.0999999999999996</v>
      </c>
      <c r="H68" s="130">
        <f t="shared" si="10"/>
        <v>4.08</v>
      </c>
      <c r="J68" s="49"/>
      <c r="K68" s="46" t="str">
        <f t="shared" si="6"/>
        <v/>
      </c>
    </row>
    <row r="69" spans="1:22" ht="18" customHeight="1" x14ac:dyDescent="0.25">
      <c r="A69" s="164">
        <f t="shared" si="11"/>
        <v>46163</v>
      </c>
      <c r="B69" s="136">
        <f t="shared" si="12"/>
        <v>13.541666666666639</v>
      </c>
      <c r="C69" s="130"/>
      <c r="D69" s="143">
        <v>4.0999999999999996</v>
      </c>
      <c r="E69" s="143">
        <v>4.12</v>
      </c>
      <c r="F69" s="143">
        <v>4.07</v>
      </c>
      <c r="G69" s="143">
        <v>4.12</v>
      </c>
      <c r="H69" s="130">
        <f t="shared" si="10"/>
        <v>4.1025</v>
      </c>
      <c r="J69" s="49"/>
      <c r="K69" s="46" t="str">
        <f t="shared" si="6"/>
        <v/>
      </c>
    </row>
    <row r="70" spans="1:22" ht="18" customHeight="1" x14ac:dyDescent="0.25">
      <c r="A70" s="164">
        <f t="shared" si="11"/>
        <v>46163</v>
      </c>
      <c r="B70" s="136">
        <f t="shared" si="12"/>
        <v>13.583333333333306</v>
      </c>
      <c r="C70" s="130"/>
      <c r="D70" s="143">
        <v>4.12</v>
      </c>
      <c r="E70" s="143">
        <v>4.1500000000000004</v>
      </c>
      <c r="F70" s="143">
        <v>4.0999999999999996</v>
      </c>
      <c r="G70" s="143">
        <v>4.1500000000000004</v>
      </c>
      <c r="H70" s="130">
        <f t="shared" ref="H70:H73" si="15">IFERROR(AVERAGE(D70:G70),"")</f>
        <v>4.13</v>
      </c>
      <c r="J70" s="49"/>
      <c r="K70" s="46" t="str">
        <f t="shared" si="6"/>
        <v/>
      </c>
    </row>
    <row r="71" spans="1:22" ht="18" customHeight="1" x14ac:dyDescent="0.25">
      <c r="A71" s="164">
        <f t="shared" si="11"/>
        <v>46163</v>
      </c>
      <c r="B71" s="136">
        <f t="shared" si="12"/>
        <v>13.624999999999972</v>
      </c>
      <c r="C71" s="130"/>
      <c r="D71" s="143">
        <v>4.1399999999999997</v>
      </c>
      <c r="E71" s="143">
        <v>4.18</v>
      </c>
      <c r="F71" s="143">
        <v>4.13</v>
      </c>
      <c r="G71" s="143">
        <v>4.17</v>
      </c>
      <c r="H71" s="130">
        <f t="shared" si="15"/>
        <v>4.1549999999999994</v>
      </c>
      <c r="J71" s="49"/>
      <c r="K71" s="46" t="str">
        <f t="shared" si="6"/>
        <v/>
      </c>
    </row>
    <row r="72" spans="1:22" ht="18" customHeight="1" x14ac:dyDescent="0.25">
      <c r="A72" s="164">
        <f t="shared" si="11"/>
        <v>46163</v>
      </c>
      <c r="B72" s="136">
        <f t="shared" si="12"/>
        <v>13.666666666666638</v>
      </c>
      <c r="C72" s="130"/>
      <c r="D72" s="143">
        <v>4.1500000000000004</v>
      </c>
      <c r="E72" s="143">
        <v>4.2</v>
      </c>
      <c r="F72" s="143">
        <v>4.1399999999999997</v>
      </c>
      <c r="G72" s="143">
        <v>4.21</v>
      </c>
      <c r="H72" s="130">
        <f t="shared" si="15"/>
        <v>4.1750000000000007</v>
      </c>
      <c r="J72" s="49"/>
      <c r="K72" s="46" t="str">
        <f t="shared" si="6"/>
        <v/>
      </c>
    </row>
    <row r="73" spans="1:22" ht="18" customHeight="1" x14ac:dyDescent="0.25">
      <c r="A73" s="164">
        <f t="shared" si="11"/>
        <v>46163</v>
      </c>
      <c r="B73" s="136">
        <f t="shared" si="12"/>
        <v>13.708333333333304</v>
      </c>
      <c r="C73" s="141"/>
      <c r="D73" s="143">
        <v>4.1500000000000004</v>
      </c>
      <c r="E73" s="143">
        <v>4.2</v>
      </c>
      <c r="F73" s="143">
        <v>4.1500000000000004</v>
      </c>
      <c r="G73" s="143">
        <v>4.22</v>
      </c>
      <c r="H73" s="130">
        <f t="shared" si="15"/>
        <v>4.1800000000000006</v>
      </c>
      <c r="J73" s="49"/>
      <c r="K73" s="46" t="str">
        <f t="shared" si="6"/>
        <v/>
      </c>
    </row>
    <row r="74" spans="1:22" ht="18" customHeight="1" x14ac:dyDescent="0.25">
      <c r="A74" s="164">
        <f t="shared" si="11"/>
        <v>46163</v>
      </c>
      <c r="B74" s="136">
        <f t="shared" si="12"/>
        <v>13.74999999999997</v>
      </c>
      <c r="C74" s="141"/>
      <c r="D74" s="143">
        <v>4.1500000000000004</v>
      </c>
      <c r="E74" s="143">
        <v>4.2</v>
      </c>
      <c r="F74" s="143">
        <v>4.1500000000000004</v>
      </c>
      <c r="G74" s="143">
        <v>4.22</v>
      </c>
      <c r="H74" s="130">
        <f t="shared" si="2"/>
        <v>4.1800000000000006</v>
      </c>
      <c r="J74" s="49"/>
      <c r="K74" s="46" t="str">
        <f t="shared" si="6"/>
        <v/>
      </c>
    </row>
    <row r="75" spans="1:22" ht="18" customHeight="1" x14ac:dyDescent="0.25">
      <c r="A75" s="164">
        <f t="shared" si="11"/>
        <v>46163</v>
      </c>
      <c r="B75" s="136">
        <f t="shared" si="12"/>
        <v>13.791666666666636</v>
      </c>
      <c r="C75" s="141"/>
      <c r="D75" s="143">
        <v>4.1500000000000004</v>
      </c>
      <c r="E75" s="143">
        <v>4.2</v>
      </c>
      <c r="F75" s="143">
        <v>4.1500000000000004</v>
      </c>
      <c r="G75" s="143">
        <v>4.22</v>
      </c>
      <c r="H75" s="130">
        <f t="shared" si="2"/>
        <v>4.1800000000000006</v>
      </c>
      <c r="J75" s="49"/>
      <c r="K75" s="46" t="str">
        <f t="shared" si="6"/>
        <v/>
      </c>
    </row>
    <row r="76" spans="1:22" ht="18" customHeight="1" x14ac:dyDescent="0.25">
      <c r="A76" s="164">
        <f t="shared" si="11"/>
        <v>46163</v>
      </c>
      <c r="B76" s="136">
        <f t="shared" si="12"/>
        <v>13.833333333333302</v>
      </c>
      <c r="C76" s="141"/>
      <c r="D76" s="143">
        <v>4.1500000000000004</v>
      </c>
      <c r="E76" s="143">
        <v>4.2</v>
      </c>
      <c r="F76" s="143">
        <v>4.1500000000000004</v>
      </c>
      <c r="G76" s="143">
        <v>4.22</v>
      </c>
      <c r="H76" s="130">
        <f t="shared" si="2"/>
        <v>4.1800000000000006</v>
      </c>
      <c r="J76" s="49"/>
      <c r="K76" s="46" t="str">
        <f t="shared" si="6"/>
        <v/>
      </c>
    </row>
    <row r="77" spans="1:22" ht="18" customHeight="1" x14ac:dyDescent="0.25">
      <c r="A77" s="164">
        <f t="shared" si="11"/>
        <v>46163</v>
      </c>
      <c r="B77" s="136">
        <f t="shared" si="12"/>
        <v>13.874999999999968</v>
      </c>
      <c r="C77" s="130"/>
      <c r="D77" s="143">
        <v>4.1500000000000004</v>
      </c>
      <c r="E77" s="143">
        <v>4.2</v>
      </c>
      <c r="F77" s="143">
        <v>4.1500000000000004</v>
      </c>
      <c r="G77" s="143">
        <v>4.22</v>
      </c>
      <c r="H77" s="130">
        <f t="shared" si="2"/>
        <v>4.1800000000000006</v>
      </c>
      <c r="J77" s="49"/>
      <c r="K77" s="46" t="str">
        <f t="shared" si="6"/>
        <v/>
      </c>
    </row>
    <row r="78" spans="1:22" ht="18" customHeight="1" x14ac:dyDescent="0.25">
      <c r="A78" s="164">
        <f t="shared" si="11"/>
        <v>46163</v>
      </c>
      <c r="B78" s="136">
        <f t="shared" si="12"/>
        <v>13.916666666666634</v>
      </c>
      <c r="C78" s="130"/>
      <c r="D78" s="143">
        <v>4.1500000000000004</v>
      </c>
      <c r="E78" s="143">
        <v>4.2</v>
      </c>
      <c r="F78" s="143">
        <v>4.1500000000000004</v>
      </c>
      <c r="G78" s="143">
        <v>4.22</v>
      </c>
      <c r="H78" s="130">
        <f t="shared" si="2"/>
        <v>4.1800000000000006</v>
      </c>
      <c r="J78" s="49"/>
      <c r="K78" s="46" t="str">
        <f t="shared" si="6"/>
        <v/>
      </c>
    </row>
    <row r="79" spans="1:22" ht="18" customHeight="1" x14ac:dyDescent="0.25">
      <c r="A79" s="164">
        <f t="shared" si="11"/>
        <v>46163</v>
      </c>
      <c r="B79" s="136">
        <f t="shared" si="12"/>
        <v>13.9583333333333</v>
      </c>
      <c r="C79" s="130"/>
      <c r="D79" s="143">
        <v>4.1500000000000004</v>
      </c>
      <c r="E79" s="143">
        <v>4.2</v>
      </c>
      <c r="F79" s="143">
        <v>4.1500000000000004</v>
      </c>
      <c r="G79" s="143">
        <v>4.22</v>
      </c>
      <c r="H79" s="130">
        <f t="shared" si="2"/>
        <v>4.1800000000000006</v>
      </c>
      <c r="J79" s="49"/>
      <c r="K79" s="46" t="str">
        <f t="shared" si="6"/>
        <v/>
      </c>
    </row>
    <row r="80" spans="1:22" ht="18" customHeight="1" x14ac:dyDescent="0.25">
      <c r="A80" s="163">
        <v>46164</v>
      </c>
      <c r="B80" s="136">
        <f t="shared" si="12"/>
        <v>13.999999999999966</v>
      </c>
      <c r="C80" s="130"/>
      <c r="D80" s="143">
        <v>4.1500000000000004</v>
      </c>
      <c r="E80" s="143">
        <v>4.2</v>
      </c>
      <c r="F80" s="143">
        <v>4.1500000000000004</v>
      </c>
      <c r="G80" s="143">
        <v>4.22</v>
      </c>
      <c r="H80" s="130">
        <f t="shared" si="2"/>
        <v>4.1800000000000006</v>
      </c>
      <c r="J80" s="49" t="s">
        <v>59</v>
      </c>
      <c r="K80" s="46">
        <f t="shared" si="6"/>
        <v>4.18</v>
      </c>
    </row>
    <row r="81" spans="1:11" ht="18" customHeight="1" x14ac:dyDescent="0.25">
      <c r="A81" s="41"/>
      <c r="B81" s="40"/>
      <c r="C81" s="127"/>
      <c r="D81" s="40"/>
      <c r="E81" s="40"/>
      <c r="F81" s="40"/>
      <c r="G81" s="40"/>
      <c r="H81" s="130" t="str">
        <f t="shared" si="2"/>
        <v/>
      </c>
      <c r="J81" s="49"/>
      <c r="K81" s="46" t="str">
        <f t="shared" si="6"/>
        <v/>
      </c>
    </row>
    <row r="82" spans="1:11" ht="18" customHeight="1" x14ac:dyDescent="0.25">
      <c r="A82" s="41"/>
      <c r="B82" s="40"/>
      <c r="C82" s="127"/>
      <c r="D82" s="40"/>
      <c r="E82" s="40"/>
      <c r="F82" s="40"/>
      <c r="G82" s="40"/>
      <c r="H82" s="130" t="str">
        <f t="shared" ref="H82:H145" si="16">IFERROR(AVERAGE(D82:G82),"")</f>
        <v/>
      </c>
      <c r="J82" s="49"/>
      <c r="K82" s="46" t="str">
        <f t="shared" si="6"/>
        <v/>
      </c>
    </row>
    <row r="83" spans="1:11" ht="18" customHeight="1" x14ac:dyDescent="0.25">
      <c r="A83" s="41"/>
      <c r="B83" s="40"/>
      <c r="C83" s="127"/>
      <c r="D83" s="40"/>
      <c r="E83" s="40"/>
      <c r="F83" s="40"/>
      <c r="G83" s="40"/>
      <c r="H83" s="130" t="str">
        <f t="shared" si="16"/>
        <v/>
      </c>
      <c r="J83" s="49"/>
      <c r="K83" s="46" t="str">
        <f t="shared" si="6"/>
        <v/>
      </c>
    </row>
    <row r="84" spans="1:11" ht="18" customHeight="1" x14ac:dyDescent="0.25">
      <c r="A84" s="41"/>
      <c r="B84" s="40"/>
      <c r="C84" s="127"/>
      <c r="D84" s="40"/>
      <c r="E84" s="40"/>
      <c r="F84" s="40"/>
      <c r="G84" s="40"/>
      <c r="H84" s="130" t="str">
        <f t="shared" si="16"/>
        <v/>
      </c>
      <c r="J84" s="49"/>
      <c r="K84" s="46" t="str">
        <f t="shared" si="6"/>
        <v/>
      </c>
    </row>
    <row r="85" spans="1:11" ht="18" customHeight="1" x14ac:dyDescent="0.25">
      <c r="A85" s="41"/>
      <c r="B85" s="40"/>
      <c r="C85" s="127"/>
      <c r="D85" s="40"/>
      <c r="E85" s="40"/>
      <c r="F85" s="40"/>
      <c r="G85" s="40"/>
      <c r="H85" s="130" t="str">
        <f t="shared" si="16"/>
        <v/>
      </c>
      <c r="J85" s="49"/>
      <c r="K85" s="46" t="str">
        <f t="shared" si="6"/>
        <v/>
      </c>
    </row>
    <row r="86" spans="1:11" ht="18" customHeight="1" x14ac:dyDescent="0.25">
      <c r="A86" s="41"/>
      <c r="B86" s="40"/>
      <c r="C86" s="127"/>
      <c r="D86" s="40"/>
      <c r="E86" s="40"/>
      <c r="F86" s="40"/>
      <c r="G86" s="40"/>
      <c r="H86" s="130" t="str">
        <f t="shared" si="16"/>
        <v/>
      </c>
      <c r="J86" s="49"/>
      <c r="K86" s="46" t="str">
        <f t="shared" si="6"/>
        <v/>
      </c>
    </row>
    <row r="87" spans="1:11" ht="18" customHeight="1" x14ac:dyDescent="0.25">
      <c r="A87" s="41"/>
      <c r="B87" s="40"/>
      <c r="C87" s="127"/>
      <c r="D87" s="40"/>
      <c r="E87" s="40"/>
      <c r="F87" s="40"/>
      <c r="G87" s="40"/>
      <c r="H87" s="130" t="str">
        <f t="shared" si="16"/>
        <v/>
      </c>
      <c r="J87" s="49"/>
      <c r="K87" s="46" t="str">
        <f t="shared" si="6"/>
        <v/>
      </c>
    </row>
    <row r="88" spans="1:11" ht="18" customHeight="1" x14ac:dyDescent="0.25">
      <c r="A88" s="41"/>
      <c r="B88" s="40"/>
      <c r="C88" s="127"/>
      <c r="D88" s="40"/>
      <c r="E88" s="40"/>
      <c r="F88" s="40"/>
      <c r="G88" s="40"/>
      <c r="H88" s="130" t="str">
        <f t="shared" si="16"/>
        <v/>
      </c>
      <c r="J88" s="49"/>
      <c r="K88" s="46" t="str">
        <f t="shared" si="6"/>
        <v/>
      </c>
    </row>
    <row r="89" spans="1:11" ht="18" customHeight="1" x14ac:dyDescent="0.25">
      <c r="A89" s="41"/>
      <c r="B89" s="40"/>
      <c r="C89" s="127"/>
      <c r="D89" s="40"/>
      <c r="E89" s="40"/>
      <c r="F89" s="40"/>
      <c r="G89" s="40"/>
      <c r="H89" s="130" t="str">
        <f t="shared" si="16"/>
        <v/>
      </c>
      <c r="J89" s="49"/>
      <c r="K89" s="46" t="str">
        <f t="shared" si="6"/>
        <v/>
      </c>
    </row>
    <row r="90" spans="1:11" ht="18" customHeight="1" x14ac:dyDescent="0.25">
      <c r="A90" s="41"/>
      <c r="B90" s="40"/>
      <c r="C90" s="127"/>
      <c r="D90" s="40"/>
      <c r="E90" s="40"/>
      <c r="F90" s="40"/>
      <c r="G90" s="40"/>
      <c r="H90" s="130" t="str">
        <f t="shared" si="16"/>
        <v/>
      </c>
      <c r="J90" s="49"/>
      <c r="K90" s="46" t="str">
        <f t="shared" si="6"/>
        <v/>
      </c>
    </row>
    <row r="91" spans="1:11" ht="18" customHeight="1" x14ac:dyDescent="0.25">
      <c r="A91" s="41"/>
      <c r="B91" s="40"/>
      <c r="C91" s="127"/>
      <c r="D91" s="40"/>
      <c r="E91" s="40"/>
      <c r="F91" s="40"/>
      <c r="G91" s="40"/>
      <c r="H91" s="130" t="str">
        <f t="shared" si="16"/>
        <v/>
      </c>
      <c r="J91" s="49"/>
      <c r="K91" s="46" t="str">
        <f t="shared" si="6"/>
        <v/>
      </c>
    </row>
    <row r="92" spans="1:11" ht="18" customHeight="1" x14ac:dyDescent="0.25">
      <c r="A92" s="41"/>
      <c r="B92" s="40"/>
      <c r="C92" s="127"/>
      <c r="D92" s="40"/>
      <c r="E92" s="40"/>
      <c r="F92" s="40"/>
      <c r="G92" s="40"/>
      <c r="H92" s="130" t="str">
        <f t="shared" si="16"/>
        <v/>
      </c>
      <c r="J92" s="49"/>
      <c r="K92" s="46" t="str">
        <f t="shared" ref="K92:K155" si="17">IF(J92="","",ROUND(H92,2))</f>
        <v/>
      </c>
    </row>
    <row r="93" spans="1:11" ht="18" customHeight="1" x14ac:dyDescent="0.25">
      <c r="A93" s="41"/>
      <c r="B93" s="40"/>
      <c r="C93" s="127"/>
      <c r="D93" s="40"/>
      <c r="E93" s="40"/>
      <c r="F93" s="40"/>
      <c r="G93" s="40"/>
      <c r="H93" s="130" t="str">
        <f t="shared" si="16"/>
        <v/>
      </c>
      <c r="J93" s="49"/>
      <c r="K93" s="46" t="str">
        <f t="shared" si="17"/>
        <v/>
      </c>
    </row>
    <row r="94" spans="1:11" ht="18" customHeight="1" x14ac:dyDescent="0.25">
      <c r="A94" s="41"/>
      <c r="B94" s="40"/>
      <c r="C94" s="127"/>
      <c r="D94" s="40"/>
      <c r="E94" s="40"/>
      <c r="F94" s="40"/>
      <c r="G94" s="40"/>
      <c r="H94" s="130" t="str">
        <f t="shared" si="16"/>
        <v/>
      </c>
      <c r="J94" s="49"/>
      <c r="K94" s="46" t="str">
        <f t="shared" si="17"/>
        <v/>
      </c>
    </row>
    <row r="95" spans="1:11" ht="18" customHeight="1" x14ac:dyDescent="0.25">
      <c r="A95" s="41"/>
      <c r="B95" s="40"/>
      <c r="C95" s="127"/>
      <c r="D95" s="40"/>
      <c r="E95" s="40"/>
      <c r="F95" s="40"/>
      <c r="G95" s="40"/>
      <c r="H95" s="130" t="str">
        <f t="shared" si="16"/>
        <v/>
      </c>
      <c r="J95" s="49"/>
      <c r="K95" s="46" t="str">
        <f t="shared" si="17"/>
        <v/>
      </c>
    </row>
    <row r="96" spans="1:11" ht="18" customHeight="1" x14ac:dyDescent="0.25">
      <c r="A96" s="41"/>
      <c r="B96" s="40"/>
      <c r="C96" s="127"/>
      <c r="D96" s="40"/>
      <c r="E96" s="40"/>
      <c r="F96" s="40"/>
      <c r="G96" s="40"/>
      <c r="H96" s="130" t="str">
        <f t="shared" si="16"/>
        <v/>
      </c>
      <c r="J96" s="49"/>
      <c r="K96" s="46" t="str">
        <f t="shared" si="17"/>
        <v/>
      </c>
    </row>
    <row r="97" spans="1:11" ht="18" customHeight="1" x14ac:dyDescent="0.25">
      <c r="A97" s="41"/>
      <c r="B97" s="40"/>
      <c r="C97" s="127"/>
      <c r="D97" s="40"/>
      <c r="E97" s="40"/>
      <c r="F97" s="40"/>
      <c r="G97" s="40"/>
      <c r="H97" s="130" t="str">
        <f t="shared" si="16"/>
        <v/>
      </c>
      <c r="J97" s="49"/>
      <c r="K97" s="46" t="str">
        <f t="shared" si="17"/>
        <v/>
      </c>
    </row>
    <row r="98" spans="1:11" ht="18" customHeight="1" x14ac:dyDescent="0.25">
      <c r="A98" s="41"/>
      <c r="B98" s="40"/>
      <c r="C98" s="127"/>
      <c r="D98" s="40"/>
      <c r="E98" s="40"/>
      <c r="F98" s="40"/>
      <c r="G98" s="40"/>
      <c r="H98" s="130" t="str">
        <f t="shared" si="16"/>
        <v/>
      </c>
      <c r="J98" s="49"/>
      <c r="K98" s="46" t="str">
        <f t="shared" si="17"/>
        <v/>
      </c>
    </row>
    <row r="99" spans="1:11" ht="18" customHeight="1" x14ac:dyDescent="0.25">
      <c r="A99" s="41"/>
      <c r="B99" s="40"/>
      <c r="C99" s="127"/>
      <c r="D99" s="40"/>
      <c r="E99" s="40"/>
      <c r="F99" s="40"/>
      <c r="G99" s="40"/>
      <c r="H99" s="130" t="str">
        <f t="shared" si="16"/>
        <v/>
      </c>
      <c r="J99" s="49"/>
      <c r="K99" s="46" t="str">
        <f t="shared" si="17"/>
        <v/>
      </c>
    </row>
    <row r="100" spans="1:11" ht="18" customHeight="1" x14ac:dyDescent="0.25">
      <c r="A100" s="41"/>
      <c r="B100" s="40"/>
      <c r="C100" s="127"/>
      <c r="D100" s="40"/>
      <c r="E100" s="40"/>
      <c r="F100" s="40"/>
      <c r="G100" s="40"/>
      <c r="H100" s="130" t="str">
        <f t="shared" si="16"/>
        <v/>
      </c>
      <c r="J100" s="49"/>
      <c r="K100" s="46" t="str">
        <f t="shared" si="17"/>
        <v/>
      </c>
    </row>
    <row r="101" spans="1:11" ht="18" customHeight="1" x14ac:dyDescent="0.25">
      <c r="A101" s="41"/>
      <c r="B101" s="40"/>
      <c r="C101" s="127"/>
      <c r="D101" s="40"/>
      <c r="E101" s="40"/>
      <c r="F101" s="40"/>
      <c r="G101" s="40"/>
      <c r="H101" s="130" t="str">
        <f t="shared" si="16"/>
        <v/>
      </c>
      <c r="J101" s="49"/>
      <c r="K101" s="46" t="str">
        <f t="shared" si="17"/>
        <v/>
      </c>
    </row>
    <row r="102" spans="1:11" ht="18" customHeight="1" x14ac:dyDescent="0.25">
      <c r="A102" s="41"/>
      <c r="B102" s="40"/>
      <c r="C102" s="127"/>
      <c r="D102" s="40"/>
      <c r="E102" s="40"/>
      <c r="F102" s="40"/>
      <c r="G102" s="40"/>
      <c r="H102" s="130" t="str">
        <f t="shared" si="16"/>
        <v/>
      </c>
      <c r="J102" s="49"/>
      <c r="K102" s="46" t="str">
        <f t="shared" si="17"/>
        <v/>
      </c>
    </row>
    <row r="103" spans="1:11" ht="18" customHeight="1" x14ac:dyDescent="0.25">
      <c r="A103" s="41"/>
      <c r="B103" s="40"/>
      <c r="C103" s="127"/>
      <c r="D103" s="40"/>
      <c r="E103" s="40"/>
      <c r="F103" s="40"/>
      <c r="G103" s="40"/>
      <c r="H103" s="130" t="str">
        <f t="shared" si="16"/>
        <v/>
      </c>
      <c r="J103" s="49"/>
      <c r="K103" s="46" t="str">
        <f t="shared" si="17"/>
        <v/>
      </c>
    </row>
    <row r="104" spans="1:11" ht="18" customHeight="1" x14ac:dyDescent="0.25">
      <c r="A104" s="41"/>
      <c r="B104" s="40"/>
      <c r="C104" s="127"/>
      <c r="D104" s="40"/>
      <c r="E104" s="40"/>
      <c r="F104" s="40"/>
      <c r="G104" s="40"/>
      <c r="H104" s="130" t="str">
        <f t="shared" si="16"/>
        <v/>
      </c>
      <c r="J104" s="49"/>
      <c r="K104" s="46" t="str">
        <f t="shared" si="17"/>
        <v/>
      </c>
    </row>
    <row r="105" spans="1:11" ht="18" customHeight="1" x14ac:dyDescent="0.25">
      <c r="A105" s="41"/>
      <c r="B105" s="40"/>
      <c r="C105" s="127"/>
      <c r="D105" s="40"/>
      <c r="E105" s="40"/>
      <c r="F105" s="40"/>
      <c r="G105" s="40"/>
      <c r="H105" s="130" t="str">
        <f t="shared" si="16"/>
        <v/>
      </c>
      <c r="J105" s="49"/>
      <c r="K105" s="46" t="str">
        <f t="shared" si="17"/>
        <v/>
      </c>
    </row>
    <row r="106" spans="1:11" ht="18" customHeight="1" x14ac:dyDescent="0.25">
      <c r="A106" s="41"/>
      <c r="B106" s="40"/>
      <c r="C106" s="127"/>
      <c r="D106" s="40"/>
      <c r="E106" s="40"/>
      <c r="F106" s="40"/>
      <c r="G106" s="40"/>
      <c r="H106" s="130" t="str">
        <f t="shared" si="16"/>
        <v/>
      </c>
      <c r="J106" s="49"/>
      <c r="K106" s="46" t="str">
        <f t="shared" si="17"/>
        <v/>
      </c>
    </row>
    <row r="107" spans="1:11" ht="18" customHeight="1" x14ac:dyDescent="0.25">
      <c r="A107" s="41"/>
      <c r="B107" s="40"/>
      <c r="C107" s="127"/>
      <c r="D107" s="40"/>
      <c r="E107" s="40"/>
      <c r="F107" s="40"/>
      <c r="G107" s="40"/>
      <c r="H107" s="130" t="str">
        <f t="shared" si="16"/>
        <v/>
      </c>
      <c r="J107" s="49"/>
      <c r="K107" s="46" t="str">
        <f t="shared" si="17"/>
        <v/>
      </c>
    </row>
    <row r="108" spans="1:11" ht="18" customHeight="1" x14ac:dyDescent="0.25">
      <c r="A108" s="41"/>
      <c r="B108" s="40"/>
      <c r="C108" s="127"/>
      <c r="D108" s="40"/>
      <c r="E108" s="40"/>
      <c r="F108" s="40"/>
      <c r="G108" s="40"/>
      <c r="H108" s="130" t="str">
        <f t="shared" si="16"/>
        <v/>
      </c>
      <c r="J108" s="49"/>
      <c r="K108" s="46" t="str">
        <f t="shared" si="17"/>
        <v/>
      </c>
    </row>
    <row r="109" spans="1:11" ht="18" customHeight="1" x14ac:dyDescent="0.25">
      <c r="A109" s="41"/>
      <c r="B109" s="40"/>
      <c r="C109" s="127"/>
      <c r="D109" s="40"/>
      <c r="E109" s="40"/>
      <c r="F109" s="40"/>
      <c r="G109" s="40"/>
      <c r="H109" s="130" t="str">
        <f t="shared" si="16"/>
        <v/>
      </c>
      <c r="J109" s="49"/>
      <c r="K109" s="46" t="str">
        <f t="shared" si="17"/>
        <v/>
      </c>
    </row>
    <row r="110" spans="1:11" ht="18" customHeight="1" x14ac:dyDescent="0.25">
      <c r="A110" s="41"/>
      <c r="B110" s="40"/>
      <c r="C110" s="127"/>
      <c r="D110" s="40"/>
      <c r="E110" s="40"/>
      <c r="F110" s="40"/>
      <c r="G110" s="40"/>
      <c r="H110" s="130" t="str">
        <f t="shared" si="16"/>
        <v/>
      </c>
      <c r="J110" s="49"/>
      <c r="K110" s="46" t="str">
        <f t="shared" si="17"/>
        <v/>
      </c>
    </row>
    <row r="111" spans="1:11" ht="18" customHeight="1" x14ac:dyDescent="0.25">
      <c r="A111" s="41"/>
      <c r="B111" s="40"/>
      <c r="C111" s="127"/>
      <c r="D111" s="40"/>
      <c r="E111" s="40"/>
      <c r="F111" s="40"/>
      <c r="G111" s="40"/>
      <c r="H111" s="130" t="str">
        <f t="shared" si="16"/>
        <v/>
      </c>
      <c r="J111" s="49"/>
      <c r="K111" s="46" t="str">
        <f t="shared" si="17"/>
        <v/>
      </c>
    </row>
    <row r="112" spans="1:11" ht="18" customHeight="1" x14ac:dyDescent="0.25">
      <c r="A112" s="41"/>
      <c r="B112" s="40"/>
      <c r="C112" s="127"/>
      <c r="D112" s="40"/>
      <c r="E112" s="40"/>
      <c r="F112" s="40"/>
      <c r="G112" s="40"/>
      <c r="H112" s="130" t="str">
        <f t="shared" si="16"/>
        <v/>
      </c>
      <c r="J112" s="49"/>
      <c r="K112" s="46" t="str">
        <f t="shared" si="17"/>
        <v/>
      </c>
    </row>
    <row r="113" spans="1:11" ht="18" customHeight="1" x14ac:dyDescent="0.25">
      <c r="A113" s="41"/>
      <c r="B113" s="40"/>
      <c r="C113" s="127"/>
      <c r="D113" s="40"/>
      <c r="E113" s="40"/>
      <c r="F113" s="40"/>
      <c r="G113" s="40"/>
      <c r="H113" s="127" t="str">
        <f t="shared" si="16"/>
        <v/>
      </c>
      <c r="J113" s="49"/>
      <c r="K113" s="46" t="str">
        <f t="shared" si="17"/>
        <v/>
      </c>
    </row>
    <row r="114" spans="1:11" ht="18" customHeight="1" x14ac:dyDescent="0.25">
      <c r="A114" s="41"/>
      <c r="B114" s="40"/>
      <c r="C114" s="127"/>
      <c r="D114" s="40"/>
      <c r="E114" s="40"/>
      <c r="F114" s="40"/>
      <c r="G114" s="40"/>
      <c r="H114" s="127" t="str">
        <f t="shared" si="16"/>
        <v/>
      </c>
      <c r="J114" s="49"/>
      <c r="K114" s="46" t="str">
        <f t="shared" si="17"/>
        <v/>
      </c>
    </row>
    <row r="115" spans="1:11" ht="18" customHeight="1" x14ac:dyDescent="0.25">
      <c r="A115" s="41"/>
      <c r="B115" s="40"/>
      <c r="C115" s="127"/>
      <c r="D115" s="40"/>
      <c r="E115" s="40"/>
      <c r="F115" s="40"/>
      <c r="G115" s="40"/>
      <c r="H115" s="127" t="str">
        <f t="shared" si="16"/>
        <v/>
      </c>
      <c r="J115" s="49"/>
      <c r="K115" s="46" t="str">
        <f t="shared" si="17"/>
        <v/>
      </c>
    </row>
    <row r="116" spans="1:11" ht="18" customHeight="1" x14ac:dyDescent="0.25">
      <c r="A116" s="41"/>
      <c r="B116" s="40"/>
      <c r="C116" s="127"/>
      <c r="D116" s="40"/>
      <c r="E116" s="40"/>
      <c r="F116" s="40"/>
      <c r="G116" s="40"/>
      <c r="H116" s="127" t="str">
        <f t="shared" si="16"/>
        <v/>
      </c>
      <c r="J116" s="49"/>
      <c r="K116" s="46" t="str">
        <f t="shared" si="17"/>
        <v/>
      </c>
    </row>
    <row r="117" spans="1:11" ht="18" customHeight="1" x14ac:dyDescent="0.25">
      <c r="A117" s="41"/>
      <c r="B117" s="40"/>
      <c r="C117" s="127"/>
      <c r="D117" s="40"/>
      <c r="E117" s="40"/>
      <c r="F117" s="40"/>
      <c r="G117" s="40"/>
      <c r="H117" s="127" t="str">
        <f t="shared" si="16"/>
        <v/>
      </c>
      <c r="J117" s="49"/>
      <c r="K117" s="46" t="str">
        <f t="shared" si="17"/>
        <v/>
      </c>
    </row>
    <row r="118" spans="1:11" ht="18" customHeight="1" x14ac:dyDescent="0.25">
      <c r="A118" s="41"/>
      <c r="B118" s="40"/>
      <c r="C118" s="127"/>
      <c r="D118" s="40"/>
      <c r="E118" s="40"/>
      <c r="F118" s="40"/>
      <c r="G118" s="40"/>
      <c r="H118" s="127" t="str">
        <f t="shared" si="16"/>
        <v/>
      </c>
      <c r="J118" s="49"/>
      <c r="K118" s="46" t="str">
        <f t="shared" si="17"/>
        <v/>
      </c>
    </row>
    <row r="119" spans="1:11" ht="18" customHeight="1" x14ac:dyDescent="0.25">
      <c r="A119" s="41"/>
      <c r="B119" s="40"/>
      <c r="C119" s="127"/>
      <c r="D119" s="40"/>
      <c r="E119" s="40"/>
      <c r="F119" s="40"/>
      <c r="G119" s="40"/>
      <c r="H119" s="127" t="str">
        <f t="shared" si="16"/>
        <v/>
      </c>
      <c r="J119" s="49"/>
      <c r="K119" s="46" t="str">
        <f t="shared" si="17"/>
        <v/>
      </c>
    </row>
    <row r="120" spans="1:11" ht="18" customHeight="1" x14ac:dyDescent="0.25">
      <c r="A120" s="41"/>
      <c r="B120" s="40"/>
      <c r="C120" s="127"/>
      <c r="D120" s="40"/>
      <c r="E120" s="40"/>
      <c r="F120" s="40"/>
      <c r="G120" s="40"/>
      <c r="H120" s="127" t="str">
        <f t="shared" si="16"/>
        <v/>
      </c>
      <c r="J120" s="49"/>
      <c r="K120" s="46" t="str">
        <f t="shared" si="17"/>
        <v/>
      </c>
    </row>
    <row r="121" spans="1:11" ht="18" customHeight="1" x14ac:dyDescent="0.25">
      <c r="A121" s="41"/>
      <c r="B121" s="40"/>
      <c r="C121" s="127"/>
      <c r="D121" s="40"/>
      <c r="E121" s="40"/>
      <c r="F121" s="40"/>
      <c r="G121" s="40"/>
      <c r="H121" s="127" t="str">
        <f t="shared" si="16"/>
        <v/>
      </c>
      <c r="J121" s="49"/>
      <c r="K121" s="46" t="str">
        <f t="shared" si="17"/>
        <v/>
      </c>
    </row>
    <row r="122" spans="1:11" ht="18" customHeight="1" x14ac:dyDescent="0.25">
      <c r="A122" s="41"/>
      <c r="B122" s="40"/>
      <c r="C122" s="127"/>
      <c r="D122" s="40"/>
      <c r="E122" s="40"/>
      <c r="F122" s="40"/>
      <c r="G122" s="40"/>
      <c r="H122" s="127" t="str">
        <f t="shared" si="16"/>
        <v/>
      </c>
      <c r="J122" s="49"/>
      <c r="K122" s="46" t="str">
        <f t="shared" si="17"/>
        <v/>
      </c>
    </row>
    <row r="123" spans="1:11" ht="18" customHeight="1" x14ac:dyDescent="0.25">
      <c r="A123" s="41"/>
      <c r="B123" s="40"/>
      <c r="C123" s="127"/>
      <c r="D123" s="40"/>
      <c r="E123" s="40"/>
      <c r="F123" s="40"/>
      <c r="G123" s="40"/>
      <c r="H123" s="127" t="str">
        <f t="shared" si="16"/>
        <v/>
      </c>
      <c r="J123" s="49"/>
      <c r="K123" s="46" t="str">
        <f t="shared" si="17"/>
        <v/>
      </c>
    </row>
    <row r="124" spans="1:11" ht="18" customHeight="1" x14ac:dyDescent="0.25">
      <c r="A124" s="41"/>
      <c r="B124" s="40"/>
      <c r="C124" s="127"/>
      <c r="D124" s="40"/>
      <c r="E124" s="40"/>
      <c r="F124" s="40"/>
      <c r="G124" s="40"/>
      <c r="H124" s="127" t="str">
        <f t="shared" si="16"/>
        <v/>
      </c>
      <c r="J124" s="49"/>
      <c r="K124" s="46" t="str">
        <f t="shared" si="17"/>
        <v/>
      </c>
    </row>
    <row r="125" spans="1:11" ht="18" customHeight="1" x14ac:dyDescent="0.25">
      <c r="A125" s="41"/>
      <c r="B125" s="40"/>
      <c r="C125" s="127"/>
      <c r="D125" s="40"/>
      <c r="E125" s="40"/>
      <c r="F125" s="40"/>
      <c r="G125" s="40"/>
      <c r="H125" s="127" t="str">
        <f t="shared" si="16"/>
        <v/>
      </c>
      <c r="J125" s="49"/>
      <c r="K125" s="46" t="str">
        <f t="shared" si="17"/>
        <v/>
      </c>
    </row>
    <row r="126" spans="1:11" ht="18" customHeight="1" x14ac:dyDescent="0.25">
      <c r="A126" s="41"/>
      <c r="B126" s="40"/>
      <c r="C126" s="127"/>
      <c r="D126" s="40"/>
      <c r="E126" s="40"/>
      <c r="F126" s="40"/>
      <c r="G126" s="40"/>
      <c r="H126" s="127" t="str">
        <f t="shared" si="16"/>
        <v/>
      </c>
      <c r="J126" s="49"/>
      <c r="K126" s="46" t="str">
        <f t="shared" si="17"/>
        <v/>
      </c>
    </row>
    <row r="127" spans="1:11" ht="18" customHeight="1" x14ac:dyDescent="0.25">
      <c r="A127" s="41"/>
      <c r="B127" s="40"/>
      <c r="C127" s="127"/>
      <c r="D127" s="40"/>
      <c r="E127" s="40"/>
      <c r="F127" s="40"/>
      <c r="G127" s="40"/>
      <c r="H127" s="127" t="str">
        <f t="shared" si="16"/>
        <v/>
      </c>
      <c r="J127" s="49"/>
      <c r="K127" s="46" t="str">
        <f t="shared" si="17"/>
        <v/>
      </c>
    </row>
    <row r="128" spans="1:11" ht="18" customHeight="1" x14ac:dyDescent="0.25">
      <c r="A128" s="41"/>
      <c r="B128" s="40"/>
      <c r="C128" s="127"/>
      <c r="D128" s="40"/>
      <c r="E128" s="40"/>
      <c r="F128" s="40"/>
      <c r="G128" s="40"/>
      <c r="H128" s="127" t="str">
        <f t="shared" si="16"/>
        <v/>
      </c>
      <c r="J128" s="49"/>
      <c r="K128" s="46" t="str">
        <f t="shared" si="17"/>
        <v/>
      </c>
    </row>
    <row r="129" spans="1:11" ht="18" customHeight="1" x14ac:dyDescent="0.25">
      <c r="A129" s="41"/>
      <c r="B129" s="40"/>
      <c r="C129" s="127"/>
      <c r="D129" s="40"/>
      <c r="E129" s="40"/>
      <c r="F129" s="40"/>
      <c r="G129" s="40"/>
      <c r="H129" s="127" t="str">
        <f t="shared" si="16"/>
        <v/>
      </c>
      <c r="J129" s="49"/>
      <c r="K129" s="46" t="str">
        <f t="shared" si="17"/>
        <v/>
      </c>
    </row>
    <row r="130" spans="1:11" ht="18" customHeight="1" x14ac:dyDescent="0.25">
      <c r="A130" s="41"/>
      <c r="B130" s="40"/>
      <c r="C130" s="127"/>
      <c r="D130" s="40"/>
      <c r="E130" s="40"/>
      <c r="F130" s="40"/>
      <c r="G130" s="40"/>
      <c r="H130" s="127" t="str">
        <f t="shared" si="16"/>
        <v/>
      </c>
      <c r="J130" s="49"/>
      <c r="K130" s="46" t="str">
        <f t="shared" si="17"/>
        <v/>
      </c>
    </row>
    <row r="131" spans="1:11" ht="18" customHeight="1" x14ac:dyDescent="0.25">
      <c r="A131" s="41"/>
      <c r="B131" s="40"/>
      <c r="C131" s="127"/>
      <c r="D131" s="40"/>
      <c r="E131" s="40"/>
      <c r="F131" s="40"/>
      <c r="G131" s="40"/>
      <c r="H131" s="127" t="str">
        <f t="shared" si="16"/>
        <v/>
      </c>
      <c r="J131" s="49"/>
      <c r="K131" s="46" t="str">
        <f t="shared" si="17"/>
        <v/>
      </c>
    </row>
    <row r="132" spans="1:11" ht="18" customHeight="1" x14ac:dyDescent="0.25">
      <c r="A132" s="41"/>
      <c r="B132" s="40"/>
      <c r="C132" s="127"/>
      <c r="D132" s="40"/>
      <c r="E132" s="40"/>
      <c r="F132" s="40"/>
      <c r="G132" s="40"/>
      <c r="H132" s="127" t="str">
        <f t="shared" si="16"/>
        <v/>
      </c>
      <c r="J132" s="49"/>
      <c r="K132" s="46" t="str">
        <f t="shared" si="17"/>
        <v/>
      </c>
    </row>
    <row r="133" spans="1:11" ht="18" customHeight="1" x14ac:dyDescent="0.25">
      <c r="A133" s="41"/>
      <c r="B133" s="40"/>
      <c r="C133" s="127"/>
      <c r="D133" s="40"/>
      <c r="E133" s="40"/>
      <c r="F133" s="40"/>
      <c r="G133" s="40"/>
      <c r="H133" s="127" t="str">
        <f t="shared" si="16"/>
        <v/>
      </c>
      <c r="J133" s="49"/>
      <c r="K133" s="46" t="str">
        <f t="shared" si="17"/>
        <v/>
      </c>
    </row>
    <row r="134" spans="1:11" ht="18" customHeight="1" x14ac:dyDescent="0.25">
      <c r="A134" s="41"/>
      <c r="B134" s="40"/>
      <c r="C134" s="127"/>
      <c r="D134" s="40"/>
      <c r="E134" s="40"/>
      <c r="F134" s="40"/>
      <c r="G134" s="40"/>
      <c r="H134" s="127" t="str">
        <f t="shared" si="16"/>
        <v/>
      </c>
      <c r="J134" s="49"/>
      <c r="K134" s="46" t="str">
        <f t="shared" si="17"/>
        <v/>
      </c>
    </row>
    <row r="135" spans="1:11" ht="18" customHeight="1" x14ac:dyDescent="0.25">
      <c r="A135" s="41"/>
      <c r="B135" s="40"/>
      <c r="C135" s="127"/>
      <c r="D135" s="40"/>
      <c r="E135" s="40"/>
      <c r="F135" s="40"/>
      <c r="G135" s="40"/>
      <c r="H135" s="127" t="str">
        <f t="shared" si="16"/>
        <v/>
      </c>
      <c r="J135" s="49"/>
      <c r="K135" s="46" t="str">
        <f t="shared" si="17"/>
        <v/>
      </c>
    </row>
    <row r="136" spans="1:11" ht="18" customHeight="1" x14ac:dyDescent="0.25">
      <c r="A136" s="41"/>
      <c r="B136" s="40"/>
      <c r="C136" s="127"/>
      <c r="D136" s="40"/>
      <c r="E136" s="40"/>
      <c r="F136" s="40"/>
      <c r="G136" s="40"/>
      <c r="H136" s="127" t="str">
        <f t="shared" si="16"/>
        <v/>
      </c>
      <c r="J136" s="49"/>
      <c r="K136" s="46" t="str">
        <f t="shared" si="17"/>
        <v/>
      </c>
    </row>
    <row r="137" spans="1:11" ht="18" customHeight="1" x14ac:dyDescent="0.25">
      <c r="A137" s="41"/>
      <c r="B137" s="40"/>
      <c r="C137" s="127"/>
      <c r="D137" s="40"/>
      <c r="E137" s="40"/>
      <c r="F137" s="40"/>
      <c r="G137" s="40"/>
      <c r="H137" s="127" t="str">
        <f t="shared" si="16"/>
        <v/>
      </c>
      <c r="J137" s="49"/>
      <c r="K137" s="46" t="str">
        <f t="shared" si="17"/>
        <v/>
      </c>
    </row>
    <row r="138" spans="1:11" ht="18" customHeight="1" x14ac:dyDescent="0.25">
      <c r="A138" s="41"/>
      <c r="B138" s="40"/>
      <c r="C138" s="127"/>
      <c r="D138" s="40"/>
      <c r="E138" s="40"/>
      <c r="F138" s="40"/>
      <c r="G138" s="40"/>
      <c r="H138" s="127" t="str">
        <f t="shared" si="16"/>
        <v/>
      </c>
      <c r="J138" s="49"/>
      <c r="K138" s="46" t="str">
        <f t="shared" si="17"/>
        <v/>
      </c>
    </row>
    <row r="139" spans="1:11" ht="18" customHeight="1" x14ac:dyDescent="0.25">
      <c r="A139" s="41"/>
      <c r="B139" s="40"/>
      <c r="C139" s="127"/>
      <c r="D139" s="40"/>
      <c r="E139" s="40"/>
      <c r="F139" s="40"/>
      <c r="G139" s="40"/>
      <c r="H139" s="127" t="str">
        <f t="shared" si="16"/>
        <v/>
      </c>
      <c r="J139" s="49"/>
      <c r="K139" s="46" t="str">
        <f t="shared" si="17"/>
        <v/>
      </c>
    </row>
    <row r="140" spans="1:11" ht="18" customHeight="1" x14ac:dyDescent="0.25">
      <c r="A140" s="41"/>
      <c r="B140" s="40"/>
      <c r="C140" s="127"/>
      <c r="D140" s="40"/>
      <c r="E140" s="40"/>
      <c r="F140" s="40"/>
      <c r="G140" s="40"/>
      <c r="H140" s="127" t="str">
        <f t="shared" si="16"/>
        <v/>
      </c>
      <c r="J140" s="49"/>
      <c r="K140" s="46" t="str">
        <f t="shared" si="17"/>
        <v/>
      </c>
    </row>
    <row r="141" spans="1:11" ht="18" customHeight="1" x14ac:dyDescent="0.25">
      <c r="A141" s="41"/>
      <c r="B141" s="40"/>
      <c r="C141" s="127"/>
      <c r="D141" s="40"/>
      <c r="E141" s="40"/>
      <c r="F141" s="40"/>
      <c r="G141" s="40"/>
      <c r="H141" s="127" t="str">
        <f t="shared" si="16"/>
        <v/>
      </c>
      <c r="J141" s="49"/>
      <c r="K141" s="46" t="str">
        <f t="shared" si="17"/>
        <v/>
      </c>
    </row>
    <row r="142" spans="1:11" ht="18" customHeight="1" x14ac:dyDescent="0.25">
      <c r="A142" s="41"/>
      <c r="B142" s="40"/>
      <c r="C142" s="127"/>
      <c r="D142" s="40"/>
      <c r="E142" s="40"/>
      <c r="F142" s="40"/>
      <c r="G142" s="40"/>
      <c r="H142" s="127" t="str">
        <f t="shared" si="16"/>
        <v/>
      </c>
      <c r="J142" s="49"/>
      <c r="K142" s="46" t="str">
        <f t="shared" si="17"/>
        <v/>
      </c>
    </row>
    <row r="143" spans="1:11" ht="18" customHeight="1" x14ac:dyDescent="0.25">
      <c r="A143" s="41"/>
      <c r="B143" s="40"/>
      <c r="C143" s="127"/>
      <c r="D143" s="40"/>
      <c r="E143" s="40"/>
      <c r="F143" s="40"/>
      <c r="G143" s="40"/>
      <c r="H143" s="127" t="str">
        <f t="shared" si="16"/>
        <v/>
      </c>
      <c r="J143" s="49"/>
      <c r="K143" s="46" t="str">
        <f t="shared" si="17"/>
        <v/>
      </c>
    </row>
    <row r="144" spans="1:11" ht="18" customHeight="1" x14ac:dyDescent="0.25">
      <c r="A144" s="41"/>
      <c r="B144" s="40"/>
      <c r="C144" s="127"/>
      <c r="D144" s="40"/>
      <c r="E144" s="40"/>
      <c r="F144" s="40"/>
      <c r="G144" s="40"/>
      <c r="H144" s="127" t="str">
        <f t="shared" si="16"/>
        <v/>
      </c>
      <c r="J144" s="49"/>
      <c r="K144" s="46" t="str">
        <f t="shared" si="17"/>
        <v/>
      </c>
    </row>
    <row r="145" spans="1:11" ht="18" customHeight="1" x14ac:dyDescent="0.25">
      <c r="A145" s="41"/>
      <c r="B145" s="40"/>
      <c r="C145" s="127"/>
      <c r="D145" s="40"/>
      <c r="E145" s="40"/>
      <c r="F145" s="40"/>
      <c r="G145" s="40"/>
      <c r="H145" s="127" t="str">
        <f t="shared" si="16"/>
        <v/>
      </c>
      <c r="J145" s="49"/>
      <c r="K145" s="46" t="str">
        <f t="shared" si="17"/>
        <v/>
      </c>
    </row>
    <row r="146" spans="1:11" ht="18" customHeight="1" x14ac:dyDescent="0.25">
      <c r="A146" s="41"/>
      <c r="B146" s="40"/>
      <c r="C146" s="127"/>
      <c r="D146" s="40"/>
      <c r="E146" s="40"/>
      <c r="F146" s="40"/>
      <c r="G146" s="40"/>
      <c r="H146" s="127" t="str">
        <f t="shared" ref="H146:H209" si="18">IFERROR(AVERAGE(D146:G146),"")</f>
        <v/>
      </c>
      <c r="J146" s="49"/>
      <c r="K146" s="46" t="str">
        <f t="shared" si="17"/>
        <v/>
      </c>
    </row>
    <row r="147" spans="1:11" ht="18" customHeight="1" x14ac:dyDescent="0.25">
      <c r="A147" s="41"/>
      <c r="B147" s="40"/>
      <c r="C147" s="127"/>
      <c r="D147" s="40"/>
      <c r="E147" s="40"/>
      <c r="F147" s="40"/>
      <c r="G147" s="40"/>
      <c r="H147" s="127" t="str">
        <f t="shared" si="18"/>
        <v/>
      </c>
      <c r="J147" s="49"/>
      <c r="K147" s="46" t="str">
        <f t="shared" si="17"/>
        <v/>
      </c>
    </row>
    <row r="148" spans="1:11" ht="18" customHeight="1" x14ac:dyDescent="0.25">
      <c r="A148" s="41"/>
      <c r="B148" s="40"/>
      <c r="C148" s="127"/>
      <c r="D148" s="40"/>
      <c r="E148" s="40"/>
      <c r="F148" s="40"/>
      <c r="G148" s="40"/>
      <c r="H148" s="127" t="str">
        <f t="shared" si="18"/>
        <v/>
      </c>
      <c r="J148" s="49"/>
      <c r="K148" s="46" t="str">
        <f t="shared" si="17"/>
        <v/>
      </c>
    </row>
    <row r="149" spans="1:11" ht="18" customHeight="1" x14ac:dyDescent="0.25">
      <c r="A149" s="41"/>
      <c r="B149" s="40"/>
      <c r="C149" s="127"/>
      <c r="D149" s="40"/>
      <c r="E149" s="40"/>
      <c r="F149" s="40"/>
      <c r="G149" s="40"/>
      <c r="H149" s="127" t="str">
        <f t="shared" si="18"/>
        <v/>
      </c>
      <c r="J149" s="49"/>
      <c r="K149" s="46" t="str">
        <f t="shared" si="17"/>
        <v/>
      </c>
    </row>
    <row r="150" spans="1:11" ht="18" customHeight="1" x14ac:dyDescent="0.25">
      <c r="A150" s="41"/>
      <c r="B150" s="40"/>
      <c r="C150" s="127"/>
      <c r="D150" s="40"/>
      <c r="E150" s="40"/>
      <c r="F150" s="40"/>
      <c r="G150" s="40"/>
      <c r="H150" s="127" t="str">
        <f t="shared" si="18"/>
        <v/>
      </c>
      <c r="J150" s="49"/>
      <c r="K150" s="46" t="str">
        <f t="shared" si="17"/>
        <v/>
      </c>
    </row>
    <row r="151" spans="1:11" ht="18" customHeight="1" x14ac:dyDescent="0.25">
      <c r="A151" s="41"/>
      <c r="B151" s="40"/>
      <c r="C151" s="127"/>
      <c r="D151" s="40"/>
      <c r="E151" s="40"/>
      <c r="F151" s="40"/>
      <c r="G151" s="40"/>
      <c r="H151" s="127" t="str">
        <f t="shared" si="18"/>
        <v/>
      </c>
      <c r="J151" s="49"/>
      <c r="K151" s="46" t="str">
        <f t="shared" si="17"/>
        <v/>
      </c>
    </row>
    <row r="152" spans="1:11" ht="18" customHeight="1" x14ac:dyDescent="0.25">
      <c r="A152" s="41"/>
      <c r="B152" s="40"/>
      <c r="C152" s="127"/>
      <c r="D152" s="40"/>
      <c r="E152" s="40"/>
      <c r="F152" s="40"/>
      <c r="G152" s="40"/>
      <c r="H152" s="127" t="str">
        <f t="shared" si="18"/>
        <v/>
      </c>
      <c r="J152" s="49"/>
      <c r="K152" s="46" t="str">
        <f t="shared" si="17"/>
        <v/>
      </c>
    </row>
    <row r="153" spans="1:11" ht="18" customHeight="1" x14ac:dyDescent="0.25">
      <c r="A153" s="41"/>
      <c r="B153" s="40"/>
      <c r="C153" s="127"/>
      <c r="D153" s="40"/>
      <c r="E153" s="40"/>
      <c r="F153" s="40"/>
      <c r="G153" s="40"/>
      <c r="H153" s="127" t="str">
        <f t="shared" si="18"/>
        <v/>
      </c>
      <c r="J153" s="49"/>
      <c r="K153" s="46" t="str">
        <f t="shared" si="17"/>
        <v/>
      </c>
    </row>
    <row r="154" spans="1:11" ht="18" customHeight="1" x14ac:dyDescent="0.25">
      <c r="A154" s="41"/>
      <c r="B154" s="40"/>
      <c r="C154" s="127"/>
      <c r="D154" s="40"/>
      <c r="E154" s="40"/>
      <c r="F154" s="40"/>
      <c r="G154" s="40"/>
      <c r="H154" s="127" t="str">
        <f t="shared" si="18"/>
        <v/>
      </c>
      <c r="J154" s="49"/>
      <c r="K154" s="46" t="str">
        <f t="shared" si="17"/>
        <v/>
      </c>
    </row>
    <row r="155" spans="1:11" ht="18" customHeight="1" x14ac:dyDescent="0.25">
      <c r="A155" s="41"/>
      <c r="B155" s="40"/>
      <c r="C155" s="127"/>
      <c r="D155" s="40"/>
      <c r="E155" s="40"/>
      <c r="F155" s="40"/>
      <c r="G155" s="40"/>
      <c r="H155" s="127" t="str">
        <f t="shared" si="18"/>
        <v/>
      </c>
      <c r="J155" s="49"/>
      <c r="K155" s="46" t="str">
        <f t="shared" si="17"/>
        <v/>
      </c>
    </row>
    <row r="156" spans="1:11" ht="18" customHeight="1" x14ac:dyDescent="0.25">
      <c r="A156" s="41"/>
      <c r="B156" s="40"/>
      <c r="C156" s="127"/>
      <c r="D156" s="40"/>
      <c r="E156" s="40"/>
      <c r="F156" s="40"/>
      <c r="G156" s="40"/>
      <c r="H156" s="127" t="str">
        <f t="shared" si="18"/>
        <v/>
      </c>
      <c r="J156" s="49"/>
      <c r="K156" s="46" t="str">
        <f t="shared" ref="K156:K219" si="19">IF(J156="","",ROUND(H156,2))</f>
        <v/>
      </c>
    </row>
    <row r="157" spans="1:11" ht="18" customHeight="1" x14ac:dyDescent="0.25">
      <c r="A157" s="41"/>
      <c r="B157" s="40"/>
      <c r="C157" s="127"/>
      <c r="D157" s="40"/>
      <c r="E157" s="40"/>
      <c r="F157" s="40"/>
      <c r="G157" s="40"/>
      <c r="H157" s="127" t="str">
        <f t="shared" si="18"/>
        <v/>
      </c>
      <c r="J157" s="49"/>
      <c r="K157" s="46" t="str">
        <f t="shared" si="19"/>
        <v/>
      </c>
    </row>
    <row r="158" spans="1:11" ht="18" customHeight="1" x14ac:dyDescent="0.25">
      <c r="A158" s="41"/>
      <c r="B158" s="40"/>
      <c r="C158" s="127"/>
      <c r="D158" s="40"/>
      <c r="E158" s="40"/>
      <c r="F158" s="40"/>
      <c r="G158" s="40"/>
      <c r="H158" s="127" t="str">
        <f t="shared" si="18"/>
        <v/>
      </c>
      <c r="J158" s="49"/>
      <c r="K158" s="46" t="str">
        <f t="shared" si="19"/>
        <v/>
      </c>
    </row>
    <row r="159" spans="1:11" ht="18" customHeight="1" x14ac:dyDescent="0.25">
      <c r="A159" s="41"/>
      <c r="B159" s="40"/>
      <c r="C159" s="127"/>
      <c r="D159" s="40"/>
      <c r="E159" s="40"/>
      <c r="F159" s="40"/>
      <c r="G159" s="40"/>
      <c r="H159" s="127" t="str">
        <f t="shared" si="18"/>
        <v/>
      </c>
      <c r="J159" s="49"/>
      <c r="K159" s="46" t="str">
        <f t="shared" si="19"/>
        <v/>
      </c>
    </row>
    <row r="160" spans="1:11" ht="18" customHeight="1" x14ac:dyDescent="0.25">
      <c r="A160" s="41"/>
      <c r="B160" s="40"/>
      <c r="C160" s="127"/>
      <c r="D160" s="40"/>
      <c r="E160" s="40"/>
      <c r="F160" s="40"/>
      <c r="G160" s="40"/>
      <c r="H160" s="127" t="str">
        <f t="shared" si="18"/>
        <v/>
      </c>
      <c r="J160" s="49"/>
      <c r="K160" s="46" t="str">
        <f t="shared" si="19"/>
        <v/>
      </c>
    </row>
    <row r="161" spans="1:11" ht="18" customHeight="1" x14ac:dyDescent="0.25">
      <c r="A161" s="41"/>
      <c r="B161" s="40"/>
      <c r="C161" s="127"/>
      <c r="D161" s="40"/>
      <c r="E161" s="40"/>
      <c r="F161" s="40"/>
      <c r="G161" s="40"/>
      <c r="H161" s="127" t="str">
        <f t="shared" si="18"/>
        <v/>
      </c>
      <c r="J161" s="49"/>
      <c r="K161" s="46" t="str">
        <f t="shared" si="19"/>
        <v/>
      </c>
    </row>
    <row r="162" spans="1:11" ht="18" customHeight="1" x14ac:dyDescent="0.25">
      <c r="A162" s="41"/>
      <c r="B162" s="40"/>
      <c r="C162" s="127"/>
      <c r="D162" s="40"/>
      <c r="E162" s="40"/>
      <c r="F162" s="40"/>
      <c r="G162" s="40"/>
      <c r="H162" s="127" t="str">
        <f t="shared" si="18"/>
        <v/>
      </c>
      <c r="J162" s="49"/>
      <c r="K162" s="46" t="str">
        <f t="shared" si="19"/>
        <v/>
      </c>
    </row>
    <row r="163" spans="1:11" ht="18" customHeight="1" x14ac:dyDescent="0.25">
      <c r="A163" s="41"/>
      <c r="B163" s="40"/>
      <c r="C163" s="127"/>
      <c r="D163" s="40"/>
      <c r="E163" s="40"/>
      <c r="F163" s="40"/>
      <c r="G163" s="40"/>
      <c r="H163" s="127" t="str">
        <f t="shared" si="18"/>
        <v/>
      </c>
      <c r="J163" s="49"/>
      <c r="K163" s="46" t="str">
        <f t="shared" si="19"/>
        <v/>
      </c>
    </row>
    <row r="164" spans="1:11" ht="18" customHeight="1" x14ac:dyDescent="0.25">
      <c r="A164" s="41"/>
      <c r="B164" s="40"/>
      <c r="C164" s="127"/>
      <c r="D164" s="40"/>
      <c r="E164" s="40"/>
      <c r="F164" s="40"/>
      <c r="G164" s="40"/>
      <c r="H164" s="127" t="str">
        <f t="shared" si="18"/>
        <v/>
      </c>
      <c r="J164" s="49"/>
      <c r="K164" s="46" t="str">
        <f t="shared" si="19"/>
        <v/>
      </c>
    </row>
    <row r="165" spans="1:11" ht="18" customHeight="1" x14ac:dyDescent="0.25">
      <c r="A165" s="41"/>
      <c r="B165" s="40"/>
      <c r="C165" s="127"/>
      <c r="D165" s="40"/>
      <c r="E165" s="40"/>
      <c r="F165" s="40"/>
      <c r="G165" s="40"/>
      <c r="H165" s="127" t="str">
        <f t="shared" si="18"/>
        <v/>
      </c>
      <c r="J165" s="49"/>
      <c r="K165" s="46" t="str">
        <f t="shared" si="19"/>
        <v/>
      </c>
    </row>
    <row r="166" spans="1:11" ht="18" customHeight="1" x14ac:dyDescent="0.25">
      <c r="A166" s="41"/>
      <c r="B166" s="40"/>
      <c r="C166" s="127"/>
      <c r="D166" s="40"/>
      <c r="E166" s="40"/>
      <c r="F166" s="40"/>
      <c r="G166" s="40"/>
      <c r="H166" s="127" t="str">
        <f t="shared" si="18"/>
        <v/>
      </c>
      <c r="J166" s="49"/>
      <c r="K166" s="46" t="str">
        <f t="shared" si="19"/>
        <v/>
      </c>
    </row>
    <row r="167" spans="1:11" ht="18" customHeight="1" x14ac:dyDescent="0.25">
      <c r="A167" s="41"/>
      <c r="B167" s="40"/>
      <c r="C167" s="127"/>
      <c r="D167" s="40"/>
      <c r="E167" s="40"/>
      <c r="F167" s="40"/>
      <c r="G167" s="40"/>
      <c r="H167" s="127" t="str">
        <f t="shared" si="18"/>
        <v/>
      </c>
      <c r="J167" s="49"/>
      <c r="K167" s="46" t="str">
        <f t="shared" si="19"/>
        <v/>
      </c>
    </row>
    <row r="168" spans="1:11" ht="18" customHeight="1" x14ac:dyDescent="0.25">
      <c r="A168" s="41"/>
      <c r="B168" s="40"/>
      <c r="C168" s="127"/>
      <c r="D168" s="40"/>
      <c r="E168" s="40"/>
      <c r="F168" s="40"/>
      <c r="G168" s="40"/>
      <c r="H168" s="127" t="str">
        <f t="shared" si="18"/>
        <v/>
      </c>
      <c r="J168" s="49"/>
      <c r="K168" s="46" t="str">
        <f t="shared" si="19"/>
        <v/>
      </c>
    </row>
    <row r="169" spans="1:11" ht="18" customHeight="1" x14ac:dyDescent="0.25">
      <c r="A169" s="41"/>
      <c r="B169" s="40"/>
      <c r="C169" s="127"/>
      <c r="D169" s="40"/>
      <c r="E169" s="40"/>
      <c r="F169" s="40"/>
      <c r="G169" s="40"/>
      <c r="H169" s="127" t="str">
        <f t="shared" si="18"/>
        <v/>
      </c>
      <c r="J169" s="49"/>
      <c r="K169" s="46" t="str">
        <f t="shared" si="19"/>
        <v/>
      </c>
    </row>
    <row r="170" spans="1:11" ht="18" customHeight="1" x14ac:dyDescent="0.25">
      <c r="A170" s="41"/>
      <c r="B170" s="40"/>
      <c r="C170" s="127"/>
      <c r="D170" s="40"/>
      <c r="E170" s="40"/>
      <c r="F170" s="40"/>
      <c r="G170" s="40"/>
      <c r="H170" s="127" t="str">
        <f t="shared" si="18"/>
        <v/>
      </c>
      <c r="J170" s="49"/>
      <c r="K170" s="46" t="str">
        <f t="shared" si="19"/>
        <v/>
      </c>
    </row>
    <row r="171" spans="1:11" ht="18" customHeight="1" x14ac:dyDescent="0.25">
      <c r="A171" s="41"/>
      <c r="B171" s="40"/>
      <c r="C171" s="127"/>
      <c r="D171" s="40"/>
      <c r="E171" s="40"/>
      <c r="F171" s="40"/>
      <c r="G171" s="40"/>
      <c r="H171" s="127" t="str">
        <f t="shared" si="18"/>
        <v/>
      </c>
      <c r="J171" s="49"/>
      <c r="K171" s="46" t="str">
        <f t="shared" si="19"/>
        <v/>
      </c>
    </row>
    <row r="172" spans="1:11" ht="18" customHeight="1" x14ac:dyDescent="0.25">
      <c r="A172" s="41"/>
      <c r="B172" s="40"/>
      <c r="C172" s="127"/>
      <c r="D172" s="40"/>
      <c r="E172" s="40"/>
      <c r="F172" s="40"/>
      <c r="G172" s="40"/>
      <c r="H172" s="127" t="str">
        <f t="shared" si="18"/>
        <v/>
      </c>
      <c r="J172" s="49"/>
      <c r="K172" s="46" t="str">
        <f t="shared" si="19"/>
        <v/>
      </c>
    </row>
    <row r="173" spans="1:11" ht="18" customHeight="1" x14ac:dyDescent="0.25">
      <c r="A173" s="41"/>
      <c r="B173" s="40"/>
      <c r="C173" s="127"/>
      <c r="D173" s="40"/>
      <c r="E173" s="40"/>
      <c r="F173" s="40"/>
      <c r="G173" s="40"/>
      <c r="H173" s="127" t="str">
        <f t="shared" si="18"/>
        <v/>
      </c>
      <c r="J173" s="49"/>
      <c r="K173" s="46" t="str">
        <f t="shared" si="19"/>
        <v/>
      </c>
    </row>
    <row r="174" spans="1:11" ht="18" customHeight="1" x14ac:dyDescent="0.25">
      <c r="A174" s="41"/>
      <c r="B174" s="40"/>
      <c r="C174" s="127"/>
      <c r="D174" s="40"/>
      <c r="E174" s="40"/>
      <c r="F174" s="40"/>
      <c r="G174" s="40"/>
      <c r="H174" s="127" t="str">
        <f t="shared" si="18"/>
        <v/>
      </c>
      <c r="J174" s="49"/>
      <c r="K174" s="46" t="str">
        <f t="shared" si="19"/>
        <v/>
      </c>
    </row>
    <row r="175" spans="1:11" ht="18" customHeight="1" x14ac:dyDescent="0.25">
      <c r="A175" s="41"/>
      <c r="B175" s="40"/>
      <c r="C175" s="127"/>
      <c r="D175" s="40"/>
      <c r="E175" s="40"/>
      <c r="F175" s="40"/>
      <c r="G175" s="40"/>
      <c r="H175" s="127" t="str">
        <f t="shared" si="18"/>
        <v/>
      </c>
      <c r="J175" s="49"/>
      <c r="K175" s="46" t="str">
        <f t="shared" si="19"/>
        <v/>
      </c>
    </row>
    <row r="176" spans="1:11" ht="18" customHeight="1" x14ac:dyDescent="0.25">
      <c r="A176" s="41"/>
      <c r="B176" s="40"/>
      <c r="C176" s="127"/>
      <c r="D176" s="40"/>
      <c r="E176" s="40"/>
      <c r="F176" s="40"/>
      <c r="G176" s="40"/>
      <c r="H176" s="127" t="str">
        <f t="shared" si="18"/>
        <v/>
      </c>
      <c r="J176" s="49"/>
      <c r="K176" s="46" t="str">
        <f t="shared" si="19"/>
        <v/>
      </c>
    </row>
    <row r="177" spans="1:11" ht="18" customHeight="1" x14ac:dyDescent="0.25">
      <c r="A177" s="41"/>
      <c r="B177" s="40"/>
      <c r="C177" s="127"/>
      <c r="D177" s="40"/>
      <c r="E177" s="40"/>
      <c r="F177" s="40"/>
      <c r="G177" s="40"/>
      <c r="H177" s="127" t="str">
        <f t="shared" si="18"/>
        <v/>
      </c>
      <c r="J177" s="49"/>
      <c r="K177" s="46" t="str">
        <f t="shared" si="19"/>
        <v/>
      </c>
    </row>
    <row r="178" spans="1:11" ht="18" customHeight="1" x14ac:dyDescent="0.25">
      <c r="A178" s="41"/>
      <c r="B178" s="40"/>
      <c r="C178" s="127"/>
      <c r="D178" s="40"/>
      <c r="E178" s="40"/>
      <c r="F178" s="40"/>
      <c r="G178" s="40"/>
      <c r="H178" s="127" t="str">
        <f t="shared" si="18"/>
        <v/>
      </c>
      <c r="J178" s="49"/>
      <c r="K178" s="46" t="str">
        <f t="shared" si="19"/>
        <v/>
      </c>
    </row>
    <row r="179" spans="1:11" ht="18" customHeight="1" x14ac:dyDescent="0.25">
      <c r="A179" s="41"/>
      <c r="B179" s="40"/>
      <c r="C179" s="127"/>
      <c r="D179" s="40"/>
      <c r="E179" s="40"/>
      <c r="F179" s="40"/>
      <c r="G179" s="40"/>
      <c r="H179" s="127" t="str">
        <f t="shared" si="18"/>
        <v/>
      </c>
      <c r="J179" s="49"/>
      <c r="K179" s="46" t="str">
        <f t="shared" si="19"/>
        <v/>
      </c>
    </row>
    <row r="180" spans="1:11" ht="18" customHeight="1" x14ac:dyDescent="0.25">
      <c r="A180" s="41"/>
      <c r="B180" s="40"/>
      <c r="C180" s="127"/>
      <c r="D180" s="40"/>
      <c r="E180" s="40"/>
      <c r="F180" s="40"/>
      <c r="G180" s="40"/>
      <c r="H180" s="127" t="str">
        <f t="shared" si="18"/>
        <v/>
      </c>
      <c r="J180" s="49"/>
      <c r="K180" s="46" t="str">
        <f t="shared" si="19"/>
        <v/>
      </c>
    </row>
    <row r="181" spans="1:11" ht="18" customHeight="1" x14ac:dyDescent="0.25">
      <c r="A181" s="41"/>
      <c r="B181" s="40"/>
      <c r="C181" s="127"/>
      <c r="D181" s="40"/>
      <c r="E181" s="40"/>
      <c r="F181" s="40"/>
      <c r="G181" s="40"/>
      <c r="H181" s="127" t="str">
        <f t="shared" si="18"/>
        <v/>
      </c>
      <c r="J181" s="49"/>
      <c r="K181" s="46" t="str">
        <f t="shared" si="19"/>
        <v/>
      </c>
    </row>
    <row r="182" spans="1:11" ht="18" customHeight="1" x14ac:dyDescent="0.25">
      <c r="A182" s="41"/>
      <c r="B182" s="40"/>
      <c r="C182" s="127"/>
      <c r="D182" s="40"/>
      <c r="E182" s="40"/>
      <c r="F182" s="40"/>
      <c r="G182" s="40"/>
      <c r="H182" s="127" t="str">
        <f t="shared" si="18"/>
        <v/>
      </c>
      <c r="J182" s="49"/>
      <c r="K182" s="46" t="str">
        <f t="shared" si="19"/>
        <v/>
      </c>
    </row>
    <row r="183" spans="1:11" ht="18" customHeight="1" x14ac:dyDescent="0.25">
      <c r="A183" s="41"/>
      <c r="B183" s="40"/>
      <c r="C183" s="127"/>
      <c r="D183" s="40"/>
      <c r="E183" s="40"/>
      <c r="F183" s="40"/>
      <c r="G183" s="40"/>
      <c r="H183" s="127" t="str">
        <f t="shared" si="18"/>
        <v/>
      </c>
      <c r="J183" s="49"/>
      <c r="K183" s="46" t="str">
        <f t="shared" si="19"/>
        <v/>
      </c>
    </row>
    <row r="184" spans="1:11" ht="18" customHeight="1" x14ac:dyDescent="0.25">
      <c r="A184" s="41"/>
      <c r="B184" s="40"/>
      <c r="C184" s="127"/>
      <c r="D184" s="40"/>
      <c r="E184" s="40"/>
      <c r="F184" s="40"/>
      <c r="G184" s="40"/>
      <c r="H184" s="127" t="str">
        <f t="shared" si="18"/>
        <v/>
      </c>
      <c r="J184" s="49"/>
      <c r="K184" s="46" t="str">
        <f t="shared" si="19"/>
        <v/>
      </c>
    </row>
    <row r="185" spans="1:11" ht="18" customHeight="1" x14ac:dyDescent="0.25">
      <c r="A185" s="41"/>
      <c r="B185" s="40"/>
      <c r="C185" s="127"/>
      <c r="D185" s="40"/>
      <c r="E185" s="40"/>
      <c r="F185" s="40"/>
      <c r="G185" s="40"/>
      <c r="H185" s="127" t="str">
        <f t="shared" si="18"/>
        <v/>
      </c>
      <c r="J185" s="49"/>
      <c r="K185" s="46" t="str">
        <f t="shared" si="19"/>
        <v/>
      </c>
    </row>
    <row r="186" spans="1:11" ht="18" customHeight="1" x14ac:dyDescent="0.25">
      <c r="A186" s="41"/>
      <c r="B186" s="40"/>
      <c r="C186" s="127"/>
      <c r="D186" s="40"/>
      <c r="E186" s="40"/>
      <c r="F186" s="40"/>
      <c r="G186" s="40"/>
      <c r="H186" s="127" t="str">
        <f t="shared" si="18"/>
        <v/>
      </c>
      <c r="J186" s="49"/>
      <c r="K186" s="46" t="str">
        <f t="shared" si="19"/>
        <v/>
      </c>
    </row>
    <row r="187" spans="1:11" ht="18" customHeight="1" x14ac:dyDescent="0.25">
      <c r="A187" s="41"/>
      <c r="B187" s="40"/>
      <c r="C187" s="127"/>
      <c r="D187" s="40"/>
      <c r="E187" s="40"/>
      <c r="F187" s="40"/>
      <c r="G187" s="40"/>
      <c r="H187" s="127" t="str">
        <f t="shared" si="18"/>
        <v/>
      </c>
      <c r="J187" s="49"/>
      <c r="K187" s="46" t="str">
        <f t="shared" si="19"/>
        <v/>
      </c>
    </row>
    <row r="188" spans="1:11" ht="18" customHeight="1" x14ac:dyDescent="0.25">
      <c r="A188" s="41"/>
      <c r="B188" s="40"/>
      <c r="C188" s="127"/>
      <c r="D188" s="40"/>
      <c r="E188" s="40"/>
      <c r="F188" s="40"/>
      <c r="G188" s="40"/>
      <c r="H188" s="127" t="str">
        <f t="shared" si="18"/>
        <v/>
      </c>
      <c r="J188" s="49"/>
      <c r="K188" s="46" t="str">
        <f t="shared" si="19"/>
        <v/>
      </c>
    </row>
    <row r="189" spans="1:11" ht="18" customHeight="1" x14ac:dyDescent="0.25">
      <c r="A189" s="41"/>
      <c r="B189" s="40"/>
      <c r="C189" s="127"/>
      <c r="D189" s="40"/>
      <c r="E189" s="40"/>
      <c r="F189" s="40"/>
      <c r="G189" s="40"/>
      <c r="H189" s="127" t="str">
        <f t="shared" si="18"/>
        <v/>
      </c>
      <c r="J189" s="49"/>
      <c r="K189" s="46" t="str">
        <f t="shared" si="19"/>
        <v/>
      </c>
    </row>
    <row r="190" spans="1:11" ht="18" customHeight="1" x14ac:dyDescent="0.25">
      <c r="A190" s="41"/>
      <c r="B190" s="40"/>
      <c r="C190" s="127"/>
      <c r="D190" s="40"/>
      <c r="E190" s="40"/>
      <c r="F190" s="40"/>
      <c r="G190" s="40"/>
      <c r="H190" s="127" t="str">
        <f t="shared" si="18"/>
        <v/>
      </c>
      <c r="J190" s="49"/>
      <c r="K190" s="46" t="str">
        <f t="shared" si="19"/>
        <v/>
      </c>
    </row>
    <row r="191" spans="1:11" ht="18" customHeight="1" x14ac:dyDescent="0.25">
      <c r="A191" s="41"/>
      <c r="B191" s="40"/>
      <c r="C191" s="127"/>
      <c r="D191" s="40"/>
      <c r="E191" s="40"/>
      <c r="F191" s="40"/>
      <c r="G191" s="40"/>
      <c r="H191" s="127" t="str">
        <f t="shared" si="18"/>
        <v/>
      </c>
      <c r="J191" s="49"/>
      <c r="K191" s="46" t="str">
        <f t="shared" si="19"/>
        <v/>
      </c>
    </row>
    <row r="192" spans="1:11" ht="18" customHeight="1" x14ac:dyDescent="0.25">
      <c r="A192" s="41"/>
      <c r="B192" s="40"/>
      <c r="C192" s="127"/>
      <c r="D192" s="40"/>
      <c r="E192" s="40"/>
      <c r="F192" s="40"/>
      <c r="G192" s="40"/>
      <c r="H192" s="127" t="str">
        <f t="shared" si="18"/>
        <v/>
      </c>
      <c r="J192" s="49"/>
      <c r="K192" s="46" t="str">
        <f t="shared" si="19"/>
        <v/>
      </c>
    </row>
    <row r="193" spans="1:11" ht="18" customHeight="1" x14ac:dyDescent="0.25">
      <c r="A193" s="41"/>
      <c r="B193" s="40"/>
      <c r="C193" s="127"/>
      <c r="D193" s="40"/>
      <c r="E193" s="40"/>
      <c r="F193" s="40"/>
      <c r="G193" s="40"/>
      <c r="H193" s="127" t="str">
        <f t="shared" si="18"/>
        <v/>
      </c>
      <c r="J193" s="49"/>
      <c r="K193" s="46" t="str">
        <f t="shared" si="19"/>
        <v/>
      </c>
    </row>
    <row r="194" spans="1:11" ht="18" customHeight="1" x14ac:dyDescent="0.25">
      <c r="A194" s="41"/>
      <c r="B194" s="40"/>
      <c r="C194" s="127"/>
      <c r="D194" s="40"/>
      <c r="E194" s="40"/>
      <c r="F194" s="40"/>
      <c r="G194" s="40"/>
      <c r="H194" s="127" t="str">
        <f t="shared" si="18"/>
        <v/>
      </c>
      <c r="J194" s="49"/>
      <c r="K194" s="46" t="str">
        <f t="shared" si="19"/>
        <v/>
      </c>
    </row>
    <row r="195" spans="1:11" ht="18" customHeight="1" x14ac:dyDescent="0.25">
      <c r="A195" s="41"/>
      <c r="B195" s="40"/>
      <c r="C195" s="127"/>
      <c r="D195" s="40"/>
      <c r="E195" s="40"/>
      <c r="F195" s="40"/>
      <c r="G195" s="40"/>
      <c r="H195" s="127" t="str">
        <f t="shared" si="18"/>
        <v/>
      </c>
      <c r="J195" s="49"/>
      <c r="K195" s="46" t="str">
        <f t="shared" si="19"/>
        <v/>
      </c>
    </row>
    <row r="196" spans="1:11" ht="18" customHeight="1" x14ac:dyDescent="0.25">
      <c r="A196" s="41"/>
      <c r="B196" s="40"/>
      <c r="C196" s="127"/>
      <c r="D196" s="40"/>
      <c r="E196" s="40"/>
      <c r="F196" s="40"/>
      <c r="G196" s="40"/>
      <c r="H196" s="127" t="str">
        <f t="shared" si="18"/>
        <v/>
      </c>
      <c r="J196" s="49"/>
      <c r="K196" s="46" t="str">
        <f t="shared" si="19"/>
        <v/>
      </c>
    </row>
    <row r="197" spans="1:11" ht="18" customHeight="1" x14ac:dyDescent="0.25">
      <c r="A197" s="41"/>
      <c r="B197" s="40"/>
      <c r="C197" s="127"/>
      <c r="D197" s="40"/>
      <c r="E197" s="40"/>
      <c r="F197" s="40"/>
      <c r="G197" s="40"/>
      <c r="H197" s="127" t="str">
        <f t="shared" si="18"/>
        <v/>
      </c>
      <c r="J197" s="49"/>
      <c r="K197" s="46" t="str">
        <f t="shared" si="19"/>
        <v/>
      </c>
    </row>
    <row r="198" spans="1:11" ht="18" customHeight="1" x14ac:dyDescent="0.25">
      <c r="A198" s="41"/>
      <c r="B198" s="40"/>
      <c r="C198" s="127"/>
      <c r="D198" s="40"/>
      <c r="E198" s="40"/>
      <c r="F198" s="40"/>
      <c r="G198" s="40"/>
      <c r="H198" s="127" t="str">
        <f t="shared" si="18"/>
        <v/>
      </c>
      <c r="J198" s="49"/>
      <c r="K198" s="46" t="str">
        <f t="shared" si="19"/>
        <v/>
      </c>
    </row>
    <row r="199" spans="1:11" ht="18" customHeight="1" x14ac:dyDescent="0.25">
      <c r="A199" s="41"/>
      <c r="B199" s="40"/>
      <c r="C199" s="127"/>
      <c r="D199" s="40"/>
      <c r="E199" s="40"/>
      <c r="F199" s="40"/>
      <c r="G199" s="40"/>
      <c r="H199" s="127" t="str">
        <f t="shared" si="18"/>
        <v/>
      </c>
      <c r="J199" s="49"/>
      <c r="K199" s="46" t="str">
        <f t="shared" si="19"/>
        <v/>
      </c>
    </row>
    <row r="200" spans="1:11" ht="18" customHeight="1" x14ac:dyDescent="0.25">
      <c r="A200" s="41"/>
      <c r="B200" s="40"/>
      <c r="C200" s="127"/>
      <c r="D200" s="40"/>
      <c r="E200" s="40"/>
      <c r="F200" s="40"/>
      <c r="G200" s="40"/>
      <c r="H200" s="127" t="str">
        <f t="shared" si="18"/>
        <v/>
      </c>
      <c r="J200" s="49"/>
      <c r="K200" s="46" t="str">
        <f t="shared" si="19"/>
        <v/>
      </c>
    </row>
    <row r="201" spans="1:11" ht="18" customHeight="1" x14ac:dyDescent="0.25">
      <c r="A201" s="41"/>
      <c r="B201" s="40"/>
      <c r="C201" s="127"/>
      <c r="D201" s="40"/>
      <c r="E201" s="40"/>
      <c r="F201" s="40"/>
      <c r="G201" s="40"/>
      <c r="H201" s="127" t="str">
        <f t="shared" si="18"/>
        <v/>
      </c>
      <c r="J201" s="49"/>
      <c r="K201" s="46" t="str">
        <f t="shared" si="19"/>
        <v/>
      </c>
    </row>
    <row r="202" spans="1:11" ht="18" customHeight="1" x14ac:dyDescent="0.25">
      <c r="A202" s="41"/>
      <c r="B202" s="40"/>
      <c r="C202" s="127"/>
      <c r="D202" s="40"/>
      <c r="E202" s="40"/>
      <c r="F202" s="40"/>
      <c r="G202" s="40"/>
      <c r="H202" s="127" t="str">
        <f t="shared" si="18"/>
        <v/>
      </c>
      <c r="J202" s="49"/>
      <c r="K202" s="46" t="str">
        <f t="shared" si="19"/>
        <v/>
      </c>
    </row>
    <row r="203" spans="1:11" ht="18" customHeight="1" x14ac:dyDescent="0.25">
      <c r="A203" s="41"/>
      <c r="B203" s="40"/>
      <c r="C203" s="127"/>
      <c r="D203" s="40"/>
      <c r="E203" s="40"/>
      <c r="F203" s="40"/>
      <c r="G203" s="40"/>
      <c r="H203" s="127" t="str">
        <f t="shared" si="18"/>
        <v/>
      </c>
      <c r="J203" s="49"/>
      <c r="K203" s="46" t="str">
        <f t="shared" si="19"/>
        <v/>
      </c>
    </row>
    <row r="204" spans="1:11" ht="18" customHeight="1" x14ac:dyDescent="0.25">
      <c r="A204" s="41"/>
      <c r="B204" s="40"/>
      <c r="C204" s="127"/>
      <c r="D204" s="40"/>
      <c r="E204" s="40"/>
      <c r="F204" s="40"/>
      <c r="G204" s="40"/>
      <c r="H204" s="127" t="str">
        <f t="shared" si="18"/>
        <v/>
      </c>
      <c r="J204" s="49"/>
      <c r="K204" s="46" t="str">
        <f t="shared" si="19"/>
        <v/>
      </c>
    </row>
    <row r="205" spans="1:11" ht="18" customHeight="1" x14ac:dyDescent="0.25">
      <c r="A205" s="41"/>
      <c r="B205" s="40"/>
      <c r="C205" s="127"/>
      <c r="D205" s="40"/>
      <c r="E205" s="40"/>
      <c r="F205" s="40"/>
      <c r="G205" s="40"/>
      <c r="H205" s="127" t="str">
        <f t="shared" si="18"/>
        <v/>
      </c>
      <c r="J205" s="49"/>
      <c r="K205" s="46" t="str">
        <f t="shared" si="19"/>
        <v/>
      </c>
    </row>
    <row r="206" spans="1:11" ht="18" customHeight="1" x14ac:dyDescent="0.25">
      <c r="A206" s="41"/>
      <c r="B206" s="40"/>
      <c r="C206" s="127"/>
      <c r="D206" s="40"/>
      <c r="E206" s="40"/>
      <c r="F206" s="40"/>
      <c r="G206" s="40"/>
      <c r="H206" s="127" t="str">
        <f t="shared" si="18"/>
        <v/>
      </c>
      <c r="J206" s="49"/>
      <c r="K206" s="46" t="str">
        <f t="shared" si="19"/>
        <v/>
      </c>
    </row>
    <row r="207" spans="1:11" ht="18" customHeight="1" x14ac:dyDescent="0.25">
      <c r="A207" s="41"/>
      <c r="B207" s="40"/>
      <c r="C207" s="127"/>
      <c r="D207" s="40"/>
      <c r="E207" s="40"/>
      <c r="F207" s="40"/>
      <c r="G207" s="40"/>
      <c r="H207" s="127" t="str">
        <f t="shared" si="18"/>
        <v/>
      </c>
      <c r="J207" s="49"/>
      <c r="K207" s="46" t="str">
        <f t="shared" si="19"/>
        <v/>
      </c>
    </row>
    <row r="208" spans="1:11" ht="18" customHeight="1" x14ac:dyDescent="0.25">
      <c r="A208" s="41"/>
      <c r="B208" s="40"/>
      <c r="C208" s="127"/>
      <c r="D208" s="40"/>
      <c r="E208" s="40"/>
      <c r="F208" s="40"/>
      <c r="G208" s="40"/>
      <c r="H208" s="127" t="str">
        <f t="shared" si="18"/>
        <v/>
      </c>
      <c r="J208" s="49"/>
      <c r="K208" s="46" t="str">
        <f t="shared" si="19"/>
        <v/>
      </c>
    </row>
    <row r="209" spans="1:11" ht="18" customHeight="1" x14ac:dyDescent="0.25">
      <c r="A209" s="41"/>
      <c r="B209" s="40"/>
      <c r="C209" s="127"/>
      <c r="D209" s="40"/>
      <c r="E209" s="40"/>
      <c r="F209" s="40"/>
      <c r="G209" s="40"/>
      <c r="H209" s="127" t="str">
        <f t="shared" si="18"/>
        <v/>
      </c>
      <c r="J209" s="49"/>
      <c r="K209" s="46" t="str">
        <f t="shared" si="19"/>
        <v/>
      </c>
    </row>
    <row r="210" spans="1:11" ht="18" customHeight="1" x14ac:dyDescent="0.25">
      <c r="A210" s="41"/>
      <c r="B210" s="40"/>
      <c r="C210" s="127"/>
      <c r="D210" s="40"/>
      <c r="E210" s="40"/>
      <c r="F210" s="40"/>
      <c r="G210" s="40"/>
      <c r="H210" s="127" t="str">
        <f t="shared" ref="H210:H273" si="20">IFERROR(AVERAGE(D210:G210),"")</f>
        <v/>
      </c>
      <c r="J210" s="49"/>
      <c r="K210" s="46" t="str">
        <f t="shared" si="19"/>
        <v/>
      </c>
    </row>
    <row r="211" spans="1:11" ht="18" customHeight="1" x14ac:dyDescent="0.25">
      <c r="A211" s="41"/>
      <c r="B211" s="40"/>
      <c r="C211" s="127"/>
      <c r="D211" s="40"/>
      <c r="E211" s="40"/>
      <c r="F211" s="40"/>
      <c r="G211" s="40"/>
      <c r="H211" s="127" t="str">
        <f t="shared" si="20"/>
        <v/>
      </c>
      <c r="J211" s="49"/>
      <c r="K211" s="46" t="str">
        <f t="shared" si="19"/>
        <v/>
      </c>
    </row>
    <row r="212" spans="1:11" ht="18" customHeight="1" x14ac:dyDescent="0.25">
      <c r="A212" s="41"/>
      <c r="B212" s="40"/>
      <c r="C212" s="127"/>
      <c r="D212" s="40"/>
      <c r="E212" s="40"/>
      <c r="F212" s="40"/>
      <c r="G212" s="40"/>
      <c r="H212" s="127" t="str">
        <f t="shared" si="20"/>
        <v/>
      </c>
      <c r="J212" s="49"/>
      <c r="K212" s="46" t="str">
        <f t="shared" si="19"/>
        <v/>
      </c>
    </row>
    <row r="213" spans="1:11" ht="18" customHeight="1" x14ac:dyDescent="0.25">
      <c r="A213" s="41"/>
      <c r="B213" s="40"/>
      <c r="C213" s="127"/>
      <c r="D213" s="40"/>
      <c r="E213" s="40"/>
      <c r="F213" s="40"/>
      <c r="G213" s="40"/>
      <c r="H213" s="127" t="str">
        <f t="shared" si="20"/>
        <v/>
      </c>
      <c r="J213" s="49"/>
      <c r="K213" s="46" t="str">
        <f t="shared" si="19"/>
        <v/>
      </c>
    </row>
    <row r="214" spans="1:11" ht="18" customHeight="1" x14ac:dyDescent="0.25">
      <c r="A214" s="41"/>
      <c r="B214" s="40"/>
      <c r="C214" s="127"/>
      <c r="D214" s="40"/>
      <c r="E214" s="40"/>
      <c r="F214" s="40"/>
      <c r="G214" s="40"/>
      <c r="H214" s="127" t="str">
        <f t="shared" si="20"/>
        <v/>
      </c>
      <c r="J214" s="49"/>
      <c r="K214" s="46" t="str">
        <f t="shared" si="19"/>
        <v/>
      </c>
    </row>
    <row r="215" spans="1:11" ht="18" customHeight="1" x14ac:dyDescent="0.25">
      <c r="A215" s="41"/>
      <c r="B215" s="40"/>
      <c r="C215" s="127"/>
      <c r="D215" s="40"/>
      <c r="E215" s="40"/>
      <c r="F215" s="40"/>
      <c r="G215" s="40"/>
      <c r="H215" s="127" t="str">
        <f t="shared" si="20"/>
        <v/>
      </c>
      <c r="J215" s="49"/>
      <c r="K215" s="46" t="str">
        <f t="shared" si="19"/>
        <v/>
      </c>
    </row>
    <row r="216" spans="1:11" ht="18" customHeight="1" x14ac:dyDescent="0.25">
      <c r="A216" s="41"/>
      <c r="B216" s="40"/>
      <c r="C216" s="127"/>
      <c r="D216" s="40"/>
      <c r="E216" s="40"/>
      <c r="F216" s="40"/>
      <c r="G216" s="40"/>
      <c r="H216" s="127" t="str">
        <f t="shared" si="20"/>
        <v/>
      </c>
      <c r="J216" s="49"/>
      <c r="K216" s="46" t="str">
        <f t="shared" si="19"/>
        <v/>
      </c>
    </row>
    <row r="217" spans="1:11" ht="18" customHeight="1" x14ac:dyDescent="0.25">
      <c r="A217" s="41"/>
      <c r="B217" s="40"/>
      <c r="C217" s="127"/>
      <c r="D217" s="40"/>
      <c r="E217" s="40"/>
      <c r="F217" s="40"/>
      <c r="G217" s="40"/>
      <c r="H217" s="127" t="str">
        <f t="shared" si="20"/>
        <v/>
      </c>
      <c r="J217" s="49"/>
      <c r="K217" s="46" t="str">
        <f t="shared" si="19"/>
        <v/>
      </c>
    </row>
    <row r="218" spans="1:11" ht="18" customHeight="1" x14ac:dyDescent="0.25">
      <c r="A218" s="41"/>
      <c r="B218" s="40"/>
      <c r="C218" s="127"/>
      <c r="D218" s="40"/>
      <c r="E218" s="40"/>
      <c r="F218" s="40"/>
      <c r="G218" s="40"/>
      <c r="H218" s="127" t="str">
        <f t="shared" si="20"/>
        <v/>
      </c>
      <c r="J218" s="49"/>
      <c r="K218" s="46" t="str">
        <f t="shared" si="19"/>
        <v/>
      </c>
    </row>
    <row r="219" spans="1:11" ht="18" customHeight="1" x14ac:dyDescent="0.25">
      <c r="A219" s="41"/>
      <c r="B219" s="40"/>
      <c r="C219" s="127"/>
      <c r="D219" s="40"/>
      <c r="E219" s="40"/>
      <c r="F219" s="40"/>
      <c r="G219" s="40"/>
      <c r="H219" s="127" t="str">
        <f t="shared" si="20"/>
        <v/>
      </c>
      <c r="J219" s="49"/>
      <c r="K219" s="46" t="str">
        <f t="shared" si="19"/>
        <v/>
      </c>
    </row>
    <row r="220" spans="1:11" ht="18" customHeight="1" x14ac:dyDescent="0.25">
      <c r="A220" s="41"/>
      <c r="B220" s="40"/>
      <c r="C220" s="127"/>
      <c r="D220" s="40"/>
      <c r="E220" s="40"/>
      <c r="F220" s="40"/>
      <c r="G220" s="40"/>
      <c r="H220" s="127" t="str">
        <f t="shared" si="20"/>
        <v/>
      </c>
      <c r="J220" s="49"/>
      <c r="K220" s="46" t="str">
        <f t="shared" ref="K220:K283" si="21">IF(J220="","",ROUND(H220,2))</f>
        <v/>
      </c>
    </row>
    <row r="221" spans="1:11" ht="18" customHeight="1" x14ac:dyDescent="0.25">
      <c r="A221" s="41"/>
      <c r="B221" s="40"/>
      <c r="C221" s="127"/>
      <c r="D221" s="40"/>
      <c r="E221" s="40"/>
      <c r="F221" s="40"/>
      <c r="G221" s="40"/>
      <c r="H221" s="127" t="str">
        <f t="shared" si="20"/>
        <v/>
      </c>
      <c r="J221" s="49"/>
      <c r="K221" s="46" t="str">
        <f t="shared" si="21"/>
        <v/>
      </c>
    </row>
    <row r="222" spans="1:11" ht="18" customHeight="1" x14ac:dyDescent="0.25">
      <c r="A222" s="41"/>
      <c r="B222" s="40"/>
      <c r="C222" s="127"/>
      <c r="D222" s="40"/>
      <c r="E222" s="40"/>
      <c r="F222" s="40"/>
      <c r="G222" s="40"/>
      <c r="H222" s="127" t="str">
        <f t="shared" si="20"/>
        <v/>
      </c>
      <c r="J222" s="49"/>
      <c r="K222" s="46" t="str">
        <f t="shared" si="21"/>
        <v/>
      </c>
    </row>
    <row r="223" spans="1:11" ht="18" customHeight="1" x14ac:dyDescent="0.25">
      <c r="A223" s="41"/>
      <c r="B223" s="40"/>
      <c r="C223" s="127"/>
      <c r="D223" s="40"/>
      <c r="E223" s="40"/>
      <c r="F223" s="40"/>
      <c r="G223" s="40"/>
      <c r="H223" s="127" t="str">
        <f t="shared" si="20"/>
        <v/>
      </c>
      <c r="J223" s="49"/>
      <c r="K223" s="46" t="str">
        <f t="shared" si="21"/>
        <v/>
      </c>
    </row>
    <row r="224" spans="1:11" ht="18" customHeight="1" x14ac:dyDescent="0.25">
      <c r="A224" s="41"/>
      <c r="B224" s="40"/>
      <c r="C224" s="127"/>
      <c r="D224" s="40"/>
      <c r="E224" s="40"/>
      <c r="F224" s="40"/>
      <c r="G224" s="40"/>
      <c r="H224" s="127" t="str">
        <f t="shared" si="20"/>
        <v/>
      </c>
      <c r="J224" s="49"/>
      <c r="K224" s="46" t="str">
        <f t="shared" si="21"/>
        <v/>
      </c>
    </row>
    <row r="225" spans="1:11" ht="18" customHeight="1" x14ac:dyDescent="0.25">
      <c r="A225" s="41"/>
      <c r="B225" s="40"/>
      <c r="C225" s="127"/>
      <c r="D225" s="40"/>
      <c r="E225" s="40"/>
      <c r="F225" s="40"/>
      <c r="G225" s="40"/>
      <c r="H225" s="127" t="str">
        <f t="shared" si="20"/>
        <v/>
      </c>
      <c r="J225" s="49"/>
      <c r="K225" s="46" t="str">
        <f t="shared" si="21"/>
        <v/>
      </c>
    </row>
    <row r="226" spans="1:11" ht="18" customHeight="1" x14ac:dyDescent="0.25">
      <c r="A226" s="41"/>
      <c r="B226" s="40"/>
      <c r="C226" s="127"/>
      <c r="D226" s="40"/>
      <c r="E226" s="40"/>
      <c r="F226" s="40"/>
      <c r="G226" s="40"/>
      <c r="H226" s="127" t="str">
        <f t="shared" si="20"/>
        <v/>
      </c>
      <c r="J226" s="49"/>
      <c r="K226" s="46" t="str">
        <f t="shared" si="21"/>
        <v/>
      </c>
    </row>
    <row r="227" spans="1:11" ht="18" customHeight="1" x14ac:dyDescent="0.25">
      <c r="A227" s="41"/>
      <c r="B227" s="40"/>
      <c r="C227" s="127"/>
      <c r="D227" s="40"/>
      <c r="E227" s="40"/>
      <c r="F227" s="40"/>
      <c r="G227" s="40"/>
      <c r="H227" s="127" t="str">
        <f t="shared" si="20"/>
        <v/>
      </c>
      <c r="J227" s="49"/>
      <c r="K227" s="46" t="str">
        <f t="shared" si="21"/>
        <v/>
      </c>
    </row>
    <row r="228" spans="1:11" ht="18" customHeight="1" x14ac:dyDescent="0.25">
      <c r="A228" s="41"/>
      <c r="B228" s="40"/>
      <c r="C228" s="127"/>
      <c r="D228" s="40"/>
      <c r="E228" s="40"/>
      <c r="F228" s="40"/>
      <c r="G228" s="40"/>
      <c r="H228" s="127" t="str">
        <f t="shared" si="20"/>
        <v/>
      </c>
      <c r="J228" s="49"/>
      <c r="K228" s="46" t="str">
        <f t="shared" si="21"/>
        <v/>
      </c>
    </row>
    <row r="229" spans="1:11" ht="18" customHeight="1" x14ac:dyDescent="0.25">
      <c r="A229" s="41"/>
      <c r="B229" s="40"/>
      <c r="C229" s="127"/>
      <c r="D229" s="40"/>
      <c r="E229" s="40"/>
      <c r="F229" s="40"/>
      <c r="G229" s="40"/>
      <c r="H229" s="127" t="str">
        <f t="shared" si="20"/>
        <v/>
      </c>
      <c r="J229" s="49"/>
      <c r="K229" s="46" t="str">
        <f t="shared" si="21"/>
        <v/>
      </c>
    </row>
    <row r="230" spans="1:11" ht="18" customHeight="1" x14ac:dyDescent="0.25">
      <c r="A230" s="41"/>
      <c r="B230" s="40"/>
      <c r="C230" s="127"/>
      <c r="D230" s="40"/>
      <c r="E230" s="40"/>
      <c r="F230" s="40"/>
      <c r="G230" s="40"/>
      <c r="H230" s="127" t="str">
        <f t="shared" si="20"/>
        <v/>
      </c>
      <c r="J230" s="49"/>
      <c r="K230" s="46" t="str">
        <f t="shared" si="21"/>
        <v/>
      </c>
    </row>
    <row r="231" spans="1:11" ht="18" customHeight="1" x14ac:dyDescent="0.25">
      <c r="A231" s="41"/>
      <c r="B231" s="40"/>
      <c r="C231" s="127"/>
      <c r="D231" s="40"/>
      <c r="E231" s="40"/>
      <c r="F231" s="40"/>
      <c r="G231" s="40"/>
      <c r="H231" s="127" t="str">
        <f t="shared" si="20"/>
        <v/>
      </c>
      <c r="J231" s="49"/>
      <c r="K231" s="46" t="str">
        <f t="shared" si="21"/>
        <v/>
      </c>
    </row>
    <row r="232" spans="1:11" ht="18" customHeight="1" x14ac:dyDescent="0.25">
      <c r="A232" s="41"/>
      <c r="B232" s="40"/>
      <c r="C232" s="127"/>
      <c r="D232" s="40"/>
      <c r="E232" s="40"/>
      <c r="F232" s="40"/>
      <c r="G232" s="40"/>
      <c r="H232" s="127" t="str">
        <f t="shared" si="20"/>
        <v/>
      </c>
      <c r="J232" s="49"/>
      <c r="K232" s="46" t="str">
        <f t="shared" si="21"/>
        <v/>
      </c>
    </row>
    <row r="233" spans="1:11" ht="18" customHeight="1" x14ac:dyDescent="0.25">
      <c r="A233" s="41"/>
      <c r="B233" s="40"/>
      <c r="C233" s="127"/>
      <c r="D233" s="40"/>
      <c r="E233" s="40"/>
      <c r="F233" s="40"/>
      <c r="G233" s="40"/>
      <c r="H233" s="127" t="str">
        <f t="shared" si="20"/>
        <v/>
      </c>
      <c r="J233" s="49"/>
      <c r="K233" s="46" t="str">
        <f t="shared" si="21"/>
        <v/>
      </c>
    </row>
    <row r="234" spans="1:11" ht="18" customHeight="1" x14ac:dyDescent="0.25">
      <c r="A234" s="41"/>
      <c r="B234" s="40"/>
      <c r="C234" s="127"/>
      <c r="D234" s="40"/>
      <c r="E234" s="40"/>
      <c r="F234" s="40"/>
      <c r="G234" s="40"/>
      <c r="H234" s="127" t="str">
        <f t="shared" si="20"/>
        <v/>
      </c>
      <c r="J234" s="49"/>
      <c r="K234" s="46" t="str">
        <f t="shared" si="21"/>
        <v/>
      </c>
    </row>
    <row r="235" spans="1:11" ht="18" customHeight="1" x14ac:dyDescent="0.25">
      <c r="A235" s="41"/>
      <c r="B235" s="40"/>
      <c r="C235" s="127"/>
      <c r="D235" s="40"/>
      <c r="E235" s="40"/>
      <c r="F235" s="40"/>
      <c r="G235" s="40"/>
      <c r="H235" s="127" t="str">
        <f t="shared" si="20"/>
        <v/>
      </c>
      <c r="J235" s="49"/>
      <c r="K235" s="46" t="str">
        <f t="shared" si="21"/>
        <v/>
      </c>
    </row>
    <row r="236" spans="1:11" ht="18" customHeight="1" x14ac:dyDescent="0.25">
      <c r="A236" s="41"/>
      <c r="B236" s="40"/>
      <c r="C236" s="127"/>
      <c r="D236" s="40"/>
      <c r="E236" s="40"/>
      <c r="F236" s="40"/>
      <c r="G236" s="40"/>
      <c r="H236" s="127" t="str">
        <f t="shared" si="20"/>
        <v/>
      </c>
      <c r="J236" s="49"/>
      <c r="K236" s="46" t="str">
        <f t="shared" si="21"/>
        <v/>
      </c>
    </row>
    <row r="237" spans="1:11" ht="18" customHeight="1" x14ac:dyDescent="0.25">
      <c r="A237" s="41"/>
      <c r="B237" s="40"/>
      <c r="C237" s="127"/>
      <c r="D237" s="40"/>
      <c r="E237" s="40"/>
      <c r="F237" s="40"/>
      <c r="G237" s="40"/>
      <c r="H237" s="127" t="str">
        <f t="shared" si="20"/>
        <v/>
      </c>
      <c r="J237" s="49"/>
      <c r="K237" s="46" t="str">
        <f t="shared" si="21"/>
        <v/>
      </c>
    </row>
    <row r="238" spans="1:11" ht="18" customHeight="1" x14ac:dyDescent="0.25">
      <c r="A238" s="41"/>
      <c r="B238" s="40"/>
      <c r="C238" s="127"/>
      <c r="D238" s="40"/>
      <c r="E238" s="40"/>
      <c r="F238" s="40"/>
      <c r="G238" s="40"/>
      <c r="H238" s="127" t="str">
        <f t="shared" si="20"/>
        <v/>
      </c>
      <c r="J238" s="49"/>
      <c r="K238" s="46" t="str">
        <f t="shared" si="21"/>
        <v/>
      </c>
    </row>
    <row r="239" spans="1:11" ht="18" customHeight="1" x14ac:dyDescent="0.25">
      <c r="A239" s="41"/>
      <c r="B239" s="40"/>
      <c r="C239" s="127"/>
      <c r="D239" s="40"/>
      <c r="E239" s="40"/>
      <c r="F239" s="40"/>
      <c r="G239" s="40"/>
      <c r="H239" s="127" t="str">
        <f t="shared" si="20"/>
        <v/>
      </c>
      <c r="J239" s="49"/>
      <c r="K239" s="46" t="str">
        <f t="shared" si="21"/>
        <v/>
      </c>
    </row>
    <row r="240" spans="1:11" ht="18" customHeight="1" x14ac:dyDescent="0.25">
      <c r="A240" s="41"/>
      <c r="B240" s="40"/>
      <c r="C240" s="127"/>
      <c r="D240" s="40"/>
      <c r="E240" s="40"/>
      <c r="F240" s="40"/>
      <c r="G240" s="40"/>
      <c r="H240" s="127" t="str">
        <f t="shared" si="20"/>
        <v/>
      </c>
      <c r="J240" s="49"/>
      <c r="K240" s="46" t="str">
        <f t="shared" si="21"/>
        <v/>
      </c>
    </row>
    <row r="241" spans="1:11" ht="18" customHeight="1" x14ac:dyDescent="0.25">
      <c r="A241" s="41"/>
      <c r="B241" s="40"/>
      <c r="C241" s="127"/>
      <c r="D241" s="40"/>
      <c r="E241" s="40"/>
      <c r="F241" s="40"/>
      <c r="G241" s="40"/>
      <c r="H241" s="127" t="str">
        <f t="shared" si="20"/>
        <v/>
      </c>
      <c r="J241" s="49"/>
      <c r="K241" s="46" t="str">
        <f t="shared" si="21"/>
        <v/>
      </c>
    </row>
    <row r="242" spans="1:11" ht="18" customHeight="1" x14ac:dyDescent="0.25">
      <c r="A242" s="41"/>
      <c r="B242" s="40"/>
      <c r="C242" s="127"/>
      <c r="D242" s="40"/>
      <c r="E242" s="40"/>
      <c r="F242" s="40"/>
      <c r="G242" s="40"/>
      <c r="H242" s="127" t="str">
        <f t="shared" si="20"/>
        <v/>
      </c>
      <c r="J242" s="49"/>
      <c r="K242" s="46" t="str">
        <f t="shared" si="21"/>
        <v/>
      </c>
    </row>
    <row r="243" spans="1:11" ht="18" customHeight="1" x14ac:dyDescent="0.25">
      <c r="A243" s="41"/>
      <c r="B243" s="40"/>
      <c r="C243" s="127"/>
      <c r="D243" s="40"/>
      <c r="E243" s="40"/>
      <c r="F243" s="40"/>
      <c r="G243" s="40"/>
      <c r="H243" s="127" t="str">
        <f t="shared" si="20"/>
        <v/>
      </c>
      <c r="J243" s="49"/>
      <c r="K243" s="46" t="str">
        <f t="shared" si="21"/>
        <v/>
      </c>
    </row>
    <row r="244" spans="1:11" ht="18" customHeight="1" x14ac:dyDescent="0.25">
      <c r="A244" s="41"/>
      <c r="B244" s="40"/>
      <c r="C244" s="127"/>
      <c r="D244" s="40"/>
      <c r="E244" s="40"/>
      <c r="F244" s="40"/>
      <c r="G244" s="40"/>
      <c r="H244" s="127" t="str">
        <f t="shared" si="20"/>
        <v/>
      </c>
      <c r="J244" s="49"/>
      <c r="K244" s="46" t="str">
        <f t="shared" si="21"/>
        <v/>
      </c>
    </row>
    <row r="245" spans="1:11" ht="18" customHeight="1" x14ac:dyDescent="0.25">
      <c r="A245" s="41"/>
      <c r="B245" s="40"/>
      <c r="C245" s="127"/>
      <c r="D245" s="40"/>
      <c r="E245" s="40"/>
      <c r="F245" s="40"/>
      <c r="G245" s="40"/>
      <c r="H245" s="127" t="str">
        <f t="shared" si="20"/>
        <v/>
      </c>
      <c r="J245" s="49"/>
      <c r="K245" s="46" t="str">
        <f t="shared" si="21"/>
        <v/>
      </c>
    </row>
    <row r="246" spans="1:11" ht="18" customHeight="1" x14ac:dyDescent="0.25">
      <c r="A246" s="41"/>
      <c r="B246" s="40"/>
      <c r="C246" s="127"/>
      <c r="D246" s="40"/>
      <c r="E246" s="40"/>
      <c r="F246" s="40"/>
      <c r="G246" s="40"/>
      <c r="H246" s="127" t="str">
        <f t="shared" si="20"/>
        <v/>
      </c>
      <c r="J246" s="49"/>
      <c r="K246" s="46" t="str">
        <f t="shared" si="21"/>
        <v/>
      </c>
    </row>
    <row r="247" spans="1:11" ht="18" customHeight="1" x14ac:dyDescent="0.25">
      <c r="A247" s="41"/>
      <c r="B247" s="40"/>
      <c r="C247" s="127"/>
      <c r="D247" s="40"/>
      <c r="E247" s="40"/>
      <c r="F247" s="40"/>
      <c r="G247" s="40"/>
      <c r="H247" s="127" t="str">
        <f t="shared" si="20"/>
        <v/>
      </c>
      <c r="J247" s="49"/>
      <c r="K247" s="46" t="str">
        <f t="shared" si="21"/>
        <v/>
      </c>
    </row>
    <row r="248" spans="1:11" ht="18" customHeight="1" x14ac:dyDescent="0.25">
      <c r="A248" s="41"/>
      <c r="B248" s="40"/>
      <c r="C248" s="127"/>
      <c r="D248" s="40"/>
      <c r="E248" s="40"/>
      <c r="F248" s="40"/>
      <c r="G248" s="40"/>
      <c r="H248" s="127" t="str">
        <f t="shared" si="20"/>
        <v/>
      </c>
      <c r="J248" s="49"/>
      <c r="K248" s="46" t="str">
        <f t="shared" si="21"/>
        <v/>
      </c>
    </row>
    <row r="249" spans="1:11" ht="18" customHeight="1" x14ac:dyDescent="0.25">
      <c r="A249" s="41"/>
      <c r="B249" s="40"/>
      <c r="C249" s="127"/>
      <c r="D249" s="40"/>
      <c r="E249" s="40"/>
      <c r="F249" s="40"/>
      <c r="G249" s="40"/>
      <c r="H249" s="127" t="str">
        <f t="shared" si="20"/>
        <v/>
      </c>
      <c r="J249" s="49"/>
      <c r="K249" s="46" t="str">
        <f t="shared" si="21"/>
        <v/>
      </c>
    </row>
    <row r="250" spans="1:11" ht="18" customHeight="1" x14ac:dyDescent="0.25">
      <c r="A250" s="41"/>
      <c r="B250" s="40"/>
      <c r="C250" s="127"/>
      <c r="D250" s="40"/>
      <c r="E250" s="40"/>
      <c r="F250" s="40"/>
      <c r="G250" s="40"/>
      <c r="H250" s="127" t="str">
        <f t="shared" si="20"/>
        <v/>
      </c>
      <c r="J250" s="49"/>
      <c r="K250" s="46" t="str">
        <f t="shared" si="21"/>
        <v/>
      </c>
    </row>
    <row r="251" spans="1:11" ht="18" customHeight="1" x14ac:dyDescent="0.25">
      <c r="A251" s="41"/>
      <c r="B251" s="40"/>
      <c r="C251" s="127"/>
      <c r="D251" s="40"/>
      <c r="E251" s="40"/>
      <c r="F251" s="40"/>
      <c r="G251" s="40"/>
      <c r="H251" s="127" t="str">
        <f t="shared" si="20"/>
        <v/>
      </c>
      <c r="J251" s="49"/>
      <c r="K251" s="46" t="str">
        <f t="shared" si="21"/>
        <v/>
      </c>
    </row>
    <row r="252" spans="1:11" ht="18" customHeight="1" x14ac:dyDescent="0.25">
      <c r="A252" s="41"/>
      <c r="B252" s="40"/>
      <c r="C252" s="127"/>
      <c r="D252" s="40"/>
      <c r="E252" s="40"/>
      <c r="F252" s="40"/>
      <c r="G252" s="40"/>
      <c r="H252" s="127" t="str">
        <f t="shared" si="20"/>
        <v/>
      </c>
      <c r="J252" s="49"/>
      <c r="K252" s="46" t="str">
        <f t="shared" si="21"/>
        <v/>
      </c>
    </row>
    <row r="253" spans="1:11" ht="18" customHeight="1" x14ac:dyDescent="0.25">
      <c r="A253" s="41"/>
      <c r="B253" s="40"/>
      <c r="C253" s="127"/>
      <c r="D253" s="40"/>
      <c r="E253" s="40"/>
      <c r="F253" s="40"/>
      <c r="G253" s="40"/>
      <c r="H253" s="127" t="str">
        <f t="shared" si="20"/>
        <v/>
      </c>
      <c r="J253" s="49"/>
      <c r="K253" s="46" t="str">
        <f t="shared" si="21"/>
        <v/>
      </c>
    </row>
    <row r="254" spans="1:11" ht="18" customHeight="1" x14ac:dyDescent="0.25">
      <c r="A254" s="41"/>
      <c r="B254" s="40"/>
      <c r="C254" s="127"/>
      <c r="D254" s="40"/>
      <c r="E254" s="40"/>
      <c r="F254" s="40"/>
      <c r="G254" s="40"/>
      <c r="H254" s="127" t="str">
        <f t="shared" si="20"/>
        <v/>
      </c>
      <c r="J254" s="49"/>
      <c r="K254" s="46" t="str">
        <f t="shared" si="21"/>
        <v/>
      </c>
    </row>
    <row r="255" spans="1:11" ht="18" customHeight="1" x14ac:dyDescent="0.25">
      <c r="A255" s="41"/>
      <c r="B255" s="40"/>
      <c r="C255" s="127"/>
      <c r="D255" s="40"/>
      <c r="E255" s="40"/>
      <c r="F255" s="40"/>
      <c r="G255" s="40"/>
      <c r="H255" s="127" t="str">
        <f t="shared" si="20"/>
        <v/>
      </c>
      <c r="J255" s="49"/>
      <c r="K255" s="46" t="str">
        <f t="shared" si="21"/>
        <v/>
      </c>
    </row>
    <row r="256" spans="1:11" ht="18" customHeight="1" x14ac:dyDescent="0.25">
      <c r="A256" s="41"/>
      <c r="B256" s="40"/>
      <c r="C256" s="127"/>
      <c r="D256" s="40"/>
      <c r="E256" s="40"/>
      <c r="F256" s="40"/>
      <c r="G256" s="40"/>
      <c r="H256" s="127" t="str">
        <f t="shared" si="20"/>
        <v/>
      </c>
      <c r="J256" s="49"/>
      <c r="K256" s="46" t="str">
        <f t="shared" si="21"/>
        <v/>
      </c>
    </row>
    <row r="257" spans="1:11" ht="18" customHeight="1" x14ac:dyDescent="0.25">
      <c r="A257" s="41"/>
      <c r="B257" s="40"/>
      <c r="C257" s="127"/>
      <c r="D257" s="40"/>
      <c r="E257" s="40"/>
      <c r="F257" s="40"/>
      <c r="G257" s="40"/>
      <c r="H257" s="127" t="str">
        <f t="shared" si="20"/>
        <v/>
      </c>
      <c r="J257" s="49"/>
      <c r="K257" s="46" t="str">
        <f t="shared" si="21"/>
        <v/>
      </c>
    </row>
    <row r="258" spans="1:11" ht="18" customHeight="1" x14ac:dyDescent="0.25">
      <c r="A258" s="41"/>
      <c r="B258" s="40"/>
      <c r="C258" s="127"/>
      <c r="D258" s="40"/>
      <c r="E258" s="40"/>
      <c r="F258" s="40"/>
      <c r="G258" s="40"/>
      <c r="H258" s="127" t="str">
        <f t="shared" si="20"/>
        <v/>
      </c>
      <c r="J258" s="49"/>
      <c r="K258" s="46" t="str">
        <f t="shared" si="21"/>
        <v/>
      </c>
    </row>
    <row r="259" spans="1:11" ht="18" customHeight="1" x14ac:dyDescent="0.25">
      <c r="A259" s="41"/>
      <c r="B259" s="40"/>
      <c r="C259" s="127"/>
      <c r="D259" s="40"/>
      <c r="E259" s="40"/>
      <c r="F259" s="40"/>
      <c r="G259" s="40"/>
      <c r="H259" s="127" t="str">
        <f t="shared" si="20"/>
        <v/>
      </c>
      <c r="J259" s="49"/>
      <c r="K259" s="46" t="str">
        <f t="shared" si="21"/>
        <v/>
      </c>
    </row>
    <row r="260" spans="1:11" ht="18" customHeight="1" x14ac:dyDescent="0.25">
      <c r="A260" s="41"/>
      <c r="B260" s="40"/>
      <c r="C260" s="127"/>
      <c r="D260" s="40"/>
      <c r="E260" s="40"/>
      <c r="F260" s="40"/>
      <c r="G260" s="40"/>
      <c r="H260" s="127" t="str">
        <f t="shared" si="20"/>
        <v/>
      </c>
      <c r="J260" s="49"/>
      <c r="K260" s="46" t="str">
        <f t="shared" si="21"/>
        <v/>
      </c>
    </row>
    <row r="261" spans="1:11" ht="18" customHeight="1" x14ac:dyDescent="0.25">
      <c r="A261" s="41"/>
      <c r="B261" s="40"/>
      <c r="C261" s="127"/>
      <c r="D261" s="40"/>
      <c r="E261" s="40"/>
      <c r="F261" s="40"/>
      <c r="G261" s="40"/>
      <c r="H261" s="127" t="str">
        <f t="shared" si="20"/>
        <v/>
      </c>
      <c r="J261" s="49"/>
      <c r="K261" s="46" t="str">
        <f t="shared" si="21"/>
        <v/>
      </c>
    </row>
    <row r="262" spans="1:11" ht="18" customHeight="1" x14ac:dyDescent="0.25">
      <c r="A262" s="41"/>
      <c r="B262" s="40"/>
      <c r="C262" s="127"/>
      <c r="D262" s="40"/>
      <c r="E262" s="40"/>
      <c r="F262" s="40"/>
      <c r="G262" s="40"/>
      <c r="H262" s="127" t="str">
        <f t="shared" si="20"/>
        <v/>
      </c>
      <c r="J262" s="49"/>
      <c r="K262" s="46" t="str">
        <f t="shared" si="21"/>
        <v/>
      </c>
    </row>
    <row r="263" spans="1:11" ht="18" customHeight="1" x14ac:dyDescent="0.25">
      <c r="A263" s="41"/>
      <c r="B263" s="40"/>
      <c r="C263" s="127"/>
      <c r="D263" s="40"/>
      <c r="E263" s="40"/>
      <c r="F263" s="40"/>
      <c r="G263" s="40"/>
      <c r="H263" s="127" t="str">
        <f t="shared" si="20"/>
        <v/>
      </c>
      <c r="J263" s="49"/>
      <c r="K263" s="46" t="str">
        <f t="shared" si="21"/>
        <v/>
      </c>
    </row>
    <row r="264" spans="1:11" ht="18" customHeight="1" x14ac:dyDescent="0.25">
      <c r="A264" s="41"/>
      <c r="B264" s="40"/>
      <c r="C264" s="127"/>
      <c r="D264" s="40"/>
      <c r="E264" s="40"/>
      <c r="F264" s="40"/>
      <c r="G264" s="40"/>
      <c r="H264" s="127" t="str">
        <f t="shared" si="20"/>
        <v/>
      </c>
      <c r="J264" s="49"/>
      <c r="K264" s="46" t="str">
        <f t="shared" si="21"/>
        <v/>
      </c>
    </row>
    <row r="265" spans="1:11" ht="18" customHeight="1" x14ac:dyDescent="0.25">
      <c r="A265" s="41"/>
      <c r="B265" s="40"/>
      <c r="C265" s="127"/>
      <c r="D265" s="40"/>
      <c r="E265" s="40"/>
      <c r="F265" s="40"/>
      <c r="G265" s="40"/>
      <c r="H265" s="127" t="str">
        <f t="shared" si="20"/>
        <v/>
      </c>
      <c r="J265" s="49"/>
      <c r="K265" s="46" t="str">
        <f t="shared" si="21"/>
        <v/>
      </c>
    </row>
    <row r="266" spans="1:11" ht="18" customHeight="1" x14ac:dyDescent="0.25">
      <c r="A266" s="41"/>
      <c r="B266" s="40"/>
      <c r="C266" s="127"/>
      <c r="D266" s="40"/>
      <c r="E266" s="40"/>
      <c r="F266" s="40"/>
      <c r="G266" s="40"/>
      <c r="H266" s="127" t="str">
        <f t="shared" si="20"/>
        <v/>
      </c>
      <c r="J266" s="49"/>
      <c r="K266" s="46" t="str">
        <f t="shared" si="21"/>
        <v/>
      </c>
    </row>
    <row r="267" spans="1:11" ht="18" customHeight="1" x14ac:dyDescent="0.25">
      <c r="A267" s="41"/>
      <c r="B267" s="40"/>
      <c r="C267" s="127"/>
      <c r="D267" s="40"/>
      <c r="E267" s="40"/>
      <c r="F267" s="40"/>
      <c r="G267" s="40"/>
      <c r="H267" s="127" t="str">
        <f t="shared" si="20"/>
        <v/>
      </c>
      <c r="J267" s="49"/>
      <c r="K267" s="46" t="str">
        <f t="shared" si="21"/>
        <v/>
      </c>
    </row>
    <row r="268" spans="1:11" ht="18" customHeight="1" x14ac:dyDescent="0.25">
      <c r="A268" s="41"/>
      <c r="B268" s="40"/>
      <c r="C268" s="127"/>
      <c r="D268" s="40"/>
      <c r="E268" s="40"/>
      <c r="F268" s="40"/>
      <c r="G268" s="40"/>
      <c r="H268" s="127" t="str">
        <f t="shared" si="20"/>
        <v/>
      </c>
      <c r="J268" s="49"/>
      <c r="K268" s="46" t="str">
        <f t="shared" si="21"/>
        <v/>
      </c>
    </row>
    <row r="269" spans="1:11" ht="18" customHeight="1" x14ac:dyDescent="0.25">
      <c r="A269" s="41"/>
      <c r="B269" s="40"/>
      <c r="C269" s="127"/>
      <c r="D269" s="40"/>
      <c r="E269" s="40"/>
      <c r="F269" s="40"/>
      <c r="G269" s="40"/>
      <c r="H269" s="127" t="str">
        <f t="shared" si="20"/>
        <v/>
      </c>
      <c r="J269" s="49"/>
      <c r="K269" s="46" t="str">
        <f t="shared" si="21"/>
        <v/>
      </c>
    </row>
    <row r="270" spans="1:11" ht="18" customHeight="1" x14ac:dyDescent="0.25">
      <c r="A270" s="41"/>
      <c r="B270" s="40"/>
      <c r="C270" s="127"/>
      <c r="D270" s="40"/>
      <c r="E270" s="40"/>
      <c r="F270" s="40"/>
      <c r="G270" s="40"/>
      <c r="H270" s="127" t="str">
        <f t="shared" si="20"/>
        <v/>
      </c>
      <c r="J270" s="49"/>
      <c r="K270" s="46" t="str">
        <f t="shared" si="21"/>
        <v/>
      </c>
    </row>
    <row r="271" spans="1:11" ht="18" customHeight="1" x14ac:dyDescent="0.25">
      <c r="A271" s="41"/>
      <c r="B271" s="40"/>
      <c r="C271" s="127"/>
      <c r="D271" s="40"/>
      <c r="E271" s="40"/>
      <c r="F271" s="40"/>
      <c r="G271" s="40"/>
      <c r="H271" s="127" t="str">
        <f t="shared" si="20"/>
        <v/>
      </c>
      <c r="J271" s="49"/>
      <c r="K271" s="46" t="str">
        <f t="shared" si="21"/>
        <v/>
      </c>
    </row>
    <row r="272" spans="1:11" ht="18" customHeight="1" x14ac:dyDescent="0.25">
      <c r="A272" s="41"/>
      <c r="B272" s="40"/>
      <c r="C272" s="127"/>
      <c r="D272" s="40"/>
      <c r="E272" s="40"/>
      <c r="F272" s="40"/>
      <c r="G272" s="40"/>
      <c r="H272" s="127" t="str">
        <f t="shared" si="20"/>
        <v/>
      </c>
      <c r="J272" s="49"/>
      <c r="K272" s="46" t="str">
        <f t="shared" si="21"/>
        <v/>
      </c>
    </row>
    <row r="273" spans="1:11" ht="18" customHeight="1" x14ac:dyDescent="0.25">
      <c r="A273" s="41"/>
      <c r="B273" s="40"/>
      <c r="C273" s="127"/>
      <c r="D273" s="40"/>
      <c r="E273" s="40"/>
      <c r="F273" s="40"/>
      <c r="G273" s="40"/>
      <c r="H273" s="127" t="str">
        <f t="shared" si="20"/>
        <v/>
      </c>
      <c r="J273" s="49"/>
      <c r="K273" s="46" t="str">
        <f t="shared" si="21"/>
        <v/>
      </c>
    </row>
    <row r="274" spans="1:11" ht="18" customHeight="1" x14ac:dyDescent="0.25">
      <c r="A274" s="41"/>
      <c r="B274" s="40"/>
      <c r="C274" s="127"/>
      <c r="D274" s="40"/>
      <c r="E274" s="40"/>
      <c r="F274" s="40"/>
      <c r="G274" s="40"/>
      <c r="H274" s="127" t="str">
        <f t="shared" ref="H274:H337" si="22">IFERROR(AVERAGE(D274:G274),"")</f>
        <v/>
      </c>
      <c r="J274" s="49"/>
      <c r="K274" s="46" t="str">
        <f t="shared" si="21"/>
        <v/>
      </c>
    </row>
    <row r="275" spans="1:11" ht="18" customHeight="1" x14ac:dyDescent="0.25">
      <c r="A275" s="41"/>
      <c r="B275" s="40"/>
      <c r="C275" s="127"/>
      <c r="D275" s="40"/>
      <c r="E275" s="40"/>
      <c r="F275" s="40"/>
      <c r="G275" s="40"/>
      <c r="H275" s="127" t="str">
        <f t="shared" si="22"/>
        <v/>
      </c>
      <c r="J275" s="49"/>
      <c r="K275" s="46" t="str">
        <f t="shared" si="21"/>
        <v/>
      </c>
    </row>
    <row r="276" spans="1:11" ht="18" customHeight="1" x14ac:dyDescent="0.25">
      <c r="A276" s="41"/>
      <c r="B276" s="40"/>
      <c r="C276" s="127"/>
      <c r="D276" s="40"/>
      <c r="E276" s="40"/>
      <c r="F276" s="40"/>
      <c r="G276" s="40"/>
      <c r="H276" s="127" t="str">
        <f t="shared" si="22"/>
        <v/>
      </c>
      <c r="J276" s="49"/>
      <c r="K276" s="46" t="str">
        <f t="shared" si="21"/>
        <v/>
      </c>
    </row>
    <row r="277" spans="1:11" ht="18" customHeight="1" x14ac:dyDescent="0.25">
      <c r="A277" s="41"/>
      <c r="B277" s="40"/>
      <c r="C277" s="127"/>
      <c r="D277" s="40"/>
      <c r="E277" s="40"/>
      <c r="F277" s="40"/>
      <c r="G277" s="40"/>
      <c r="H277" s="127" t="str">
        <f t="shared" si="22"/>
        <v/>
      </c>
      <c r="J277" s="49"/>
      <c r="K277" s="46" t="str">
        <f t="shared" si="21"/>
        <v/>
      </c>
    </row>
    <row r="278" spans="1:11" ht="18" customHeight="1" x14ac:dyDescent="0.25">
      <c r="A278" s="41"/>
      <c r="B278" s="40"/>
      <c r="C278" s="127"/>
      <c r="D278" s="40"/>
      <c r="E278" s="40"/>
      <c r="F278" s="40"/>
      <c r="G278" s="40"/>
      <c r="H278" s="127" t="str">
        <f t="shared" si="22"/>
        <v/>
      </c>
      <c r="J278" s="49"/>
      <c r="K278" s="46" t="str">
        <f t="shared" si="21"/>
        <v/>
      </c>
    </row>
    <row r="279" spans="1:11" ht="18" customHeight="1" x14ac:dyDescent="0.25">
      <c r="A279" s="41"/>
      <c r="B279" s="40"/>
      <c r="C279" s="127"/>
      <c r="D279" s="40"/>
      <c r="E279" s="40"/>
      <c r="F279" s="40"/>
      <c r="G279" s="40"/>
      <c r="H279" s="127" t="str">
        <f t="shared" si="22"/>
        <v/>
      </c>
      <c r="J279" s="49"/>
      <c r="K279" s="46" t="str">
        <f t="shared" si="21"/>
        <v/>
      </c>
    </row>
    <row r="280" spans="1:11" ht="18" customHeight="1" x14ac:dyDescent="0.25">
      <c r="A280" s="41"/>
      <c r="B280" s="40"/>
      <c r="C280" s="127"/>
      <c r="D280" s="40"/>
      <c r="E280" s="40"/>
      <c r="F280" s="40"/>
      <c r="G280" s="40"/>
      <c r="H280" s="127" t="str">
        <f t="shared" si="22"/>
        <v/>
      </c>
      <c r="J280" s="49"/>
      <c r="K280" s="46" t="str">
        <f t="shared" si="21"/>
        <v/>
      </c>
    </row>
    <row r="281" spans="1:11" ht="18" customHeight="1" x14ac:dyDescent="0.25">
      <c r="A281" s="41"/>
      <c r="B281" s="40"/>
      <c r="C281" s="127"/>
      <c r="D281" s="40"/>
      <c r="E281" s="40"/>
      <c r="F281" s="40"/>
      <c r="G281" s="40"/>
      <c r="H281" s="127" t="str">
        <f t="shared" si="22"/>
        <v/>
      </c>
      <c r="J281" s="49"/>
      <c r="K281" s="46" t="str">
        <f t="shared" si="21"/>
        <v/>
      </c>
    </row>
    <row r="282" spans="1:11" ht="18" customHeight="1" x14ac:dyDescent="0.25">
      <c r="A282" s="41"/>
      <c r="B282" s="40"/>
      <c r="C282" s="127"/>
      <c r="D282" s="40"/>
      <c r="E282" s="40"/>
      <c r="F282" s="40"/>
      <c r="G282" s="40"/>
      <c r="H282" s="127" t="str">
        <f t="shared" si="22"/>
        <v/>
      </c>
      <c r="J282" s="49"/>
      <c r="K282" s="46" t="str">
        <f t="shared" si="21"/>
        <v/>
      </c>
    </row>
    <row r="283" spans="1:11" ht="18" customHeight="1" x14ac:dyDescent="0.25">
      <c r="A283" s="41"/>
      <c r="B283" s="40"/>
      <c r="C283" s="127"/>
      <c r="D283" s="40"/>
      <c r="E283" s="40"/>
      <c r="F283" s="40"/>
      <c r="G283" s="40"/>
      <c r="H283" s="127" t="str">
        <f t="shared" si="22"/>
        <v/>
      </c>
      <c r="J283" s="49"/>
      <c r="K283" s="46" t="str">
        <f t="shared" si="21"/>
        <v/>
      </c>
    </row>
    <row r="284" spans="1:11" ht="18" customHeight="1" x14ac:dyDescent="0.25">
      <c r="A284" s="41"/>
      <c r="B284" s="40"/>
      <c r="C284" s="127"/>
      <c r="D284" s="40"/>
      <c r="E284" s="40"/>
      <c r="F284" s="40"/>
      <c r="G284" s="40"/>
      <c r="H284" s="127" t="str">
        <f t="shared" si="22"/>
        <v/>
      </c>
      <c r="J284" s="49"/>
      <c r="K284" s="46" t="str">
        <f t="shared" ref="K284:K347" si="23">IF(J284="","",ROUND(H284,2))</f>
        <v/>
      </c>
    </row>
    <row r="285" spans="1:11" ht="18" customHeight="1" x14ac:dyDescent="0.25">
      <c r="A285" s="41"/>
      <c r="B285" s="40"/>
      <c r="C285" s="127"/>
      <c r="D285" s="40"/>
      <c r="E285" s="40"/>
      <c r="F285" s="40"/>
      <c r="G285" s="40"/>
      <c r="H285" s="127" t="str">
        <f t="shared" si="22"/>
        <v/>
      </c>
      <c r="J285" s="49"/>
      <c r="K285" s="46" t="str">
        <f t="shared" si="23"/>
        <v/>
      </c>
    </row>
    <row r="286" spans="1:11" ht="18" customHeight="1" x14ac:dyDescent="0.25">
      <c r="A286" s="41"/>
      <c r="B286" s="40"/>
      <c r="C286" s="127"/>
      <c r="D286" s="40"/>
      <c r="E286" s="40"/>
      <c r="F286" s="40"/>
      <c r="G286" s="40"/>
      <c r="H286" s="127" t="str">
        <f t="shared" si="22"/>
        <v/>
      </c>
      <c r="J286" s="49"/>
      <c r="K286" s="46" t="str">
        <f t="shared" si="23"/>
        <v/>
      </c>
    </row>
    <row r="287" spans="1:11" ht="18" customHeight="1" x14ac:dyDescent="0.25">
      <c r="A287" s="41"/>
      <c r="B287" s="40"/>
      <c r="C287" s="127"/>
      <c r="D287" s="40"/>
      <c r="E287" s="40"/>
      <c r="F287" s="40"/>
      <c r="G287" s="40"/>
      <c r="H287" s="127" t="str">
        <f t="shared" si="22"/>
        <v/>
      </c>
      <c r="J287" s="49"/>
      <c r="K287" s="46" t="str">
        <f t="shared" si="23"/>
        <v/>
      </c>
    </row>
    <row r="288" spans="1:11" ht="18" customHeight="1" x14ac:dyDescent="0.25">
      <c r="A288" s="41"/>
      <c r="B288" s="40"/>
      <c r="C288" s="127"/>
      <c r="D288" s="40"/>
      <c r="E288" s="40"/>
      <c r="F288" s="40"/>
      <c r="G288" s="40"/>
      <c r="H288" s="127" t="str">
        <f t="shared" si="22"/>
        <v/>
      </c>
      <c r="J288" s="49"/>
      <c r="K288" s="46" t="str">
        <f t="shared" si="23"/>
        <v/>
      </c>
    </row>
    <row r="289" spans="1:11" ht="18" customHeight="1" x14ac:dyDescent="0.25">
      <c r="A289" s="41"/>
      <c r="B289" s="40"/>
      <c r="C289" s="127"/>
      <c r="D289" s="40"/>
      <c r="E289" s="40"/>
      <c r="F289" s="40"/>
      <c r="G289" s="40"/>
      <c r="H289" s="127" t="str">
        <f t="shared" si="22"/>
        <v/>
      </c>
      <c r="J289" s="49"/>
      <c r="K289" s="46" t="str">
        <f t="shared" si="23"/>
        <v/>
      </c>
    </row>
    <row r="290" spans="1:11" ht="18" customHeight="1" x14ac:dyDescent="0.25">
      <c r="A290" s="41"/>
      <c r="B290" s="40"/>
      <c r="C290" s="127"/>
      <c r="D290" s="40"/>
      <c r="E290" s="40"/>
      <c r="F290" s="40"/>
      <c r="G290" s="40"/>
      <c r="H290" s="127" t="str">
        <f t="shared" si="22"/>
        <v/>
      </c>
      <c r="J290" s="49"/>
      <c r="K290" s="46" t="str">
        <f t="shared" si="23"/>
        <v/>
      </c>
    </row>
    <row r="291" spans="1:11" ht="18" customHeight="1" x14ac:dyDescent="0.25">
      <c r="A291" s="41"/>
      <c r="B291" s="40"/>
      <c r="C291" s="127"/>
      <c r="D291" s="40"/>
      <c r="E291" s="40"/>
      <c r="F291" s="40"/>
      <c r="G291" s="40"/>
      <c r="H291" s="127" t="str">
        <f t="shared" si="22"/>
        <v/>
      </c>
      <c r="J291" s="49"/>
      <c r="K291" s="46" t="str">
        <f t="shared" si="23"/>
        <v/>
      </c>
    </row>
    <row r="292" spans="1:11" ht="18" customHeight="1" x14ac:dyDescent="0.25">
      <c r="A292" s="41"/>
      <c r="B292" s="40"/>
      <c r="C292" s="127"/>
      <c r="D292" s="40"/>
      <c r="E292" s="40"/>
      <c r="F292" s="40"/>
      <c r="G292" s="40"/>
      <c r="H292" s="127" t="str">
        <f t="shared" si="22"/>
        <v/>
      </c>
      <c r="J292" s="49"/>
      <c r="K292" s="46" t="str">
        <f t="shared" si="23"/>
        <v/>
      </c>
    </row>
    <row r="293" spans="1:11" ht="18" customHeight="1" x14ac:dyDescent="0.25">
      <c r="A293" s="41"/>
      <c r="B293" s="40"/>
      <c r="C293" s="127"/>
      <c r="D293" s="40"/>
      <c r="E293" s="40"/>
      <c r="F293" s="40"/>
      <c r="G293" s="40"/>
      <c r="H293" s="127" t="str">
        <f t="shared" si="22"/>
        <v/>
      </c>
      <c r="J293" s="49"/>
      <c r="K293" s="46" t="str">
        <f t="shared" si="23"/>
        <v/>
      </c>
    </row>
    <row r="294" spans="1:11" ht="18" customHeight="1" x14ac:dyDescent="0.25">
      <c r="A294" s="41"/>
      <c r="B294" s="40"/>
      <c r="C294" s="127"/>
      <c r="D294" s="40"/>
      <c r="E294" s="40"/>
      <c r="F294" s="40"/>
      <c r="G294" s="40"/>
      <c r="H294" s="127" t="str">
        <f t="shared" si="22"/>
        <v/>
      </c>
      <c r="J294" s="49"/>
      <c r="K294" s="46" t="str">
        <f t="shared" si="23"/>
        <v/>
      </c>
    </row>
    <row r="295" spans="1:11" ht="18" customHeight="1" x14ac:dyDescent="0.25">
      <c r="A295" s="41"/>
      <c r="B295" s="40"/>
      <c r="C295" s="127"/>
      <c r="D295" s="40"/>
      <c r="E295" s="40"/>
      <c r="F295" s="40"/>
      <c r="G295" s="40"/>
      <c r="H295" s="127" t="str">
        <f t="shared" si="22"/>
        <v/>
      </c>
      <c r="J295" s="49"/>
      <c r="K295" s="46" t="str">
        <f t="shared" si="23"/>
        <v/>
      </c>
    </row>
    <row r="296" spans="1:11" ht="18" customHeight="1" x14ac:dyDescent="0.25">
      <c r="A296" s="41"/>
      <c r="B296" s="40"/>
      <c r="C296" s="127"/>
      <c r="D296" s="40"/>
      <c r="E296" s="40"/>
      <c r="F296" s="40"/>
      <c r="G296" s="40"/>
      <c r="H296" s="127" t="str">
        <f t="shared" si="22"/>
        <v/>
      </c>
      <c r="J296" s="49"/>
      <c r="K296" s="46" t="str">
        <f t="shared" si="23"/>
        <v/>
      </c>
    </row>
    <row r="297" spans="1:11" ht="18" customHeight="1" x14ac:dyDescent="0.25">
      <c r="A297" s="41"/>
      <c r="B297" s="40"/>
      <c r="C297" s="127"/>
      <c r="D297" s="40"/>
      <c r="E297" s="40"/>
      <c r="F297" s="40"/>
      <c r="G297" s="40"/>
      <c r="H297" s="127" t="str">
        <f t="shared" si="22"/>
        <v/>
      </c>
      <c r="J297" s="49"/>
      <c r="K297" s="46" t="str">
        <f t="shared" si="23"/>
        <v/>
      </c>
    </row>
    <row r="298" spans="1:11" ht="18" customHeight="1" x14ac:dyDescent="0.25">
      <c r="A298" s="41"/>
      <c r="B298" s="40"/>
      <c r="C298" s="127"/>
      <c r="D298" s="40"/>
      <c r="E298" s="40"/>
      <c r="F298" s="40"/>
      <c r="G298" s="40"/>
      <c r="H298" s="127" t="str">
        <f t="shared" si="22"/>
        <v/>
      </c>
      <c r="J298" s="49"/>
      <c r="K298" s="46" t="str">
        <f t="shared" si="23"/>
        <v/>
      </c>
    </row>
    <row r="299" spans="1:11" ht="18" customHeight="1" x14ac:dyDescent="0.25">
      <c r="A299" s="41"/>
      <c r="B299" s="40"/>
      <c r="C299" s="127"/>
      <c r="D299" s="40"/>
      <c r="E299" s="40"/>
      <c r="F299" s="40"/>
      <c r="G299" s="40"/>
      <c r="H299" s="127" t="str">
        <f t="shared" si="22"/>
        <v/>
      </c>
      <c r="J299" s="49"/>
      <c r="K299" s="46" t="str">
        <f t="shared" si="23"/>
        <v/>
      </c>
    </row>
    <row r="300" spans="1:11" ht="18" customHeight="1" x14ac:dyDescent="0.25">
      <c r="A300" s="41"/>
      <c r="B300" s="40"/>
      <c r="C300" s="127"/>
      <c r="D300" s="40"/>
      <c r="E300" s="40"/>
      <c r="F300" s="40"/>
      <c r="G300" s="40"/>
      <c r="H300" s="127" t="str">
        <f t="shared" si="22"/>
        <v/>
      </c>
      <c r="J300" s="49"/>
      <c r="K300" s="46" t="str">
        <f t="shared" si="23"/>
        <v/>
      </c>
    </row>
    <row r="301" spans="1:11" ht="18" customHeight="1" x14ac:dyDescent="0.25">
      <c r="A301" s="41"/>
      <c r="B301" s="40"/>
      <c r="C301" s="127"/>
      <c r="D301" s="40"/>
      <c r="E301" s="40"/>
      <c r="F301" s="40"/>
      <c r="G301" s="40"/>
      <c r="H301" s="127" t="str">
        <f t="shared" si="22"/>
        <v/>
      </c>
      <c r="J301" s="49"/>
      <c r="K301" s="46" t="str">
        <f t="shared" si="23"/>
        <v/>
      </c>
    </row>
    <row r="302" spans="1:11" ht="18" customHeight="1" x14ac:dyDescent="0.25">
      <c r="A302" s="41"/>
      <c r="B302" s="40"/>
      <c r="C302" s="127"/>
      <c r="D302" s="40"/>
      <c r="E302" s="40"/>
      <c r="F302" s="40"/>
      <c r="G302" s="40"/>
      <c r="H302" s="127" t="str">
        <f t="shared" si="22"/>
        <v/>
      </c>
      <c r="J302" s="49"/>
      <c r="K302" s="46" t="str">
        <f t="shared" si="23"/>
        <v/>
      </c>
    </row>
    <row r="303" spans="1:11" ht="18" customHeight="1" x14ac:dyDescent="0.25">
      <c r="A303" s="41"/>
      <c r="B303" s="40"/>
      <c r="C303" s="127"/>
      <c r="D303" s="40"/>
      <c r="E303" s="40"/>
      <c r="F303" s="40"/>
      <c r="G303" s="40"/>
      <c r="H303" s="127" t="str">
        <f t="shared" si="22"/>
        <v/>
      </c>
      <c r="J303" s="49"/>
      <c r="K303" s="46" t="str">
        <f t="shared" si="23"/>
        <v/>
      </c>
    </row>
    <row r="304" spans="1:11" ht="18" customHeight="1" x14ac:dyDescent="0.25">
      <c r="A304" s="41"/>
      <c r="B304" s="40"/>
      <c r="C304" s="127"/>
      <c r="D304" s="40"/>
      <c r="E304" s="40"/>
      <c r="F304" s="40"/>
      <c r="G304" s="40"/>
      <c r="H304" s="127" t="str">
        <f t="shared" si="22"/>
        <v/>
      </c>
      <c r="J304" s="49"/>
      <c r="K304" s="46" t="str">
        <f t="shared" si="23"/>
        <v/>
      </c>
    </row>
    <row r="305" spans="1:11" ht="18" customHeight="1" x14ac:dyDescent="0.25">
      <c r="A305" s="41"/>
      <c r="B305" s="40"/>
      <c r="C305" s="127"/>
      <c r="D305" s="40"/>
      <c r="E305" s="40"/>
      <c r="F305" s="40"/>
      <c r="G305" s="40"/>
      <c r="H305" s="127" t="str">
        <f t="shared" si="22"/>
        <v/>
      </c>
      <c r="J305" s="49"/>
      <c r="K305" s="46" t="str">
        <f t="shared" si="23"/>
        <v/>
      </c>
    </row>
    <row r="306" spans="1:11" ht="18" customHeight="1" x14ac:dyDescent="0.25">
      <c r="A306" s="41"/>
      <c r="B306" s="40"/>
      <c r="C306" s="127"/>
      <c r="D306" s="40"/>
      <c r="E306" s="40"/>
      <c r="F306" s="40"/>
      <c r="G306" s="40"/>
      <c r="H306" s="127" t="str">
        <f t="shared" si="22"/>
        <v/>
      </c>
      <c r="J306" s="49"/>
      <c r="K306" s="46" t="str">
        <f t="shared" si="23"/>
        <v/>
      </c>
    </row>
    <row r="307" spans="1:11" ht="18" customHeight="1" x14ac:dyDescent="0.25">
      <c r="A307" s="41"/>
      <c r="B307" s="40"/>
      <c r="C307" s="127"/>
      <c r="D307" s="40"/>
      <c r="E307" s="40"/>
      <c r="F307" s="40"/>
      <c r="G307" s="40"/>
      <c r="H307" s="127" t="str">
        <f t="shared" si="22"/>
        <v/>
      </c>
      <c r="J307" s="49"/>
      <c r="K307" s="46" t="str">
        <f t="shared" si="23"/>
        <v/>
      </c>
    </row>
    <row r="308" spans="1:11" ht="18" customHeight="1" x14ac:dyDescent="0.25">
      <c r="A308" s="41"/>
      <c r="B308" s="40"/>
      <c r="C308" s="127"/>
      <c r="D308" s="40"/>
      <c r="E308" s="40"/>
      <c r="F308" s="40"/>
      <c r="G308" s="40"/>
      <c r="H308" s="127" t="str">
        <f t="shared" si="22"/>
        <v/>
      </c>
      <c r="J308" s="49"/>
      <c r="K308" s="46" t="str">
        <f t="shared" si="23"/>
        <v/>
      </c>
    </row>
    <row r="309" spans="1:11" ht="18" customHeight="1" x14ac:dyDescent="0.25">
      <c r="A309" s="41"/>
      <c r="B309" s="40"/>
      <c r="C309" s="127"/>
      <c r="D309" s="40"/>
      <c r="E309" s="40"/>
      <c r="F309" s="40"/>
      <c r="G309" s="40"/>
      <c r="H309" s="127" t="str">
        <f t="shared" si="22"/>
        <v/>
      </c>
      <c r="J309" s="49"/>
      <c r="K309" s="46" t="str">
        <f t="shared" si="23"/>
        <v/>
      </c>
    </row>
    <row r="310" spans="1:11" ht="18" customHeight="1" x14ac:dyDescent="0.25">
      <c r="A310" s="41"/>
      <c r="B310" s="40"/>
      <c r="C310" s="127"/>
      <c r="D310" s="40"/>
      <c r="E310" s="40"/>
      <c r="F310" s="40"/>
      <c r="G310" s="40"/>
      <c r="H310" s="127" t="str">
        <f t="shared" si="22"/>
        <v/>
      </c>
      <c r="J310" s="49"/>
      <c r="K310" s="46" t="str">
        <f t="shared" si="23"/>
        <v/>
      </c>
    </row>
    <row r="311" spans="1:11" ht="18" customHeight="1" x14ac:dyDescent="0.25">
      <c r="A311" s="41"/>
      <c r="B311" s="40"/>
      <c r="C311" s="127"/>
      <c r="D311" s="40"/>
      <c r="E311" s="40"/>
      <c r="F311" s="40"/>
      <c r="G311" s="40"/>
      <c r="H311" s="127" t="str">
        <f t="shared" si="22"/>
        <v/>
      </c>
      <c r="J311" s="49"/>
      <c r="K311" s="46" t="str">
        <f t="shared" si="23"/>
        <v/>
      </c>
    </row>
    <row r="312" spans="1:11" ht="18" customHeight="1" x14ac:dyDescent="0.25">
      <c r="A312" s="41"/>
      <c r="B312" s="40"/>
      <c r="C312" s="127"/>
      <c r="D312" s="40"/>
      <c r="E312" s="40"/>
      <c r="F312" s="40"/>
      <c r="G312" s="40"/>
      <c r="H312" s="127" t="str">
        <f t="shared" si="22"/>
        <v/>
      </c>
      <c r="J312" s="49"/>
      <c r="K312" s="46" t="str">
        <f t="shared" si="23"/>
        <v/>
      </c>
    </row>
    <row r="313" spans="1:11" ht="18" customHeight="1" x14ac:dyDescent="0.25">
      <c r="A313" s="41"/>
      <c r="B313" s="40"/>
      <c r="C313" s="127"/>
      <c r="D313" s="40"/>
      <c r="E313" s="40"/>
      <c r="F313" s="40"/>
      <c r="G313" s="40"/>
      <c r="H313" s="127" t="str">
        <f t="shared" si="22"/>
        <v/>
      </c>
      <c r="J313" s="49"/>
      <c r="K313" s="46" t="str">
        <f t="shared" si="23"/>
        <v/>
      </c>
    </row>
    <row r="314" spans="1:11" ht="18" customHeight="1" x14ac:dyDescent="0.25">
      <c r="A314" s="41"/>
      <c r="B314" s="40"/>
      <c r="C314" s="127"/>
      <c r="D314" s="40"/>
      <c r="E314" s="40"/>
      <c r="F314" s="40"/>
      <c r="G314" s="40"/>
      <c r="H314" s="127" t="str">
        <f t="shared" si="22"/>
        <v/>
      </c>
      <c r="J314" s="49"/>
      <c r="K314" s="46" t="str">
        <f t="shared" si="23"/>
        <v/>
      </c>
    </row>
    <row r="315" spans="1:11" ht="18" customHeight="1" x14ac:dyDescent="0.25">
      <c r="A315" s="41"/>
      <c r="B315" s="40"/>
      <c r="C315" s="127"/>
      <c r="D315" s="40"/>
      <c r="E315" s="40"/>
      <c r="F315" s="40"/>
      <c r="G315" s="40"/>
      <c r="H315" s="127" t="str">
        <f t="shared" si="22"/>
        <v/>
      </c>
      <c r="J315" s="49"/>
      <c r="K315" s="46" t="str">
        <f t="shared" si="23"/>
        <v/>
      </c>
    </row>
    <row r="316" spans="1:11" ht="18" customHeight="1" x14ac:dyDescent="0.25">
      <c r="A316" s="41"/>
      <c r="B316" s="40"/>
      <c r="C316" s="127"/>
      <c r="D316" s="40"/>
      <c r="E316" s="40"/>
      <c r="F316" s="40"/>
      <c r="G316" s="40"/>
      <c r="H316" s="127" t="str">
        <f t="shared" si="22"/>
        <v/>
      </c>
      <c r="J316" s="49"/>
      <c r="K316" s="46" t="str">
        <f t="shared" si="23"/>
        <v/>
      </c>
    </row>
    <row r="317" spans="1:11" ht="18" customHeight="1" x14ac:dyDescent="0.25">
      <c r="A317" s="41"/>
      <c r="B317" s="40"/>
      <c r="C317" s="127"/>
      <c r="D317" s="40"/>
      <c r="E317" s="40"/>
      <c r="F317" s="40"/>
      <c r="G317" s="40"/>
      <c r="H317" s="127" t="str">
        <f t="shared" si="22"/>
        <v/>
      </c>
      <c r="J317" s="49"/>
      <c r="K317" s="46" t="str">
        <f t="shared" si="23"/>
        <v/>
      </c>
    </row>
    <row r="318" spans="1:11" ht="18" customHeight="1" x14ac:dyDescent="0.25">
      <c r="A318" s="41"/>
      <c r="B318" s="40"/>
      <c r="C318" s="127"/>
      <c r="D318" s="40"/>
      <c r="E318" s="40"/>
      <c r="F318" s="40"/>
      <c r="G318" s="40"/>
      <c r="H318" s="127" t="str">
        <f t="shared" si="22"/>
        <v/>
      </c>
      <c r="J318" s="49"/>
      <c r="K318" s="46" t="str">
        <f t="shared" si="23"/>
        <v/>
      </c>
    </row>
    <row r="319" spans="1:11" ht="18" customHeight="1" x14ac:dyDescent="0.25">
      <c r="A319" s="41"/>
      <c r="B319" s="40"/>
      <c r="C319" s="127"/>
      <c r="D319" s="40"/>
      <c r="E319" s="40"/>
      <c r="F319" s="40"/>
      <c r="G319" s="40"/>
      <c r="H319" s="127" t="str">
        <f t="shared" si="22"/>
        <v/>
      </c>
      <c r="J319" s="49"/>
      <c r="K319" s="46" t="str">
        <f t="shared" si="23"/>
        <v/>
      </c>
    </row>
    <row r="320" spans="1:11" ht="18" customHeight="1" x14ac:dyDescent="0.25">
      <c r="A320" s="41"/>
      <c r="B320" s="40"/>
      <c r="C320" s="127"/>
      <c r="D320" s="40"/>
      <c r="E320" s="40"/>
      <c r="F320" s="40"/>
      <c r="G320" s="40"/>
      <c r="H320" s="127" t="str">
        <f t="shared" si="22"/>
        <v/>
      </c>
      <c r="J320" s="49"/>
      <c r="K320" s="46" t="str">
        <f t="shared" si="23"/>
        <v/>
      </c>
    </row>
    <row r="321" spans="1:11" ht="18" customHeight="1" x14ac:dyDescent="0.25">
      <c r="A321" s="41"/>
      <c r="B321" s="40"/>
      <c r="C321" s="127"/>
      <c r="D321" s="40"/>
      <c r="E321" s="40"/>
      <c r="F321" s="40"/>
      <c r="G321" s="40"/>
      <c r="H321" s="127" t="str">
        <f t="shared" si="22"/>
        <v/>
      </c>
      <c r="J321" s="49"/>
      <c r="K321" s="46" t="str">
        <f t="shared" si="23"/>
        <v/>
      </c>
    </row>
    <row r="322" spans="1:11" ht="18" customHeight="1" x14ac:dyDescent="0.25">
      <c r="A322" s="41"/>
      <c r="B322" s="40"/>
      <c r="C322" s="127"/>
      <c r="D322" s="40"/>
      <c r="E322" s="40"/>
      <c r="F322" s="40"/>
      <c r="G322" s="40"/>
      <c r="H322" s="127" t="str">
        <f t="shared" si="22"/>
        <v/>
      </c>
      <c r="J322" s="49"/>
      <c r="K322" s="46" t="str">
        <f t="shared" si="23"/>
        <v/>
      </c>
    </row>
    <row r="323" spans="1:11" ht="18" customHeight="1" x14ac:dyDescent="0.25">
      <c r="A323" s="41"/>
      <c r="B323" s="40"/>
      <c r="C323" s="127"/>
      <c r="D323" s="40"/>
      <c r="E323" s="40"/>
      <c r="F323" s="40"/>
      <c r="G323" s="40"/>
      <c r="H323" s="127" t="str">
        <f t="shared" si="22"/>
        <v/>
      </c>
      <c r="J323" s="49"/>
      <c r="K323" s="46" t="str">
        <f t="shared" si="23"/>
        <v/>
      </c>
    </row>
    <row r="324" spans="1:11" ht="18" customHeight="1" x14ac:dyDescent="0.25">
      <c r="A324" s="41"/>
      <c r="B324" s="40"/>
      <c r="C324" s="127"/>
      <c r="D324" s="40"/>
      <c r="E324" s="40"/>
      <c r="F324" s="40"/>
      <c r="G324" s="40"/>
      <c r="H324" s="127" t="str">
        <f t="shared" si="22"/>
        <v/>
      </c>
      <c r="J324" s="49"/>
      <c r="K324" s="46" t="str">
        <f t="shared" si="23"/>
        <v/>
      </c>
    </row>
    <row r="325" spans="1:11" ht="18" customHeight="1" x14ac:dyDescent="0.25">
      <c r="A325" s="41"/>
      <c r="B325" s="40"/>
      <c r="C325" s="127"/>
      <c r="D325" s="40"/>
      <c r="E325" s="40"/>
      <c r="F325" s="40"/>
      <c r="G325" s="40"/>
      <c r="H325" s="127" t="str">
        <f t="shared" si="22"/>
        <v/>
      </c>
      <c r="J325" s="49"/>
      <c r="K325" s="46" t="str">
        <f t="shared" si="23"/>
        <v/>
      </c>
    </row>
    <row r="326" spans="1:11" ht="18" customHeight="1" x14ac:dyDescent="0.25">
      <c r="A326" s="41"/>
      <c r="B326" s="40"/>
      <c r="C326" s="127"/>
      <c r="D326" s="40"/>
      <c r="E326" s="40"/>
      <c r="F326" s="40"/>
      <c r="G326" s="40"/>
      <c r="H326" s="127" t="str">
        <f t="shared" si="22"/>
        <v/>
      </c>
      <c r="J326" s="49"/>
      <c r="K326" s="46" t="str">
        <f t="shared" si="23"/>
        <v/>
      </c>
    </row>
    <row r="327" spans="1:11" ht="18" customHeight="1" x14ac:dyDescent="0.25">
      <c r="A327" s="41"/>
      <c r="B327" s="40"/>
      <c r="C327" s="127"/>
      <c r="D327" s="40"/>
      <c r="E327" s="40"/>
      <c r="F327" s="40"/>
      <c r="G327" s="40"/>
      <c r="H327" s="127" t="str">
        <f t="shared" si="22"/>
        <v/>
      </c>
      <c r="J327" s="49"/>
      <c r="K327" s="46" t="str">
        <f t="shared" si="23"/>
        <v/>
      </c>
    </row>
    <row r="328" spans="1:11" ht="18" customHeight="1" x14ac:dyDescent="0.25">
      <c r="A328" s="41"/>
      <c r="B328" s="40"/>
      <c r="C328" s="127"/>
      <c r="D328" s="40"/>
      <c r="E328" s="40"/>
      <c r="F328" s="40"/>
      <c r="G328" s="40"/>
      <c r="H328" s="127" t="str">
        <f t="shared" si="22"/>
        <v/>
      </c>
      <c r="J328" s="49"/>
      <c r="K328" s="46" t="str">
        <f t="shared" si="23"/>
        <v/>
      </c>
    </row>
    <row r="329" spans="1:11" ht="18" customHeight="1" x14ac:dyDescent="0.25">
      <c r="A329" s="41"/>
      <c r="B329" s="40"/>
      <c r="C329" s="127"/>
      <c r="D329" s="40"/>
      <c r="E329" s="40"/>
      <c r="F329" s="40"/>
      <c r="G329" s="40"/>
      <c r="H329" s="127" t="str">
        <f t="shared" si="22"/>
        <v/>
      </c>
      <c r="J329" s="49"/>
      <c r="K329" s="46" t="str">
        <f t="shared" si="23"/>
        <v/>
      </c>
    </row>
    <row r="330" spans="1:11" ht="18" customHeight="1" x14ac:dyDescent="0.25">
      <c r="A330" s="41"/>
      <c r="B330" s="40"/>
      <c r="C330" s="127"/>
      <c r="D330" s="40"/>
      <c r="E330" s="40"/>
      <c r="F330" s="40"/>
      <c r="G330" s="40"/>
      <c r="H330" s="127" t="str">
        <f t="shared" si="22"/>
        <v/>
      </c>
      <c r="J330" s="49"/>
      <c r="K330" s="46" t="str">
        <f t="shared" si="23"/>
        <v/>
      </c>
    </row>
    <row r="331" spans="1:11" ht="18" customHeight="1" x14ac:dyDescent="0.25">
      <c r="A331" s="41"/>
      <c r="B331" s="40"/>
      <c r="C331" s="127"/>
      <c r="D331" s="40"/>
      <c r="E331" s="40"/>
      <c r="F331" s="40"/>
      <c r="G331" s="40"/>
      <c r="H331" s="127" t="str">
        <f t="shared" si="22"/>
        <v/>
      </c>
      <c r="J331" s="49"/>
      <c r="K331" s="46" t="str">
        <f t="shared" si="23"/>
        <v/>
      </c>
    </row>
    <row r="332" spans="1:11" ht="18" customHeight="1" x14ac:dyDescent="0.25">
      <c r="A332" s="41"/>
      <c r="B332" s="40"/>
      <c r="C332" s="127"/>
      <c r="D332" s="40"/>
      <c r="E332" s="40"/>
      <c r="F332" s="40"/>
      <c r="G332" s="40"/>
      <c r="H332" s="127" t="str">
        <f t="shared" si="22"/>
        <v/>
      </c>
      <c r="J332" s="49"/>
      <c r="K332" s="46" t="str">
        <f t="shared" si="23"/>
        <v/>
      </c>
    </row>
    <row r="333" spans="1:11" ht="18" customHeight="1" x14ac:dyDescent="0.25">
      <c r="A333" s="41"/>
      <c r="B333" s="40"/>
      <c r="C333" s="127"/>
      <c r="D333" s="40"/>
      <c r="E333" s="40"/>
      <c r="F333" s="40"/>
      <c r="G333" s="40"/>
      <c r="H333" s="127" t="str">
        <f t="shared" si="22"/>
        <v/>
      </c>
      <c r="J333" s="49"/>
      <c r="K333" s="46" t="str">
        <f t="shared" si="23"/>
        <v/>
      </c>
    </row>
    <row r="334" spans="1:11" ht="18" customHeight="1" x14ac:dyDescent="0.25">
      <c r="A334" s="41"/>
      <c r="B334" s="40"/>
      <c r="C334" s="127"/>
      <c r="D334" s="40"/>
      <c r="E334" s="40"/>
      <c r="F334" s="40"/>
      <c r="G334" s="40"/>
      <c r="H334" s="127" t="str">
        <f t="shared" si="22"/>
        <v/>
      </c>
      <c r="J334" s="49"/>
      <c r="K334" s="46" t="str">
        <f t="shared" si="23"/>
        <v/>
      </c>
    </row>
    <row r="335" spans="1:11" ht="18" customHeight="1" x14ac:dyDescent="0.25">
      <c r="A335" s="41"/>
      <c r="B335" s="40"/>
      <c r="C335" s="127"/>
      <c r="D335" s="40"/>
      <c r="E335" s="40"/>
      <c r="F335" s="40"/>
      <c r="G335" s="40"/>
      <c r="H335" s="127" t="str">
        <f t="shared" si="22"/>
        <v/>
      </c>
      <c r="J335" s="49"/>
      <c r="K335" s="46" t="str">
        <f t="shared" si="23"/>
        <v/>
      </c>
    </row>
    <row r="336" spans="1:11" ht="18" customHeight="1" x14ac:dyDescent="0.25">
      <c r="A336" s="41"/>
      <c r="B336" s="40"/>
      <c r="C336" s="127"/>
      <c r="D336" s="40"/>
      <c r="E336" s="40"/>
      <c r="F336" s="40"/>
      <c r="G336" s="40"/>
      <c r="H336" s="127" t="str">
        <f t="shared" si="22"/>
        <v/>
      </c>
      <c r="J336" s="49"/>
      <c r="K336" s="46" t="str">
        <f t="shared" si="23"/>
        <v/>
      </c>
    </row>
    <row r="337" spans="1:11" ht="18" customHeight="1" x14ac:dyDescent="0.25">
      <c r="A337" s="41"/>
      <c r="B337" s="40"/>
      <c r="C337" s="127"/>
      <c r="D337" s="40"/>
      <c r="E337" s="40"/>
      <c r="F337" s="40"/>
      <c r="G337" s="40"/>
      <c r="H337" s="127" t="str">
        <f t="shared" si="22"/>
        <v/>
      </c>
      <c r="J337" s="49"/>
      <c r="K337" s="46" t="str">
        <f t="shared" si="23"/>
        <v/>
      </c>
    </row>
    <row r="338" spans="1:11" ht="18" customHeight="1" x14ac:dyDescent="0.25">
      <c r="A338" s="41"/>
      <c r="B338" s="40"/>
      <c r="C338" s="127"/>
      <c r="D338" s="40"/>
      <c r="E338" s="40"/>
      <c r="F338" s="40"/>
      <c r="G338" s="40"/>
      <c r="H338" s="127" t="str">
        <f t="shared" ref="H338:H401" si="24">IFERROR(AVERAGE(D338:G338),"")</f>
        <v/>
      </c>
      <c r="J338" s="49"/>
      <c r="K338" s="46" t="str">
        <f t="shared" si="23"/>
        <v/>
      </c>
    </row>
    <row r="339" spans="1:11" ht="18" customHeight="1" x14ac:dyDescent="0.25">
      <c r="A339" s="41"/>
      <c r="B339" s="40"/>
      <c r="C339" s="44"/>
      <c r="D339" s="40"/>
      <c r="E339" s="40"/>
      <c r="F339" s="40"/>
      <c r="G339" s="40"/>
      <c r="H339" s="44" t="str">
        <f t="shared" si="24"/>
        <v/>
      </c>
      <c r="J339" s="49"/>
      <c r="K339" s="46" t="str">
        <f t="shared" si="23"/>
        <v/>
      </c>
    </row>
    <row r="340" spans="1:11" ht="18" customHeight="1" x14ac:dyDescent="0.25">
      <c r="A340" s="41"/>
      <c r="B340" s="40"/>
      <c r="C340" s="44"/>
      <c r="D340" s="40"/>
      <c r="E340" s="40"/>
      <c r="F340" s="40"/>
      <c r="G340" s="40"/>
      <c r="H340" s="44" t="str">
        <f t="shared" si="24"/>
        <v/>
      </c>
      <c r="J340" s="49"/>
      <c r="K340" s="46" t="str">
        <f t="shared" si="23"/>
        <v/>
      </c>
    </row>
    <row r="341" spans="1:11" ht="18" customHeight="1" x14ac:dyDescent="0.25">
      <c r="A341" s="41"/>
      <c r="B341" s="40"/>
      <c r="C341" s="44"/>
      <c r="D341" s="40"/>
      <c r="E341" s="40"/>
      <c r="F341" s="40"/>
      <c r="G341" s="40"/>
      <c r="H341" s="44" t="str">
        <f t="shared" si="24"/>
        <v/>
      </c>
      <c r="J341" s="49"/>
      <c r="K341" s="46" t="str">
        <f t="shared" si="23"/>
        <v/>
      </c>
    </row>
    <row r="342" spans="1:11" ht="18" customHeight="1" x14ac:dyDescent="0.25">
      <c r="A342" s="41"/>
      <c r="B342" s="40"/>
      <c r="C342" s="44"/>
      <c r="D342" s="40"/>
      <c r="E342" s="40"/>
      <c r="F342" s="40"/>
      <c r="G342" s="40"/>
      <c r="H342" s="44" t="str">
        <f t="shared" si="24"/>
        <v/>
      </c>
      <c r="J342" s="49"/>
      <c r="K342" s="46" t="str">
        <f t="shared" si="23"/>
        <v/>
      </c>
    </row>
    <row r="343" spans="1:11" ht="18" customHeight="1" x14ac:dyDescent="0.25">
      <c r="A343" s="41"/>
      <c r="B343" s="40"/>
      <c r="C343" s="44"/>
      <c r="D343" s="40"/>
      <c r="E343" s="40"/>
      <c r="F343" s="40"/>
      <c r="G343" s="40"/>
      <c r="H343" s="44" t="str">
        <f t="shared" si="24"/>
        <v/>
      </c>
      <c r="J343" s="49"/>
      <c r="K343" s="46" t="str">
        <f t="shared" si="23"/>
        <v/>
      </c>
    </row>
    <row r="344" spans="1:11" ht="18" customHeight="1" x14ac:dyDescent="0.25">
      <c r="A344" s="41"/>
      <c r="B344" s="40"/>
      <c r="C344" s="44"/>
      <c r="D344" s="40"/>
      <c r="E344" s="40"/>
      <c r="F344" s="40"/>
      <c r="G344" s="40"/>
      <c r="H344" s="44" t="str">
        <f t="shared" si="24"/>
        <v/>
      </c>
      <c r="J344" s="49"/>
      <c r="K344" s="46" t="str">
        <f t="shared" si="23"/>
        <v/>
      </c>
    </row>
    <row r="345" spans="1:11" ht="18" customHeight="1" x14ac:dyDescent="0.25">
      <c r="A345" s="41"/>
      <c r="B345" s="40"/>
      <c r="C345" s="44"/>
      <c r="D345" s="40"/>
      <c r="E345" s="40"/>
      <c r="F345" s="40"/>
      <c r="G345" s="40"/>
      <c r="H345" s="44" t="str">
        <f t="shared" si="24"/>
        <v/>
      </c>
      <c r="J345" s="49"/>
      <c r="K345" s="46" t="str">
        <f t="shared" si="23"/>
        <v/>
      </c>
    </row>
    <row r="346" spans="1:11" ht="18" customHeight="1" x14ac:dyDescent="0.25">
      <c r="A346" s="41"/>
      <c r="B346" s="40"/>
      <c r="C346" s="44"/>
      <c r="D346" s="40"/>
      <c r="E346" s="40"/>
      <c r="F346" s="40"/>
      <c r="G346" s="40"/>
      <c r="H346" s="44" t="str">
        <f t="shared" si="24"/>
        <v/>
      </c>
      <c r="J346" s="49"/>
      <c r="K346" s="46" t="str">
        <f t="shared" si="23"/>
        <v/>
      </c>
    </row>
    <row r="347" spans="1:11" ht="18" customHeight="1" x14ac:dyDescent="0.25">
      <c r="A347" s="41"/>
      <c r="B347" s="40"/>
      <c r="C347" s="44"/>
      <c r="D347" s="40"/>
      <c r="E347" s="40"/>
      <c r="F347" s="40"/>
      <c r="G347" s="40"/>
      <c r="H347" s="44" t="str">
        <f t="shared" si="24"/>
        <v/>
      </c>
      <c r="J347" s="49"/>
      <c r="K347" s="46" t="str">
        <f t="shared" si="23"/>
        <v/>
      </c>
    </row>
    <row r="348" spans="1:11" ht="18" customHeight="1" x14ac:dyDescent="0.25">
      <c r="A348" s="41"/>
      <c r="B348" s="40"/>
      <c r="C348" s="44"/>
      <c r="D348" s="40"/>
      <c r="E348" s="40"/>
      <c r="F348" s="40"/>
      <c r="G348" s="40"/>
      <c r="H348" s="44" t="str">
        <f t="shared" si="24"/>
        <v/>
      </c>
      <c r="J348" s="49"/>
      <c r="K348" s="46" t="str">
        <f t="shared" ref="K348:K406" si="25">IF(J348="","",ROUND(H348,2))</f>
        <v/>
      </c>
    </row>
    <row r="349" spans="1:11" ht="18" customHeight="1" x14ac:dyDescent="0.25">
      <c r="A349" s="41"/>
      <c r="B349" s="40"/>
      <c r="C349" s="44"/>
      <c r="D349" s="40"/>
      <c r="E349" s="40"/>
      <c r="F349" s="40"/>
      <c r="G349" s="40"/>
      <c r="H349" s="44" t="str">
        <f t="shared" si="24"/>
        <v/>
      </c>
      <c r="J349" s="49"/>
      <c r="K349" s="46" t="str">
        <f t="shared" si="25"/>
        <v/>
      </c>
    </row>
    <row r="350" spans="1:11" ht="18" customHeight="1" x14ac:dyDescent="0.25">
      <c r="A350" s="41"/>
      <c r="B350" s="40"/>
      <c r="C350" s="44"/>
      <c r="D350" s="40"/>
      <c r="E350" s="40"/>
      <c r="F350" s="40"/>
      <c r="G350" s="40"/>
      <c r="H350" s="44" t="str">
        <f t="shared" si="24"/>
        <v/>
      </c>
      <c r="J350" s="49"/>
      <c r="K350" s="46" t="str">
        <f t="shared" si="25"/>
        <v/>
      </c>
    </row>
    <row r="351" spans="1:11" ht="18" customHeight="1" x14ac:dyDescent="0.25">
      <c r="A351" s="41"/>
      <c r="B351" s="40"/>
      <c r="C351" s="44"/>
      <c r="D351" s="40"/>
      <c r="E351" s="40"/>
      <c r="F351" s="40"/>
      <c r="G351" s="40"/>
      <c r="H351" s="44" t="str">
        <f t="shared" si="24"/>
        <v/>
      </c>
      <c r="J351" s="49"/>
      <c r="K351" s="46" t="str">
        <f t="shared" si="25"/>
        <v/>
      </c>
    </row>
    <row r="352" spans="1:11" ht="18" customHeight="1" x14ac:dyDescent="0.25">
      <c r="A352" s="41"/>
      <c r="B352" s="40"/>
      <c r="C352" s="44"/>
      <c r="D352" s="40"/>
      <c r="E352" s="40"/>
      <c r="F352" s="40"/>
      <c r="G352" s="40"/>
      <c r="H352" s="44" t="str">
        <f t="shared" si="24"/>
        <v/>
      </c>
      <c r="J352" s="49"/>
      <c r="K352" s="46" t="str">
        <f t="shared" si="25"/>
        <v/>
      </c>
    </row>
    <row r="353" spans="1:11" ht="18" customHeight="1" x14ac:dyDescent="0.25">
      <c r="A353" s="41"/>
      <c r="B353" s="40"/>
      <c r="C353" s="44"/>
      <c r="D353" s="40"/>
      <c r="E353" s="40"/>
      <c r="F353" s="40"/>
      <c r="G353" s="40"/>
      <c r="H353" s="44" t="str">
        <f t="shared" si="24"/>
        <v/>
      </c>
      <c r="J353" s="49"/>
      <c r="K353" s="46" t="str">
        <f t="shared" si="25"/>
        <v/>
      </c>
    </row>
    <row r="354" spans="1:11" ht="18" customHeight="1" x14ac:dyDescent="0.25">
      <c r="A354" s="41"/>
      <c r="B354" s="40"/>
      <c r="C354" s="44"/>
      <c r="D354" s="40"/>
      <c r="E354" s="40"/>
      <c r="F354" s="40"/>
      <c r="G354" s="40"/>
      <c r="H354" s="44" t="str">
        <f t="shared" si="24"/>
        <v/>
      </c>
      <c r="J354" s="49"/>
      <c r="K354" s="46" t="str">
        <f t="shared" si="25"/>
        <v/>
      </c>
    </row>
    <row r="355" spans="1:11" ht="18" customHeight="1" x14ac:dyDescent="0.25">
      <c r="A355" s="41"/>
      <c r="B355" s="40"/>
      <c r="C355" s="44"/>
      <c r="D355" s="40"/>
      <c r="E355" s="40"/>
      <c r="F355" s="40"/>
      <c r="G355" s="40"/>
      <c r="H355" s="44" t="str">
        <f t="shared" si="24"/>
        <v/>
      </c>
      <c r="J355" s="49"/>
      <c r="K355" s="46" t="str">
        <f t="shared" si="25"/>
        <v/>
      </c>
    </row>
    <row r="356" spans="1:11" ht="18" customHeight="1" x14ac:dyDescent="0.25">
      <c r="A356" s="41"/>
      <c r="B356" s="40"/>
      <c r="C356" s="44"/>
      <c r="D356" s="40"/>
      <c r="E356" s="40"/>
      <c r="F356" s="40"/>
      <c r="G356" s="40"/>
      <c r="H356" s="44" t="str">
        <f t="shared" si="24"/>
        <v/>
      </c>
      <c r="J356" s="49"/>
      <c r="K356" s="46" t="str">
        <f t="shared" si="25"/>
        <v/>
      </c>
    </row>
    <row r="357" spans="1:11" ht="18" customHeight="1" x14ac:dyDescent="0.25">
      <c r="A357" s="41"/>
      <c r="B357" s="40"/>
      <c r="C357" s="44"/>
      <c r="D357" s="40"/>
      <c r="E357" s="40"/>
      <c r="F357" s="40"/>
      <c r="G357" s="40"/>
      <c r="H357" s="44" t="str">
        <f t="shared" si="24"/>
        <v/>
      </c>
      <c r="J357" s="49"/>
      <c r="K357" s="46" t="str">
        <f t="shared" si="25"/>
        <v/>
      </c>
    </row>
    <row r="358" spans="1:11" ht="18" customHeight="1" x14ac:dyDescent="0.25">
      <c r="A358" s="41"/>
      <c r="B358" s="40"/>
      <c r="C358" s="44"/>
      <c r="D358" s="40"/>
      <c r="E358" s="40"/>
      <c r="F358" s="40"/>
      <c r="G358" s="40"/>
      <c r="H358" s="44" t="str">
        <f t="shared" si="24"/>
        <v/>
      </c>
      <c r="J358" s="49"/>
      <c r="K358" s="46" t="str">
        <f t="shared" si="25"/>
        <v/>
      </c>
    </row>
    <row r="359" spans="1:11" ht="18" customHeight="1" x14ac:dyDescent="0.25">
      <c r="A359" s="41"/>
      <c r="B359" s="40"/>
      <c r="C359" s="44"/>
      <c r="D359" s="40"/>
      <c r="E359" s="40"/>
      <c r="F359" s="40"/>
      <c r="G359" s="40"/>
      <c r="H359" s="44" t="str">
        <f t="shared" si="24"/>
        <v/>
      </c>
      <c r="J359" s="49"/>
      <c r="K359" s="46" t="str">
        <f t="shared" si="25"/>
        <v/>
      </c>
    </row>
    <row r="360" spans="1:11" ht="18" customHeight="1" x14ac:dyDescent="0.25">
      <c r="A360" s="41"/>
      <c r="B360" s="40"/>
      <c r="C360" s="44"/>
      <c r="D360" s="40"/>
      <c r="E360" s="40"/>
      <c r="F360" s="40"/>
      <c r="G360" s="40"/>
      <c r="H360" s="44" t="str">
        <f t="shared" si="24"/>
        <v/>
      </c>
      <c r="J360" s="49"/>
      <c r="K360" s="46" t="str">
        <f t="shared" si="25"/>
        <v/>
      </c>
    </row>
    <row r="361" spans="1:11" ht="18" customHeight="1" x14ac:dyDescent="0.25">
      <c r="A361" s="41"/>
      <c r="B361" s="40"/>
      <c r="C361" s="44"/>
      <c r="D361" s="40"/>
      <c r="E361" s="40"/>
      <c r="F361" s="40"/>
      <c r="G361" s="40"/>
      <c r="H361" s="44" t="str">
        <f t="shared" si="24"/>
        <v/>
      </c>
      <c r="J361" s="49"/>
      <c r="K361" s="46" t="str">
        <f t="shared" si="25"/>
        <v/>
      </c>
    </row>
    <row r="362" spans="1:11" ht="18" customHeight="1" x14ac:dyDescent="0.25">
      <c r="A362" s="41"/>
      <c r="B362" s="40"/>
      <c r="C362" s="44"/>
      <c r="D362" s="40"/>
      <c r="E362" s="40"/>
      <c r="F362" s="40"/>
      <c r="G362" s="40"/>
      <c r="H362" s="44" t="str">
        <f t="shared" si="24"/>
        <v/>
      </c>
      <c r="J362" s="49"/>
      <c r="K362" s="46" t="str">
        <f t="shared" si="25"/>
        <v/>
      </c>
    </row>
    <row r="363" spans="1:11" ht="18" customHeight="1" x14ac:dyDescent="0.25">
      <c r="A363" s="41"/>
      <c r="B363" s="40"/>
      <c r="C363" s="44"/>
      <c r="D363" s="40"/>
      <c r="E363" s="40"/>
      <c r="F363" s="40"/>
      <c r="G363" s="40"/>
      <c r="H363" s="44" t="str">
        <f t="shared" si="24"/>
        <v/>
      </c>
      <c r="J363" s="49"/>
      <c r="K363" s="46" t="str">
        <f t="shared" si="25"/>
        <v/>
      </c>
    </row>
    <row r="364" spans="1:11" ht="18" customHeight="1" x14ac:dyDescent="0.25">
      <c r="A364" s="41"/>
      <c r="B364" s="40"/>
      <c r="C364" s="44"/>
      <c r="D364" s="40"/>
      <c r="E364" s="40"/>
      <c r="F364" s="40"/>
      <c r="G364" s="40"/>
      <c r="H364" s="44" t="str">
        <f t="shared" si="24"/>
        <v/>
      </c>
      <c r="J364" s="49"/>
      <c r="K364" s="46" t="str">
        <f t="shared" si="25"/>
        <v/>
      </c>
    </row>
    <row r="365" spans="1:11" ht="18" customHeight="1" x14ac:dyDescent="0.25">
      <c r="A365" s="41"/>
      <c r="B365" s="40"/>
      <c r="C365" s="44"/>
      <c r="D365" s="40"/>
      <c r="E365" s="40"/>
      <c r="F365" s="40"/>
      <c r="G365" s="40"/>
      <c r="H365" s="44" t="str">
        <f t="shared" si="24"/>
        <v/>
      </c>
      <c r="J365" s="49"/>
      <c r="K365" s="46" t="str">
        <f t="shared" si="25"/>
        <v/>
      </c>
    </row>
    <row r="366" spans="1:11" ht="18" customHeight="1" x14ac:dyDescent="0.25">
      <c r="A366" s="41"/>
      <c r="B366" s="40"/>
      <c r="C366" s="44"/>
      <c r="D366" s="40"/>
      <c r="E366" s="40"/>
      <c r="F366" s="40"/>
      <c r="G366" s="40"/>
      <c r="H366" s="44" t="str">
        <f t="shared" si="24"/>
        <v/>
      </c>
      <c r="J366" s="49"/>
      <c r="K366" s="46" t="str">
        <f t="shared" si="25"/>
        <v/>
      </c>
    </row>
    <row r="367" spans="1:11" ht="18" customHeight="1" x14ac:dyDescent="0.25">
      <c r="A367" s="41"/>
      <c r="B367" s="40"/>
      <c r="C367" s="44"/>
      <c r="D367" s="40"/>
      <c r="E367" s="40"/>
      <c r="F367" s="40"/>
      <c r="G367" s="40"/>
      <c r="H367" s="44" t="str">
        <f t="shared" si="24"/>
        <v/>
      </c>
      <c r="J367" s="49"/>
      <c r="K367" s="46" t="str">
        <f t="shared" si="25"/>
        <v/>
      </c>
    </row>
    <row r="368" spans="1:11" ht="18" customHeight="1" x14ac:dyDescent="0.25">
      <c r="A368" s="41"/>
      <c r="B368" s="40"/>
      <c r="C368" s="44"/>
      <c r="D368" s="40"/>
      <c r="E368" s="40"/>
      <c r="F368" s="40"/>
      <c r="G368" s="40"/>
      <c r="H368" s="44" t="str">
        <f t="shared" si="24"/>
        <v/>
      </c>
      <c r="J368" s="49"/>
      <c r="K368" s="46" t="str">
        <f t="shared" si="25"/>
        <v/>
      </c>
    </row>
    <row r="369" spans="1:11" ht="18" customHeight="1" x14ac:dyDescent="0.25">
      <c r="A369" s="41"/>
      <c r="B369" s="40"/>
      <c r="C369" s="44"/>
      <c r="D369" s="40"/>
      <c r="E369" s="40"/>
      <c r="F369" s="40"/>
      <c r="G369" s="40"/>
      <c r="H369" s="44" t="str">
        <f t="shared" si="24"/>
        <v/>
      </c>
      <c r="J369" s="49"/>
      <c r="K369" s="46" t="str">
        <f t="shared" si="25"/>
        <v/>
      </c>
    </row>
    <row r="370" spans="1:11" ht="18" customHeight="1" x14ac:dyDescent="0.25">
      <c r="A370" s="41"/>
      <c r="B370" s="40"/>
      <c r="C370" s="44"/>
      <c r="D370" s="40"/>
      <c r="E370" s="40"/>
      <c r="F370" s="40"/>
      <c r="G370" s="40"/>
      <c r="H370" s="44" t="str">
        <f t="shared" si="24"/>
        <v/>
      </c>
      <c r="J370" s="49"/>
      <c r="K370" s="46" t="str">
        <f t="shared" si="25"/>
        <v/>
      </c>
    </row>
    <row r="371" spans="1:11" ht="18" customHeight="1" x14ac:dyDescent="0.25">
      <c r="A371" s="41"/>
      <c r="B371" s="40"/>
      <c r="C371" s="44"/>
      <c r="D371" s="40"/>
      <c r="E371" s="40"/>
      <c r="F371" s="40"/>
      <c r="G371" s="40"/>
      <c r="H371" s="44" t="str">
        <f t="shared" si="24"/>
        <v/>
      </c>
      <c r="J371" s="49"/>
      <c r="K371" s="46" t="str">
        <f t="shared" si="25"/>
        <v/>
      </c>
    </row>
    <row r="372" spans="1:11" ht="18" customHeight="1" x14ac:dyDescent="0.25">
      <c r="A372" s="41"/>
      <c r="B372" s="40"/>
      <c r="C372" s="44"/>
      <c r="D372" s="40"/>
      <c r="E372" s="40"/>
      <c r="F372" s="40"/>
      <c r="G372" s="40"/>
      <c r="H372" s="44" t="str">
        <f t="shared" si="24"/>
        <v/>
      </c>
      <c r="J372" s="49"/>
      <c r="K372" s="46" t="str">
        <f t="shared" si="25"/>
        <v/>
      </c>
    </row>
    <row r="373" spans="1:11" ht="18" customHeight="1" x14ac:dyDescent="0.25">
      <c r="A373" s="41"/>
      <c r="B373" s="40"/>
      <c r="C373" s="44"/>
      <c r="D373" s="40"/>
      <c r="E373" s="40"/>
      <c r="F373" s="40"/>
      <c r="G373" s="40"/>
      <c r="H373" s="44" t="str">
        <f t="shared" si="24"/>
        <v/>
      </c>
      <c r="J373" s="49"/>
      <c r="K373" s="46" t="str">
        <f t="shared" si="25"/>
        <v/>
      </c>
    </row>
    <row r="374" spans="1:11" ht="18" customHeight="1" x14ac:dyDescent="0.25">
      <c r="A374" s="41"/>
      <c r="B374" s="40"/>
      <c r="C374" s="44"/>
      <c r="D374" s="40"/>
      <c r="E374" s="40"/>
      <c r="F374" s="40"/>
      <c r="G374" s="40"/>
      <c r="H374" s="44" t="str">
        <f t="shared" si="24"/>
        <v/>
      </c>
      <c r="J374" s="49"/>
      <c r="K374" s="46" t="str">
        <f t="shared" si="25"/>
        <v/>
      </c>
    </row>
    <row r="375" spans="1:11" ht="18" customHeight="1" x14ac:dyDescent="0.25">
      <c r="A375" s="41"/>
      <c r="B375" s="40"/>
      <c r="C375" s="44"/>
      <c r="D375" s="40"/>
      <c r="E375" s="40"/>
      <c r="F375" s="40"/>
      <c r="G375" s="40"/>
      <c r="H375" s="44" t="str">
        <f t="shared" si="24"/>
        <v/>
      </c>
      <c r="J375" s="49"/>
      <c r="K375" s="46" t="str">
        <f t="shared" si="25"/>
        <v/>
      </c>
    </row>
    <row r="376" spans="1:11" ht="18" customHeight="1" x14ac:dyDescent="0.25">
      <c r="A376" s="41"/>
      <c r="B376" s="40"/>
      <c r="C376" s="44"/>
      <c r="D376" s="40"/>
      <c r="E376" s="40"/>
      <c r="F376" s="40"/>
      <c r="G376" s="40"/>
      <c r="H376" s="44" t="str">
        <f t="shared" si="24"/>
        <v/>
      </c>
      <c r="J376" s="49"/>
      <c r="K376" s="46" t="str">
        <f t="shared" si="25"/>
        <v/>
      </c>
    </row>
    <row r="377" spans="1:11" ht="18" customHeight="1" x14ac:dyDescent="0.25">
      <c r="A377" s="41"/>
      <c r="B377" s="40"/>
      <c r="C377" s="44"/>
      <c r="D377" s="40"/>
      <c r="E377" s="40"/>
      <c r="F377" s="40"/>
      <c r="G377" s="40"/>
      <c r="H377" s="44" t="str">
        <f t="shared" si="24"/>
        <v/>
      </c>
      <c r="J377" s="49"/>
      <c r="K377" s="46" t="str">
        <f t="shared" si="25"/>
        <v/>
      </c>
    </row>
    <row r="378" spans="1:11" ht="18" customHeight="1" x14ac:dyDescent="0.25">
      <c r="A378" s="41"/>
      <c r="B378" s="40"/>
      <c r="C378" s="44"/>
      <c r="D378" s="40"/>
      <c r="E378" s="40"/>
      <c r="F378" s="40"/>
      <c r="G378" s="40"/>
      <c r="H378" s="44" t="str">
        <f t="shared" si="24"/>
        <v/>
      </c>
      <c r="J378" s="49"/>
      <c r="K378" s="46" t="str">
        <f t="shared" si="25"/>
        <v/>
      </c>
    </row>
    <row r="379" spans="1:11" ht="18" customHeight="1" x14ac:dyDescent="0.25">
      <c r="A379" s="41"/>
      <c r="B379" s="40"/>
      <c r="C379" s="44"/>
      <c r="D379" s="40"/>
      <c r="E379" s="40"/>
      <c r="F379" s="40"/>
      <c r="G379" s="40"/>
      <c r="H379" s="44" t="str">
        <f t="shared" si="24"/>
        <v/>
      </c>
      <c r="J379" s="49"/>
      <c r="K379" s="46" t="str">
        <f t="shared" si="25"/>
        <v/>
      </c>
    </row>
    <row r="380" spans="1:11" ht="18" customHeight="1" x14ac:dyDescent="0.25">
      <c r="A380" s="41"/>
      <c r="B380" s="40"/>
      <c r="C380" s="44"/>
      <c r="D380" s="40"/>
      <c r="E380" s="40"/>
      <c r="F380" s="40"/>
      <c r="G380" s="40"/>
      <c r="H380" s="44" t="str">
        <f t="shared" si="24"/>
        <v/>
      </c>
      <c r="J380" s="49"/>
      <c r="K380" s="46" t="str">
        <f t="shared" si="25"/>
        <v/>
      </c>
    </row>
    <row r="381" spans="1:11" ht="18" customHeight="1" x14ac:dyDescent="0.25">
      <c r="A381" s="41"/>
      <c r="B381" s="40"/>
      <c r="C381" s="44"/>
      <c r="D381" s="40"/>
      <c r="E381" s="40"/>
      <c r="F381" s="40"/>
      <c r="G381" s="40"/>
      <c r="H381" s="44" t="str">
        <f t="shared" si="24"/>
        <v/>
      </c>
      <c r="J381" s="49"/>
      <c r="K381" s="46" t="str">
        <f t="shared" si="25"/>
        <v/>
      </c>
    </row>
    <row r="382" spans="1:11" ht="18" customHeight="1" x14ac:dyDescent="0.25">
      <c r="A382" s="41"/>
      <c r="B382" s="40"/>
      <c r="C382" s="44"/>
      <c r="D382" s="40"/>
      <c r="E382" s="40"/>
      <c r="F382" s="40"/>
      <c r="G382" s="40"/>
      <c r="H382" s="44" t="str">
        <f t="shared" si="24"/>
        <v/>
      </c>
      <c r="J382" s="49"/>
      <c r="K382" s="46" t="str">
        <f t="shared" si="25"/>
        <v/>
      </c>
    </row>
    <row r="383" spans="1:11" ht="18" customHeight="1" x14ac:dyDescent="0.25">
      <c r="A383" s="41"/>
      <c r="B383" s="40"/>
      <c r="C383" s="44"/>
      <c r="D383" s="40"/>
      <c r="E383" s="40"/>
      <c r="F383" s="40"/>
      <c r="G383" s="40"/>
      <c r="H383" s="44" t="str">
        <f t="shared" si="24"/>
        <v/>
      </c>
      <c r="J383" s="49"/>
      <c r="K383" s="46" t="str">
        <f t="shared" si="25"/>
        <v/>
      </c>
    </row>
    <row r="384" spans="1:11" ht="18" customHeight="1" x14ac:dyDescent="0.25">
      <c r="A384" s="41"/>
      <c r="B384" s="40"/>
      <c r="C384" s="44"/>
      <c r="D384" s="40"/>
      <c r="E384" s="40"/>
      <c r="F384" s="40"/>
      <c r="G384" s="40"/>
      <c r="H384" s="44" t="str">
        <f t="shared" si="24"/>
        <v/>
      </c>
      <c r="J384" s="49"/>
      <c r="K384" s="46" t="str">
        <f t="shared" si="25"/>
        <v/>
      </c>
    </row>
    <row r="385" spans="1:11" ht="18" customHeight="1" x14ac:dyDescent="0.25">
      <c r="A385" s="41"/>
      <c r="B385" s="40"/>
      <c r="C385" s="44"/>
      <c r="D385" s="40"/>
      <c r="E385" s="40"/>
      <c r="F385" s="40"/>
      <c r="G385" s="40"/>
      <c r="H385" s="44" t="str">
        <f t="shared" si="24"/>
        <v/>
      </c>
      <c r="J385" s="49"/>
      <c r="K385" s="46" t="str">
        <f t="shared" si="25"/>
        <v/>
      </c>
    </row>
    <row r="386" spans="1:11" ht="18" customHeight="1" x14ac:dyDescent="0.25">
      <c r="A386" s="41"/>
      <c r="B386" s="40"/>
      <c r="C386" s="44"/>
      <c r="D386" s="40"/>
      <c r="E386" s="40"/>
      <c r="F386" s="40"/>
      <c r="G386" s="40"/>
      <c r="H386" s="44" t="str">
        <f t="shared" si="24"/>
        <v/>
      </c>
      <c r="J386" s="49"/>
      <c r="K386" s="46" t="str">
        <f t="shared" si="25"/>
        <v/>
      </c>
    </row>
    <row r="387" spans="1:11" ht="18" customHeight="1" x14ac:dyDescent="0.25">
      <c r="A387" s="41"/>
      <c r="B387" s="40"/>
      <c r="C387" s="44"/>
      <c r="D387" s="40"/>
      <c r="E387" s="40"/>
      <c r="F387" s="40"/>
      <c r="G387" s="40"/>
      <c r="H387" s="44" t="str">
        <f t="shared" si="24"/>
        <v/>
      </c>
      <c r="J387" s="49"/>
      <c r="K387" s="46" t="str">
        <f t="shared" si="25"/>
        <v/>
      </c>
    </row>
    <row r="388" spans="1:11" ht="18" customHeight="1" x14ac:dyDescent="0.25">
      <c r="A388" s="41"/>
      <c r="B388" s="40"/>
      <c r="C388" s="44"/>
      <c r="D388" s="40"/>
      <c r="E388" s="40"/>
      <c r="F388" s="40"/>
      <c r="G388" s="40"/>
      <c r="H388" s="44" t="str">
        <f t="shared" si="24"/>
        <v/>
      </c>
      <c r="J388" s="49"/>
      <c r="K388" s="46" t="str">
        <f t="shared" si="25"/>
        <v/>
      </c>
    </row>
    <row r="389" spans="1:11" ht="18" customHeight="1" x14ac:dyDescent="0.25">
      <c r="A389" s="41"/>
      <c r="B389" s="40"/>
      <c r="C389" s="44"/>
      <c r="D389" s="40"/>
      <c r="E389" s="40"/>
      <c r="F389" s="40"/>
      <c r="G389" s="40"/>
      <c r="H389" s="44" t="str">
        <f t="shared" si="24"/>
        <v/>
      </c>
      <c r="J389" s="49"/>
      <c r="K389" s="46" t="str">
        <f t="shared" si="25"/>
        <v/>
      </c>
    </row>
    <row r="390" spans="1:11" ht="18" customHeight="1" x14ac:dyDescent="0.25">
      <c r="A390" s="41"/>
      <c r="B390" s="40"/>
      <c r="C390" s="44"/>
      <c r="D390" s="40"/>
      <c r="E390" s="40"/>
      <c r="F390" s="40"/>
      <c r="G390" s="40"/>
      <c r="H390" s="44" t="str">
        <f t="shared" si="24"/>
        <v/>
      </c>
      <c r="J390" s="49"/>
      <c r="K390" s="46" t="str">
        <f t="shared" si="25"/>
        <v/>
      </c>
    </row>
    <row r="391" spans="1:11" ht="18" customHeight="1" x14ac:dyDescent="0.25">
      <c r="A391" s="41"/>
      <c r="B391" s="40"/>
      <c r="C391" s="44"/>
      <c r="D391" s="40"/>
      <c r="E391" s="40"/>
      <c r="F391" s="40"/>
      <c r="G391" s="40"/>
      <c r="H391" s="44" t="str">
        <f t="shared" si="24"/>
        <v/>
      </c>
      <c r="J391" s="49"/>
      <c r="K391" s="46" t="str">
        <f t="shared" si="25"/>
        <v/>
      </c>
    </row>
    <row r="392" spans="1:11" ht="18" customHeight="1" x14ac:dyDescent="0.25">
      <c r="A392" s="41"/>
      <c r="B392" s="40"/>
      <c r="C392" s="44"/>
      <c r="D392" s="40"/>
      <c r="E392" s="40"/>
      <c r="F392" s="40"/>
      <c r="G392" s="40"/>
      <c r="H392" s="44" t="str">
        <f t="shared" si="24"/>
        <v/>
      </c>
      <c r="J392" s="49"/>
      <c r="K392" s="46" t="str">
        <f t="shared" si="25"/>
        <v/>
      </c>
    </row>
    <row r="393" spans="1:11" ht="18" customHeight="1" x14ac:dyDescent="0.25">
      <c r="A393" s="41"/>
      <c r="B393" s="40"/>
      <c r="C393" s="44"/>
      <c r="D393" s="40"/>
      <c r="E393" s="40"/>
      <c r="F393" s="40"/>
      <c r="G393" s="40"/>
      <c r="H393" s="44" t="str">
        <f t="shared" si="24"/>
        <v/>
      </c>
      <c r="J393" s="49"/>
      <c r="K393" s="46" t="str">
        <f t="shared" si="25"/>
        <v/>
      </c>
    </row>
    <row r="394" spans="1:11" ht="18" customHeight="1" x14ac:dyDescent="0.25">
      <c r="A394" s="41"/>
      <c r="B394" s="40"/>
      <c r="C394" s="44"/>
      <c r="D394" s="40"/>
      <c r="E394" s="40"/>
      <c r="F394" s="40"/>
      <c r="G394" s="40"/>
      <c r="H394" s="44" t="str">
        <f t="shared" si="24"/>
        <v/>
      </c>
      <c r="J394" s="49"/>
      <c r="K394" s="46" t="str">
        <f t="shared" si="25"/>
        <v/>
      </c>
    </row>
    <row r="395" spans="1:11" ht="18" customHeight="1" x14ac:dyDescent="0.25">
      <c r="A395" s="41"/>
      <c r="B395" s="40"/>
      <c r="C395" s="44"/>
      <c r="D395" s="40"/>
      <c r="E395" s="40"/>
      <c r="F395" s="40"/>
      <c r="G395" s="40"/>
      <c r="H395" s="44" t="str">
        <f t="shared" si="24"/>
        <v/>
      </c>
      <c r="J395" s="49"/>
      <c r="K395" s="46" t="str">
        <f t="shared" si="25"/>
        <v/>
      </c>
    </row>
    <row r="396" spans="1:11" ht="18" customHeight="1" x14ac:dyDescent="0.25">
      <c r="A396" s="41"/>
      <c r="B396" s="40"/>
      <c r="C396" s="44"/>
      <c r="D396" s="40"/>
      <c r="E396" s="40"/>
      <c r="F396" s="40"/>
      <c r="G396" s="40"/>
      <c r="H396" s="44" t="str">
        <f t="shared" si="24"/>
        <v/>
      </c>
      <c r="J396" s="49"/>
      <c r="K396" s="46" t="str">
        <f t="shared" si="25"/>
        <v/>
      </c>
    </row>
    <row r="397" spans="1:11" ht="18" customHeight="1" x14ac:dyDescent="0.25">
      <c r="A397" s="41"/>
      <c r="B397" s="40"/>
      <c r="C397" s="44"/>
      <c r="D397" s="40"/>
      <c r="E397" s="40"/>
      <c r="F397" s="40"/>
      <c r="G397" s="40"/>
      <c r="H397" s="44" t="str">
        <f t="shared" si="24"/>
        <v/>
      </c>
      <c r="J397" s="49"/>
      <c r="K397" s="46" t="str">
        <f t="shared" si="25"/>
        <v/>
      </c>
    </row>
    <row r="398" spans="1:11" ht="18" customHeight="1" x14ac:dyDescent="0.25">
      <c r="A398" s="41"/>
      <c r="B398" s="40"/>
      <c r="C398" s="44"/>
      <c r="D398" s="40"/>
      <c r="E398" s="40"/>
      <c r="F398" s="40"/>
      <c r="G398" s="40"/>
      <c r="H398" s="44" t="str">
        <f t="shared" si="24"/>
        <v/>
      </c>
      <c r="J398" s="49"/>
      <c r="K398" s="46" t="str">
        <f t="shared" si="25"/>
        <v/>
      </c>
    </row>
    <row r="399" spans="1:11" ht="18" customHeight="1" x14ac:dyDescent="0.25">
      <c r="A399" s="41"/>
      <c r="B399" s="40"/>
      <c r="C399" s="44"/>
      <c r="D399" s="40"/>
      <c r="E399" s="40"/>
      <c r="F399" s="40"/>
      <c r="G399" s="40"/>
      <c r="H399" s="44" t="str">
        <f t="shared" si="24"/>
        <v/>
      </c>
      <c r="J399" s="49"/>
      <c r="K399" s="46" t="str">
        <f t="shared" si="25"/>
        <v/>
      </c>
    </row>
    <row r="400" spans="1:11" ht="18" customHeight="1" x14ac:dyDescent="0.25">
      <c r="A400" s="41"/>
      <c r="B400" s="40"/>
      <c r="C400" s="44"/>
      <c r="D400" s="40"/>
      <c r="E400" s="40"/>
      <c r="F400" s="40"/>
      <c r="G400" s="40"/>
      <c r="H400" s="44" t="str">
        <f t="shared" si="24"/>
        <v/>
      </c>
      <c r="J400" s="49"/>
      <c r="K400" s="46" t="str">
        <f t="shared" si="25"/>
        <v/>
      </c>
    </row>
    <row r="401" spans="1:11" ht="18" customHeight="1" x14ac:dyDescent="0.25">
      <c r="A401" s="41"/>
      <c r="B401" s="40"/>
      <c r="C401" s="44"/>
      <c r="D401" s="40"/>
      <c r="E401" s="40"/>
      <c r="F401" s="40"/>
      <c r="G401" s="40"/>
      <c r="H401" s="44" t="str">
        <f t="shared" si="24"/>
        <v/>
      </c>
      <c r="J401" s="49"/>
      <c r="K401" s="46" t="str">
        <f t="shared" si="25"/>
        <v/>
      </c>
    </row>
    <row r="402" spans="1:11" ht="18" customHeight="1" x14ac:dyDescent="0.25">
      <c r="A402" s="41"/>
      <c r="B402" s="40"/>
      <c r="C402" s="44"/>
      <c r="D402" s="40"/>
      <c r="E402" s="40"/>
      <c r="F402" s="40"/>
      <c r="G402" s="40"/>
      <c r="H402" s="44" t="str">
        <f t="shared" ref="H402:H406" si="26">IFERROR(AVERAGE(D402:G402),"")</f>
        <v/>
      </c>
      <c r="J402" s="49"/>
      <c r="K402" s="46" t="str">
        <f t="shared" si="25"/>
        <v/>
      </c>
    </row>
    <row r="403" spans="1:11" ht="18" customHeight="1" x14ac:dyDescent="0.25">
      <c r="A403" s="41"/>
      <c r="B403" s="40"/>
      <c r="C403" s="44"/>
      <c r="D403" s="40"/>
      <c r="E403" s="40"/>
      <c r="F403" s="40"/>
      <c r="G403" s="40"/>
      <c r="H403" s="44" t="str">
        <f t="shared" si="26"/>
        <v/>
      </c>
      <c r="J403" s="49"/>
      <c r="K403" s="46" t="str">
        <f t="shared" si="25"/>
        <v/>
      </c>
    </row>
    <row r="404" spans="1:11" ht="18" customHeight="1" x14ac:dyDescent="0.25">
      <c r="A404" s="41"/>
      <c r="B404" s="40"/>
      <c r="C404" s="44"/>
      <c r="D404" s="40"/>
      <c r="E404" s="40"/>
      <c r="F404" s="40"/>
      <c r="G404" s="40"/>
      <c r="H404" s="44" t="str">
        <f t="shared" si="26"/>
        <v/>
      </c>
      <c r="J404" s="49"/>
      <c r="K404" s="46" t="str">
        <f t="shared" si="25"/>
        <v/>
      </c>
    </row>
    <row r="405" spans="1:11" ht="18" customHeight="1" x14ac:dyDescent="0.25">
      <c r="A405" s="41"/>
      <c r="B405" s="40"/>
      <c r="C405" s="44"/>
      <c r="D405" s="40"/>
      <c r="E405" s="40"/>
      <c r="F405" s="40"/>
      <c r="G405" s="40"/>
      <c r="H405" s="44" t="str">
        <f t="shared" si="26"/>
        <v/>
      </c>
      <c r="J405" s="49"/>
      <c r="K405" s="46" t="str">
        <f t="shared" si="25"/>
        <v/>
      </c>
    </row>
    <row r="406" spans="1:11" ht="18" customHeight="1" x14ac:dyDescent="0.25">
      <c r="A406" s="41"/>
      <c r="B406" s="40"/>
      <c r="C406" s="44"/>
      <c r="D406" s="40"/>
      <c r="E406" s="40"/>
      <c r="F406" s="40"/>
      <c r="G406" s="40"/>
      <c r="H406" s="44" t="str">
        <f t="shared" si="26"/>
        <v/>
      </c>
      <c r="J406" s="49"/>
      <c r="K406" s="46" t="str">
        <f t="shared" si="25"/>
        <v/>
      </c>
    </row>
  </sheetData>
  <mergeCells count="18">
    <mergeCell ref="A15:H15"/>
    <mergeCell ref="D13:G13"/>
    <mergeCell ref="B12:B13"/>
    <mergeCell ref="C12:C13"/>
    <mergeCell ref="J12:J14"/>
    <mergeCell ref="A12:A14"/>
    <mergeCell ref="D12:G12"/>
    <mergeCell ref="H12:H13"/>
    <mergeCell ref="A11:H11"/>
    <mergeCell ref="L12:L14"/>
    <mergeCell ref="N12:N14"/>
    <mergeCell ref="M12:M14"/>
    <mergeCell ref="K12:K14"/>
    <mergeCell ref="A3:H3"/>
    <mergeCell ref="A4:H4"/>
    <mergeCell ref="A6:H6"/>
    <mergeCell ref="A7:H7"/>
    <mergeCell ref="A8:H8"/>
  </mergeCells>
  <phoneticPr fontId="35" type="noConversion"/>
  <conditionalFormatting sqref="A2 A9:A10 A5">
    <cfRule type="containsText" dxfId="3" priority="1" operator="containsText" text="Error">
      <formula>NOT(ISERROR(SEARCH("Error",A2)))</formula>
    </cfRule>
  </conditionalFormatting>
  <dataValidations count="1">
    <dataValidation type="list" allowBlank="1" showInputMessage="1" showErrorMessage="1" sqref="J16:J406">
      <formula1>$L$16:$L$66</formula1>
    </dataValidation>
  </dataValidations>
  <printOptions horizontalCentered="1"/>
  <pageMargins left="0.39370078740157483" right="0.39370078740157483" top="0.39370078740157483" bottom="0.78740157480314965" header="0" footer="0.19685039370078741"/>
  <pageSetup paperSize="9" orientation="portrait" r:id="rId1"/>
  <headerFooter>
    <oddHeader>&amp;C&amp;G</oddHeader>
    <oddFooter>&amp;LNERLT120626N1&amp;C&amp;"Poppins,Regular"&amp;10www.nerlt.com&amp;R&amp;"Poppins,Italic"&amp;10Page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05"/>
  <sheetViews>
    <sheetView view="pageBreakPreview" topLeftCell="A3" zoomScale="115" zoomScaleNormal="100" zoomScaleSheetLayoutView="115" workbookViewId="0">
      <selection activeCell="AA38" sqref="AA38"/>
    </sheetView>
  </sheetViews>
  <sheetFormatPr defaultColWidth="8.85546875" defaultRowHeight="15" x14ac:dyDescent="0.25"/>
  <cols>
    <col min="1" max="1" width="14.7109375" style="5" customWidth="1"/>
    <col min="2" max="2" width="10" style="5" bestFit="1" customWidth="1"/>
    <col min="3" max="3" width="17.42578125" style="5" customWidth="1"/>
    <col min="4" max="7" width="9.7109375" style="5" customWidth="1"/>
    <col min="8" max="8" width="13.140625" style="5" customWidth="1"/>
    <col min="9" max="9" width="0.85546875" style="5" customWidth="1"/>
    <col min="10" max="10" width="10.28515625" style="48" customWidth="1"/>
    <col min="11" max="11" width="9" style="46" bestFit="1" customWidth="1"/>
    <col min="12" max="12" width="8.85546875" style="48"/>
    <col min="13" max="13" width="9" style="48" bestFit="1" customWidth="1"/>
    <col min="14" max="14" width="8.85546875" style="48"/>
    <col min="15" max="16384" width="8.85546875" style="5"/>
  </cols>
  <sheetData>
    <row r="1" spans="1:15" s="1" customFormat="1" ht="6" customHeight="1" x14ac:dyDescent="0.25">
      <c r="J1" s="4"/>
      <c r="K1" s="20"/>
      <c r="L1" s="4"/>
      <c r="M1" s="4"/>
      <c r="N1" s="4"/>
    </row>
    <row r="2" spans="1:15" s="1" customFormat="1" ht="6" customHeight="1" x14ac:dyDescent="0.25">
      <c r="A2" s="105"/>
      <c r="J2" s="4"/>
      <c r="K2" s="20"/>
      <c r="L2" s="4"/>
      <c r="M2" s="4"/>
      <c r="N2" s="4"/>
    </row>
    <row r="3" spans="1:15" s="1" customFormat="1" ht="18" customHeight="1" x14ac:dyDescent="0.25">
      <c r="A3" s="173" t="s">
        <v>206</v>
      </c>
      <c r="B3" s="173"/>
      <c r="C3" s="173"/>
      <c r="D3" s="173"/>
      <c r="E3" s="173"/>
      <c r="F3" s="173"/>
      <c r="G3" s="173"/>
      <c r="H3" s="173"/>
      <c r="J3" s="4"/>
      <c r="K3" s="20"/>
      <c r="L3" s="4"/>
      <c r="M3" s="4"/>
      <c r="N3" s="4"/>
    </row>
    <row r="4" spans="1:15" s="1" customFormat="1" ht="18" customHeight="1" x14ac:dyDescent="0.25">
      <c r="A4" s="173" t="s">
        <v>207</v>
      </c>
      <c r="B4" s="173"/>
      <c r="C4" s="173"/>
      <c r="D4" s="173"/>
      <c r="E4" s="173"/>
      <c r="F4" s="173"/>
      <c r="G4" s="173"/>
      <c r="H4" s="173"/>
      <c r="J4" s="4"/>
      <c r="K4" s="20"/>
      <c r="L4" s="4"/>
      <c r="M4" s="4"/>
      <c r="N4" s="4"/>
    </row>
    <row r="5" spans="1:15" s="1" customFormat="1" ht="13.5" customHeight="1" x14ac:dyDescent="0.25">
      <c r="A5" s="105"/>
      <c r="C5" s="7"/>
      <c r="D5" s="7"/>
      <c r="E5" s="7"/>
      <c r="F5" s="7"/>
      <c r="G5" s="7"/>
      <c r="H5" s="7"/>
      <c r="J5" s="4"/>
      <c r="K5" s="20"/>
      <c r="L5" s="4"/>
      <c r="M5" s="4"/>
      <c r="N5" s="4"/>
    </row>
    <row r="6" spans="1:15" s="1" customFormat="1" ht="9.75" customHeight="1" x14ac:dyDescent="0.25">
      <c r="A6" s="174" t="s">
        <v>208</v>
      </c>
      <c r="B6" s="174"/>
      <c r="C6" s="174"/>
      <c r="D6" s="174"/>
      <c r="E6" s="174"/>
      <c r="F6" s="174"/>
      <c r="G6" s="174"/>
      <c r="H6" s="174"/>
      <c r="J6" s="4"/>
      <c r="K6" s="20"/>
      <c r="L6" s="4"/>
      <c r="M6" s="4"/>
      <c r="N6" s="4"/>
    </row>
    <row r="7" spans="1:15" s="1" customFormat="1" ht="12" customHeight="1" x14ac:dyDescent="0.25">
      <c r="A7" s="171" t="s">
        <v>196</v>
      </c>
      <c r="B7" s="171"/>
      <c r="C7" s="171"/>
      <c r="D7" s="171"/>
      <c r="E7" s="171"/>
      <c r="F7" s="171"/>
      <c r="G7" s="171"/>
      <c r="H7" s="171"/>
      <c r="J7" s="4"/>
      <c r="K7" s="20"/>
      <c r="L7" s="4"/>
      <c r="M7" s="4"/>
      <c r="N7" s="4"/>
    </row>
    <row r="8" spans="1:15" s="1" customFormat="1" ht="12" customHeight="1" x14ac:dyDescent="0.25">
      <c r="A8" s="171" t="s">
        <v>209</v>
      </c>
      <c r="B8" s="171"/>
      <c r="C8" s="171"/>
      <c r="D8" s="171"/>
      <c r="E8" s="171"/>
      <c r="F8" s="171"/>
      <c r="G8" s="171"/>
      <c r="H8" s="171"/>
      <c r="J8" s="4"/>
      <c r="K8" s="20"/>
      <c r="L8" s="4"/>
      <c r="M8" s="4"/>
      <c r="N8" s="4"/>
    </row>
    <row r="9" spans="1:15" s="1" customFormat="1" ht="5.0999999999999996" customHeight="1" thickBot="1" x14ac:dyDescent="0.3">
      <c r="A9" s="107"/>
      <c r="B9" s="108"/>
      <c r="C9" s="108"/>
      <c r="D9" s="108"/>
      <c r="E9" s="108"/>
      <c r="F9" s="108"/>
      <c r="G9" s="108"/>
      <c r="H9" s="108"/>
      <c r="J9" s="4"/>
      <c r="K9" s="20"/>
      <c r="L9" s="4"/>
      <c r="M9" s="4"/>
      <c r="N9" s="4"/>
    </row>
    <row r="10" spans="1:15" s="1" customFormat="1" ht="5.0999999999999996" customHeight="1" thickTop="1" x14ac:dyDescent="0.25">
      <c r="A10" s="110"/>
      <c r="B10" s="111"/>
      <c r="C10" s="111"/>
      <c r="D10" s="111"/>
      <c r="E10" s="111"/>
      <c r="F10" s="111"/>
      <c r="G10" s="111"/>
      <c r="H10" s="111"/>
      <c r="J10" s="4"/>
      <c r="K10" s="20"/>
      <c r="L10" s="4"/>
      <c r="M10" s="4"/>
      <c r="N10" s="4"/>
    </row>
    <row r="11" spans="1:15" s="38" customFormat="1" ht="18" customHeight="1" x14ac:dyDescent="0.25">
      <c r="A11" s="196" t="str">
        <f>UPPER("2.04 : table 2 B : dial gause reading corresponding to Unloading")</f>
        <v>2.04 : TABLE 2 B : DIAL GAUSE READING CORRESPONDING TO UNLOADING</v>
      </c>
      <c r="B11" s="196"/>
      <c r="C11" s="196"/>
      <c r="D11" s="196"/>
      <c r="E11" s="196"/>
      <c r="F11" s="196"/>
      <c r="G11" s="196"/>
      <c r="H11" s="196"/>
      <c r="J11" s="47"/>
      <c r="K11" s="45"/>
      <c r="L11" s="47"/>
      <c r="M11" s="47" t="s">
        <v>169</v>
      </c>
      <c r="N11" s="47" t="s">
        <v>170</v>
      </c>
    </row>
    <row r="12" spans="1:15" s="38" customFormat="1" ht="13.9" customHeight="1" x14ac:dyDescent="0.25">
      <c r="A12" s="201" t="s">
        <v>36</v>
      </c>
      <c r="B12" s="201" t="s">
        <v>37</v>
      </c>
      <c r="C12" s="202" t="s">
        <v>38</v>
      </c>
      <c r="D12" s="200" t="s">
        <v>112</v>
      </c>
      <c r="E12" s="200"/>
      <c r="F12" s="200"/>
      <c r="G12" s="200"/>
      <c r="H12" s="201" t="s">
        <v>39</v>
      </c>
      <c r="J12" s="198" t="s">
        <v>47</v>
      </c>
      <c r="K12" s="198" t="s">
        <v>174</v>
      </c>
      <c r="L12" s="197" t="s">
        <v>175</v>
      </c>
      <c r="M12" s="197" t="s">
        <v>50</v>
      </c>
      <c r="N12" s="198" t="s">
        <v>48</v>
      </c>
    </row>
    <row r="13" spans="1:15" s="38" customFormat="1" ht="13.9" customHeight="1" x14ac:dyDescent="0.25">
      <c r="A13" s="201"/>
      <c r="B13" s="201"/>
      <c r="C13" s="202"/>
      <c r="D13" s="200" t="s">
        <v>41</v>
      </c>
      <c r="E13" s="200"/>
      <c r="F13" s="200"/>
      <c r="G13" s="200"/>
      <c r="H13" s="201"/>
      <c r="J13" s="198"/>
      <c r="K13" s="198"/>
      <c r="L13" s="197"/>
      <c r="M13" s="197"/>
      <c r="N13" s="198"/>
    </row>
    <row r="14" spans="1:15" ht="13.9" customHeight="1" x14ac:dyDescent="0.25">
      <c r="A14" s="201"/>
      <c r="B14" s="37" t="s">
        <v>40</v>
      </c>
      <c r="C14" s="37" t="s">
        <v>49</v>
      </c>
      <c r="D14" s="37" t="s">
        <v>210</v>
      </c>
      <c r="E14" s="37" t="s">
        <v>211</v>
      </c>
      <c r="F14" s="37" t="s">
        <v>212</v>
      </c>
      <c r="G14" s="37" t="s">
        <v>213</v>
      </c>
      <c r="H14" s="37" t="s">
        <v>41</v>
      </c>
      <c r="J14" s="198"/>
      <c r="K14" s="198"/>
      <c r="L14" s="197"/>
      <c r="M14" s="197"/>
      <c r="N14" s="198"/>
    </row>
    <row r="15" spans="1:15" s="38" customFormat="1" ht="18" customHeight="1" x14ac:dyDescent="0.25">
      <c r="A15" s="199" t="s">
        <v>45</v>
      </c>
      <c r="B15" s="199"/>
      <c r="C15" s="199"/>
      <c r="D15" s="199"/>
      <c r="E15" s="199"/>
      <c r="F15" s="199"/>
      <c r="G15" s="199"/>
      <c r="H15" s="199"/>
      <c r="J15" s="47"/>
      <c r="K15" s="45"/>
      <c r="L15" s="47"/>
      <c r="M15" s="47"/>
      <c r="N15" s="47"/>
    </row>
    <row r="16" spans="1:15" ht="18" customHeight="1" x14ac:dyDescent="0.25">
      <c r="A16" s="163">
        <v>46164</v>
      </c>
      <c r="B16" s="136">
        <v>0</v>
      </c>
      <c r="C16" s="130">
        <v>300</v>
      </c>
      <c r="D16" s="143">
        <v>4.1500000000000004</v>
      </c>
      <c r="E16" s="143">
        <v>4.2</v>
      </c>
      <c r="F16" s="143">
        <v>4.1500000000000004</v>
      </c>
      <c r="G16" s="143">
        <v>4.22</v>
      </c>
      <c r="H16" s="130">
        <f>IFERROR(AVERAGE(D16:G16),"")</f>
        <v>4.1800000000000006</v>
      </c>
      <c r="J16" s="142" t="s">
        <v>84</v>
      </c>
      <c r="K16" s="46">
        <f>IF(J16="","",ROUND(H16,2))</f>
        <v>4.18</v>
      </c>
      <c r="L16" s="48" t="s">
        <v>76</v>
      </c>
      <c r="M16" s="48">
        <f t="shared" ref="M16:M38" si="0">IFERROR(VLOOKUP(L16,$J$16:$K$405,2,FALSE),"")</f>
        <v>3.04</v>
      </c>
      <c r="N16" s="61">
        <f t="shared" ref="N16:N38" si="1">IFERROR(SMALL($C$16:$C$405,O16),"")</f>
        <v>0</v>
      </c>
      <c r="O16" s="5">
        <v>1</v>
      </c>
    </row>
    <row r="17" spans="1:15" ht="18" customHeight="1" x14ac:dyDescent="0.25">
      <c r="A17" s="163">
        <f>A16</f>
        <v>46164</v>
      </c>
      <c r="B17" s="136">
        <f>IF(C17&lt;&gt;"", B16 + TIME(0, 30, 0),B16)</f>
        <v>2.0833333333333332E-2</v>
      </c>
      <c r="C17" s="130">
        <v>280</v>
      </c>
      <c r="D17" s="143">
        <v>4.04</v>
      </c>
      <c r="E17" s="143">
        <v>4.0999999999999996</v>
      </c>
      <c r="F17" s="143">
        <v>4.0199999999999996</v>
      </c>
      <c r="G17" s="143">
        <v>4.1399999999999997</v>
      </c>
      <c r="H17" s="130">
        <f t="shared" ref="H17:H22" si="2">IFERROR(AVERAGE(D17:G17),"")</f>
        <v>4.0750000000000002</v>
      </c>
      <c r="J17" s="142" t="s">
        <v>83</v>
      </c>
      <c r="K17" s="46">
        <f t="shared" ref="K17:K80" si="3">IF(J17="","",ROUND(H17,2))</f>
        <v>4.08</v>
      </c>
      <c r="L17" s="48" t="s">
        <v>77</v>
      </c>
      <c r="M17" s="48">
        <f t="shared" si="0"/>
        <v>3.13</v>
      </c>
      <c r="N17" s="61">
        <f t="shared" si="1"/>
        <v>40</v>
      </c>
      <c r="O17" s="5">
        <v>2</v>
      </c>
    </row>
    <row r="18" spans="1:15" ht="18" customHeight="1" x14ac:dyDescent="0.25">
      <c r="A18" s="163">
        <f t="shared" ref="A18:A24" si="4">A17</f>
        <v>46164</v>
      </c>
      <c r="B18" s="136">
        <f t="shared" ref="B18:B24" si="5">IF(C18&lt;&gt;"", B17 + TIME(0, 30, 0),B17)</f>
        <v>4.1666666666666664E-2</v>
      </c>
      <c r="C18" s="130">
        <v>240</v>
      </c>
      <c r="D18" s="143">
        <v>3.93</v>
      </c>
      <c r="E18" s="143">
        <v>3.98</v>
      </c>
      <c r="F18" s="143">
        <v>3.9</v>
      </c>
      <c r="G18" s="143">
        <v>3.97</v>
      </c>
      <c r="H18" s="130">
        <f t="shared" si="2"/>
        <v>3.9450000000000003</v>
      </c>
      <c r="J18" s="142" t="s">
        <v>82</v>
      </c>
      <c r="K18" s="46">
        <f t="shared" si="3"/>
        <v>3.95</v>
      </c>
      <c r="L18" s="48" t="s">
        <v>78</v>
      </c>
      <c r="M18" s="48">
        <f t="shared" si="0"/>
        <v>3.23</v>
      </c>
      <c r="N18" s="61">
        <f t="shared" si="1"/>
        <v>80</v>
      </c>
      <c r="O18" s="5">
        <v>3</v>
      </c>
    </row>
    <row r="19" spans="1:15" ht="18" customHeight="1" x14ac:dyDescent="0.25">
      <c r="A19" s="163">
        <f t="shared" si="4"/>
        <v>46164</v>
      </c>
      <c r="B19" s="136">
        <f t="shared" si="5"/>
        <v>6.25E-2</v>
      </c>
      <c r="C19" s="130">
        <v>200</v>
      </c>
      <c r="D19" s="143">
        <v>3.82</v>
      </c>
      <c r="E19" s="143">
        <v>3.77</v>
      </c>
      <c r="F19" s="143">
        <v>3.77</v>
      </c>
      <c r="G19" s="143">
        <v>3.7</v>
      </c>
      <c r="H19" s="130">
        <f t="shared" si="2"/>
        <v>3.7649999999999997</v>
      </c>
      <c r="J19" s="142" t="s">
        <v>81</v>
      </c>
      <c r="K19" s="46">
        <f t="shared" si="3"/>
        <v>3.77</v>
      </c>
      <c r="L19" s="48" t="s">
        <v>79</v>
      </c>
      <c r="M19" s="48">
        <f t="shared" si="0"/>
        <v>3.4</v>
      </c>
      <c r="N19" s="61">
        <f t="shared" si="1"/>
        <v>120</v>
      </c>
      <c r="O19" s="5">
        <v>4</v>
      </c>
    </row>
    <row r="20" spans="1:15" ht="18" customHeight="1" x14ac:dyDescent="0.25">
      <c r="A20" s="163">
        <f t="shared" si="4"/>
        <v>46164</v>
      </c>
      <c r="B20" s="136">
        <f t="shared" si="5"/>
        <v>8.3333333333333329E-2</v>
      </c>
      <c r="C20" s="130">
        <v>160</v>
      </c>
      <c r="D20" s="143">
        <v>3.7</v>
      </c>
      <c r="E20" s="143">
        <v>3.54</v>
      </c>
      <c r="F20" s="143">
        <v>3.52</v>
      </c>
      <c r="G20" s="143">
        <v>3.55</v>
      </c>
      <c r="H20" s="130">
        <f t="shared" si="2"/>
        <v>3.5774999999999997</v>
      </c>
      <c r="J20" s="142" t="s">
        <v>80</v>
      </c>
      <c r="K20" s="46">
        <f t="shared" si="3"/>
        <v>3.58</v>
      </c>
      <c r="L20" s="48" t="s">
        <v>80</v>
      </c>
      <c r="M20" s="48">
        <f t="shared" si="0"/>
        <v>3.58</v>
      </c>
      <c r="N20" s="61">
        <f t="shared" si="1"/>
        <v>160</v>
      </c>
      <c r="O20" s="5">
        <v>5</v>
      </c>
    </row>
    <row r="21" spans="1:15" ht="18" customHeight="1" x14ac:dyDescent="0.25">
      <c r="A21" s="163">
        <f t="shared" si="4"/>
        <v>46164</v>
      </c>
      <c r="B21" s="136">
        <f t="shared" si="5"/>
        <v>0.10416666666666666</v>
      </c>
      <c r="C21" s="130">
        <v>120</v>
      </c>
      <c r="D21" s="143">
        <v>3.51</v>
      </c>
      <c r="E21" s="143">
        <v>3.36</v>
      </c>
      <c r="F21" s="143">
        <v>3.36</v>
      </c>
      <c r="G21" s="143">
        <v>3.38</v>
      </c>
      <c r="H21" s="130">
        <f t="shared" si="2"/>
        <v>3.4024999999999999</v>
      </c>
      <c r="J21" s="142" t="s">
        <v>79</v>
      </c>
      <c r="K21" s="46">
        <f t="shared" si="3"/>
        <v>3.4</v>
      </c>
      <c r="L21" s="48" t="s">
        <v>81</v>
      </c>
      <c r="M21" s="48">
        <f t="shared" si="0"/>
        <v>3.77</v>
      </c>
      <c r="N21" s="61">
        <f t="shared" si="1"/>
        <v>200</v>
      </c>
      <c r="O21" s="5">
        <v>6</v>
      </c>
    </row>
    <row r="22" spans="1:15" ht="18" customHeight="1" x14ac:dyDescent="0.25">
      <c r="A22" s="163">
        <f t="shared" si="4"/>
        <v>46164</v>
      </c>
      <c r="B22" s="136">
        <f t="shared" si="5"/>
        <v>0.12499999999999999</v>
      </c>
      <c r="C22" s="130">
        <v>80</v>
      </c>
      <c r="D22" s="143">
        <v>3.27</v>
      </c>
      <c r="E22" s="143">
        <v>3.28</v>
      </c>
      <c r="F22" s="143">
        <v>3.21</v>
      </c>
      <c r="G22" s="143">
        <v>3.17</v>
      </c>
      <c r="H22" s="130">
        <f t="shared" si="2"/>
        <v>3.2324999999999999</v>
      </c>
      <c r="J22" s="142" t="s">
        <v>78</v>
      </c>
      <c r="K22" s="46">
        <f t="shared" si="3"/>
        <v>3.23</v>
      </c>
      <c r="L22" s="48" t="s">
        <v>82</v>
      </c>
      <c r="M22" s="48">
        <f t="shared" si="0"/>
        <v>3.95</v>
      </c>
      <c r="N22" s="61">
        <f t="shared" si="1"/>
        <v>240</v>
      </c>
      <c r="O22" s="5">
        <v>7</v>
      </c>
    </row>
    <row r="23" spans="1:15" ht="18" customHeight="1" x14ac:dyDescent="0.25">
      <c r="A23" s="163">
        <f t="shared" si="4"/>
        <v>46164</v>
      </c>
      <c r="B23" s="136">
        <f t="shared" si="5"/>
        <v>0.14583333333333331</v>
      </c>
      <c r="C23" s="130">
        <v>40</v>
      </c>
      <c r="D23" s="143">
        <v>3.15</v>
      </c>
      <c r="E23" s="143">
        <v>3.18</v>
      </c>
      <c r="F23" s="143">
        <v>3.11</v>
      </c>
      <c r="G23" s="143">
        <v>3.06</v>
      </c>
      <c r="H23" s="127">
        <f t="shared" ref="H23:H24" si="6">IFERROR(AVERAGE(D23:G23),"")</f>
        <v>3.125</v>
      </c>
      <c r="J23" s="49" t="s">
        <v>77</v>
      </c>
      <c r="K23" s="46">
        <f t="shared" si="3"/>
        <v>3.13</v>
      </c>
      <c r="L23" s="48" t="s">
        <v>83</v>
      </c>
      <c r="M23" s="48">
        <f t="shared" si="0"/>
        <v>4.08</v>
      </c>
      <c r="N23" s="61">
        <f t="shared" si="1"/>
        <v>280</v>
      </c>
      <c r="O23" s="5">
        <v>8</v>
      </c>
    </row>
    <row r="24" spans="1:15" ht="18" customHeight="1" x14ac:dyDescent="0.25">
      <c r="A24" s="163">
        <f t="shared" si="4"/>
        <v>46164</v>
      </c>
      <c r="B24" s="136">
        <f t="shared" si="5"/>
        <v>0.16666666666666666</v>
      </c>
      <c r="C24" s="130">
        <v>0</v>
      </c>
      <c r="D24" s="143">
        <v>3.09</v>
      </c>
      <c r="E24" s="143">
        <v>3.11</v>
      </c>
      <c r="F24" s="143">
        <v>3.01</v>
      </c>
      <c r="G24" s="143">
        <v>2.94</v>
      </c>
      <c r="H24" s="127">
        <f t="shared" si="6"/>
        <v>3.0374999999999996</v>
      </c>
      <c r="J24" s="49" t="s">
        <v>76</v>
      </c>
      <c r="K24" s="46">
        <f t="shared" si="3"/>
        <v>3.04</v>
      </c>
      <c r="L24" s="48" t="s">
        <v>84</v>
      </c>
      <c r="M24" s="48">
        <f t="shared" si="0"/>
        <v>4.18</v>
      </c>
      <c r="N24" s="61">
        <f t="shared" si="1"/>
        <v>300</v>
      </c>
      <c r="O24" s="5">
        <v>9</v>
      </c>
    </row>
    <row r="25" spans="1:15" ht="18" customHeight="1" x14ac:dyDescent="0.25">
      <c r="A25" s="165"/>
      <c r="B25" s="136"/>
      <c r="C25" s="166"/>
      <c r="D25" s="143"/>
      <c r="E25" s="143"/>
      <c r="F25" s="143"/>
      <c r="G25" s="143"/>
      <c r="H25" s="127"/>
      <c r="J25" s="49"/>
      <c r="K25" s="46" t="str">
        <f t="shared" si="3"/>
        <v/>
      </c>
      <c r="L25" s="48" t="s">
        <v>85</v>
      </c>
      <c r="M25" s="48" t="str">
        <f t="shared" si="0"/>
        <v/>
      </c>
      <c r="N25" s="61" t="str">
        <f t="shared" si="1"/>
        <v/>
      </c>
      <c r="O25" s="5">
        <v>10</v>
      </c>
    </row>
    <row r="26" spans="1:15" ht="18" customHeight="1" x14ac:dyDescent="0.25">
      <c r="A26" s="165"/>
      <c r="B26" s="136"/>
      <c r="C26" s="166"/>
      <c r="D26" s="143"/>
      <c r="E26" s="143"/>
      <c r="F26" s="143"/>
      <c r="G26" s="143"/>
      <c r="H26" s="127"/>
      <c r="J26" s="49"/>
      <c r="K26" s="46" t="str">
        <f t="shared" si="3"/>
        <v/>
      </c>
      <c r="L26" s="48" t="s">
        <v>86</v>
      </c>
      <c r="M26" s="48" t="str">
        <f t="shared" si="0"/>
        <v/>
      </c>
      <c r="N26" s="61" t="str">
        <f t="shared" si="1"/>
        <v/>
      </c>
      <c r="O26" s="5">
        <v>11</v>
      </c>
    </row>
    <row r="27" spans="1:15" ht="18" customHeight="1" x14ac:dyDescent="0.25">
      <c r="A27" s="41"/>
      <c r="B27" s="40"/>
      <c r="C27" s="127"/>
      <c r="D27" s="40"/>
      <c r="E27" s="40"/>
      <c r="F27" s="40"/>
      <c r="G27" s="40"/>
      <c r="H27" s="127"/>
      <c r="J27" s="129"/>
      <c r="K27" s="46" t="str">
        <f t="shared" si="3"/>
        <v/>
      </c>
      <c r="L27" s="48" t="s">
        <v>87</v>
      </c>
      <c r="M27" s="48" t="str">
        <f t="shared" si="0"/>
        <v/>
      </c>
      <c r="N27" s="61" t="str">
        <f t="shared" si="1"/>
        <v/>
      </c>
      <c r="O27" s="5">
        <v>12</v>
      </c>
    </row>
    <row r="28" spans="1:15" ht="18" customHeight="1" x14ac:dyDescent="0.25">
      <c r="A28" s="41"/>
      <c r="B28" s="40"/>
      <c r="C28" s="127"/>
      <c r="D28" s="40"/>
      <c r="E28" s="40"/>
      <c r="F28" s="40"/>
      <c r="G28" s="40"/>
      <c r="H28" s="127"/>
      <c r="J28" s="49"/>
      <c r="K28" s="46" t="str">
        <f t="shared" si="3"/>
        <v/>
      </c>
      <c r="L28" s="48" t="s">
        <v>88</v>
      </c>
      <c r="M28" s="48" t="str">
        <f t="shared" si="0"/>
        <v/>
      </c>
      <c r="N28" s="61" t="str">
        <f t="shared" si="1"/>
        <v/>
      </c>
      <c r="O28" s="5">
        <v>13</v>
      </c>
    </row>
    <row r="29" spans="1:15" ht="18" customHeight="1" x14ac:dyDescent="0.25">
      <c r="A29" s="41"/>
      <c r="B29" s="40"/>
      <c r="C29" s="127"/>
      <c r="D29" s="40"/>
      <c r="E29" s="40"/>
      <c r="F29" s="40"/>
      <c r="G29" s="40"/>
      <c r="H29" s="127"/>
      <c r="J29" s="49"/>
      <c r="K29" s="46" t="str">
        <f t="shared" si="3"/>
        <v/>
      </c>
      <c r="L29" s="48" t="s">
        <v>89</v>
      </c>
      <c r="M29" s="48" t="str">
        <f t="shared" si="0"/>
        <v/>
      </c>
      <c r="N29" s="61" t="str">
        <f t="shared" si="1"/>
        <v/>
      </c>
      <c r="O29" s="5">
        <v>14</v>
      </c>
    </row>
    <row r="30" spans="1:15" ht="18" customHeight="1" x14ac:dyDescent="0.25">
      <c r="A30" s="41"/>
      <c r="B30" s="40"/>
      <c r="C30" s="127"/>
      <c r="D30" s="40"/>
      <c r="E30" s="40"/>
      <c r="F30" s="40"/>
      <c r="G30" s="40"/>
      <c r="H30" s="127"/>
      <c r="J30" s="49"/>
      <c r="K30" s="46" t="str">
        <f t="shared" si="3"/>
        <v/>
      </c>
      <c r="L30" s="48" t="s">
        <v>90</v>
      </c>
      <c r="M30" s="48" t="str">
        <f t="shared" si="0"/>
        <v/>
      </c>
      <c r="N30" s="61" t="str">
        <f t="shared" si="1"/>
        <v/>
      </c>
      <c r="O30" s="5">
        <v>15</v>
      </c>
    </row>
    <row r="31" spans="1:15" ht="18" customHeight="1" x14ac:dyDescent="0.25">
      <c r="A31" s="6"/>
      <c r="B31" s="40"/>
      <c r="C31" s="127"/>
      <c r="D31" s="40"/>
      <c r="E31" s="40"/>
      <c r="F31" s="40"/>
      <c r="G31" s="40"/>
      <c r="H31" s="127"/>
      <c r="J31" s="49"/>
      <c r="K31" s="46" t="str">
        <f t="shared" si="3"/>
        <v/>
      </c>
      <c r="L31" s="48" t="s">
        <v>171</v>
      </c>
      <c r="M31" s="48" t="str">
        <f t="shared" si="0"/>
        <v/>
      </c>
      <c r="N31" s="61" t="str">
        <f t="shared" si="1"/>
        <v/>
      </c>
      <c r="O31" s="5">
        <v>16</v>
      </c>
    </row>
    <row r="32" spans="1:15" ht="18" customHeight="1" x14ac:dyDescent="0.25">
      <c r="A32" s="6"/>
      <c r="B32" s="40"/>
      <c r="C32" s="127"/>
      <c r="D32" s="40"/>
      <c r="E32" s="40"/>
      <c r="F32" s="40"/>
      <c r="G32" s="40"/>
      <c r="H32" s="127"/>
      <c r="J32" s="49"/>
      <c r="K32" s="46" t="str">
        <f t="shared" si="3"/>
        <v/>
      </c>
      <c r="L32" s="48" t="s">
        <v>172</v>
      </c>
      <c r="M32" s="48" t="str">
        <f t="shared" si="0"/>
        <v/>
      </c>
      <c r="N32" s="61" t="str">
        <f t="shared" si="1"/>
        <v/>
      </c>
      <c r="O32" s="5">
        <v>17</v>
      </c>
    </row>
    <row r="33" spans="1:15" ht="18" customHeight="1" x14ac:dyDescent="0.25">
      <c r="A33" s="6"/>
      <c r="B33" s="40"/>
      <c r="C33" s="127"/>
      <c r="D33" s="40"/>
      <c r="E33" s="40"/>
      <c r="F33" s="40"/>
      <c r="G33" s="40"/>
      <c r="H33" s="127"/>
      <c r="J33" s="49"/>
      <c r="K33" s="46" t="str">
        <f t="shared" si="3"/>
        <v/>
      </c>
      <c r="L33" s="48" t="s">
        <v>173</v>
      </c>
      <c r="M33" s="48" t="str">
        <f t="shared" si="0"/>
        <v/>
      </c>
      <c r="N33" s="61" t="str">
        <f t="shared" si="1"/>
        <v/>
      </c>
      <c r="O33" s="5">
        <v>18</v>
      </c>
    </row>
    <row r="34" spans="1:15" ht="18" customHeight="1" x14ac:dyDescent="0.25">
      <c r="A34" s="6"/>
      <c r="B34" s="40"/>
      <c r="C34" s="127"/>
      <c r="D34" s="40"/>
      <c r="E34" s="40"/>
      <c r="F34" s="40"/>
      <c r="G34" s="40"/>
      <c r="H34" s="127"/>
      <c r="J34" s="49"/>
      <c r="K34" s="46" t="str">
        <f t="shared" si="3"/>
        <v/>
      </c>
      <c r="L34" s="48" t="s">
        <v>91</v>
      </c>
      <c r="M34" s="48" t="str">
        <f t="shared" si="0"/>
        <v/>
      </c>
      <c r="N34" s="61" t="str">
        <f t="shared" si="1"/>
        <v/>
      </c>
      <c r="O34" s="5">
        <v>19</v>
      </c>
    </row>
    <row r="35" spans="1:15" ht="18" customHeight="1" x14ac:dyDescent="0.25">
      <c r="A35" s="6"/>
      <c r="B35" s="40"/>
      <c r="C35" s="127"/>
      <c r="D35" s="40"/>
      <c r="E35" s="40"/>
      <c r="F35" s="40"/>
      <c r="G35" s="40"/>
      <c r="H35" s="127"/>
      <c r="J35" s="49"/>
      <c r="K35" s="46" t="str">
        <f t="shared" si="3"/>
        <v/>
      </c>
      <c r="L35" s="48" t="s">
        <v>92</v>
      </c>
      <c r="M35" s="48" t="str">
        <f t="shared" si="0"/>
        <v/>
      </c>
      <c r="N35" s="61" t="str">
        <f t="shared" si="1"/>
        <v/>
      </c>
      <c r="O35" s="5">
        <v>20</v>
      </c>
    </row>
    <row r="36" spans="1:15" ht="18" customHeight="1" x14ac:dyDescent="0.25">
      <c r="A36" s="6"/>
      <c r="B36" s="40"/>
      <c r="C36" s="127"/>
      <c r="D36" s="40"/>
      <c r="E36" s="40"/>
      <c r="F36" s="40"/>
      <c r="G36" s="40"/>
      <c r="H36" s="127"/>
      <c r="J36" s="49"/>
      <c r="K36" s="46" t="str">
        <f t="shared" si="3"/>
        <v/>
      </c>
      <c r="L36" s="48" t="s">
        <v>93</v>
      </c>
      <c r="M36" s="48" t="str">
        <f t="shared" si="0"/>
        <v/>
      </c>
      <c r="N36" s="61" t="str">
        <f t="shared" si="1"/>
        <v/>
      </c>
      <c r="O36" s="5">
        <v>21</v>
      </c>
    </row>
    <row r="37" spans="1:15" ht="18" customHeight="1" x14ac:dyDescent="0.25">
      <c r="A37" s="6"/>
      <c r="B37" s="40"/>
      <c r="C37" s="127"/>
      <c r="D37" s="40"/>
      <c r="E37" s="40"/>
      <c r="F37" s="40"/>
      <c r="G37" s="40"/>
      <c r="H37" s="127"/>
      <c r="J37" s="49"/>
      <c r="K37" s="46" t="str">
        <f t="shared" si="3"/>
        <v/>
      </c>
      <c r="L37" s="48" t="s">
        <v>94</v>
      </c>
      <c r="M37" s="48" t="str">
        <f t="shared" si="0"/>
        <v/>
      </c>
      <c r="N37" s="61" t="str">
        <f t="shared" si="1"/>
        <v/>
      </c>
      <c r="O37" s="5">
        <v>22</v>
      </c>
    </row>
    <row r="38" spans="1:15" ht="18" customHeight="1" x14ac:dyDescent="0.25">
      <c r="A38" s="6"/>
      <c r="B38" s="40"/>
      <c r="C38" s="127"/>
      <c r="D38" s="40"/>
      <c r="E38" s="40"/>
      <c r="F38" s="40"/>
      <c r="G38" s="40"/>
      <c r="H38" s="127"/>
      <c r="J38" s="49"/>
      <c r="K38" s="46" t="str">
        <f t="shared" si="3"/>
        <v/>
      </c>
      <c r="L38" s="48" t="s">
        <v>95</v>
      </c>
      <c r="M38" s="48" t="str">
        <f t="shared" si="0"/>
        <v/>
      </c>
      <c r="N38" s="61" t="str">
        <f t="shared" si="1"/>
        <v/>
      </c>
      <c r="O38" s="5">
        <v>23</v>
      </c>
    </row>
    <row r="39" spans="1:15" ht="18" customHeight="1" x14ac:dyDescent="0.25">
      <c r="A39" s="6"/>
      <c r="B39" s="40"/>
      <c r="C39" s="128"/>
      <c r="D39" s="40"/>
      <c r="E39" s="40"/>
      <c r="F39" s="40"/>
      <c r="G39" s="40"/>
      <c r="H39" s="127"/>
      <c r="J39" s="49"/>
      <c r="K39" s="46" t="str">
        <f t="shared" si="3"/>
        <v/>
      </c>
      <c r="L39" s="48" t="s">
        <v>96</v>
      </c>
      <c r="M39" s="48" t="str">
        <f t="shared" ref="M39" si="7">IFERROR(VLOOKUP(L39,$J$16:$K$405,2,FALSE),"")</f>
        <v/>
      </c>
      <c r="N39" s="61" t="str">
        <f t="shared" ref="N39" si="8">IFERROR(SMALL($C$16:$C$405,O39),"")</f>
        <v/>
      </c>
      <c r="O39" s="5">
        <v>24</v>
      </c>
    </row>
    <row r="40" spans="1:15" ht="18" customHeight="1" x14ac:dyDescent="0.25">
      <c r="A40" s="6"/>
      <c r="B40" s="40"/>
      <c r="C40" s="128"/>
      <c r="D40" s="40"/>
      <c r="E40" s="40"/>
      <c r="F40" s="40"/>
      <c r="G40" s="40"/>
      <c r="H40" s="127" t="str">
        <f t="shared" ref="H40:H80" si="9">IFERROR(AVERAGE(D40:G40),"")</f>
        <v/>
      </c>
      <c r="J40" s="49"/>
      <c r="K40" s="46" t="str">
        <f t="shared" si="3"/>
        <v/>
      </c>
      <c r="L40" s="48" t="s">
        <v>97</v>
      </c>
      <c r="M40" s="48" t="str">
        <f t="shared" ref="M40:M65" si="10">IFERROR(VLOOKUP(L40,$J$16:$K$405,2,FALSE),"")</f>
        <v/>
      </c>
      <c r="N40" s="61" t="str">
        <f t="shared" ref="N40:N65" si="11">IFERROR(SMALL($C$16:$C$405,O40),"")</f>
        <v/>
      </c>
      <c r="O40" s="5">
        <v>25</v>
      </c>
    </row>
    <row r="41" spans="1:15" ht="18" customHeight="1" x14ac:dyDescent="0.25">
      <c r="A41" s="6"/>
      <c r="B41" s="40"/>
      <c r="C41" s="127"/>
      <c r="D41" s="40"/>
      <c r="E41" s="40"/>
      <c r="F41" s="40"/>
      <c r="G41" s="40"/>
      <c r="H41" s="127" t="str">
        <f t="shared" si="9"/>
        <v/>
      </c>
      <c r="J41" s="49"/>
      <c r="K41" s="46" t="str">
        <f t="shared" si="3"/>
        <v/>
      </c>
      <c r="L41" s="48" t="s">
        <v>117</v>
      </c>
      <c r="M41" s="48" t="str">
        <f t="shared" si="10"/>
        <v/>
      </c>
      <c r="N41" s="61" t="str">
        <f t="shared" si="11"/>
        <v/>
      </c>
      <c r="O41" s="5">
        <v>26</v>
      </c>
    </row>
    <row r="42" spans="1:15" ht="18" customHeight="1" x14ac:dyDescent="0.25">
      <c r="A42" s="6"/>
      <c r="B42" s="40"/>
      <c r="C42" s="127"/>
      <c r="D42" s="40"/>
      <c r="E42" s="40"/>
      <c r="F42" s="40"/>
      <c r="G42" s="40"/>
      <c r="H42" s="127" t="str">
        <f t="shared" si="9"/>
        <v/>
      </c>
      <c r="J42" s="49"/>
      <c r="K42" s="46" t="str">
        <f t="shared" si="3"/>
        <v/>
      </c>
      <c r="L42" s="48" t="s">
        <v>118</v>
      </c>
      <c r="M42" s="48" t="str">
        <f t="shared" si="10"/>
        <v/>
      </c>
      <c r="N42" s="61" t="str">
        <f t="shared" si="11"/>
        <v/>
      </c>
      <c r="O42" s="5">
        <v>27</v>
      </c>
    </row>
    <row r="43" spans="1:15" ht="18" customHeight="1" x14ac:dyDescent="0.25">
      <c r="A43" s="6"/>
      <c r="B43" s="40"/>
      <c r="C43" s="127"/>
      <c r="D43" s="40"/>
      <c r="E43" s="40"/>
      <c r="F43" s="40"/>
      <c r="G43" s="40"/>
      <c r="H43" s="127" t="str">
        <f t="shared" si="9"/>
        <v/>
      </c>
      <c r="J43" s="49"/>
      <c r="K43" s="46" t="str">
        <f t="shared" si="3"/>
        <v/>
      </c>
      <c r="L43" s="48" t="s">
        <v>119</v>
      </c>
      <c r="M43" s="48" t="str">
        <f t="shared" si="10"/>
        <v/>
      </c>
      <c r="N43" s="61" t="str">
        <f t="shared" si="11"/>
        <v/>
      </c>
      <c r="O43" s="5">
        <v>28</v>
      </c>
    </row>
    <row r="44" spans="1:15" ht="18" customHeight="1" x14ac:dyDescent="0.25">
      <c r="A44" s="6"/>
      <c r="B44" s="40"/>
      <c r="C44" s="127"/>
      <c r="D44" s="40"/>
      <c r="E44" s="40"/>
      <c r="F44" s="40"/>
      <c r="G44" s="40"/>
      <c r="H44" s="127" t="str">
        <f t="shared" si="9"/>
        <v/>
      </c>
      <c r="J44" s="49"/>
      <c r="K44" s="46" t="str">
        <f t="shared" si="3"/>
        <v/>
      </c>
      <c r="L44" s="48" t="s">
        <v>120</v>
      </c>
      <c r="M44" s="48" t="str">
        <f t="shared" si="10"/>
        <v/>
      </c>
      <c r="N44" s="61" t="str">
        <f t="shared" si="11"/>
        <v/>
      </c>
      <c r="O44" s="5">
        <v>29</v>
      </c>
    </row>
    <row r="45" spans="1:15" ht="18" customHeight="1" x14ac:dyDescent="0.25">
      <c r="A45" s="6"/>
      <c r="B45" s="40"/>
      <c r="C45" s="127"/>
      <c r="D45" s="40"/>
      <c r="E45" s="40"/>
      <c r="F45" s="40"/>
      <c r="G45" s="40"/>
      <c r="H45" s="127" t="str">
        <f t="shared" si="9"/>
        <v/>
      </c>
      <c r="J45" s="49"/>
      <c r="K45" s="46" t="str">
        <f t="shared" si="3"/>
        <v/>
      </c>
      <c r="L45" s="48" t="s">
        <v>121</v>
      </c>
      <c r="M45" s="48" t="str">
        <f t="shared" si="10"/>
        <v/>
      </c>
      <c r="N45" s="61" t="str">
        <f t="shared" si="11"/>
        <v/>
      </c>
      <c r="O45" s="5">
        <v>30</v>
      </c>
    </row>
    <row r="46" spans="1:15" ht="18" customHeight="1" x14ac:dyDescent="0.25">
      <c r="A46" s="6"/>
      <c r="B46" s="40"/>
      <c r="C46" s="127"/>
      <c r="D46" s="40"/>
      <c r="E46" s="40"/>
      <c r="F46" s="40"/>
      <c r="G46" s="40"/>
      <c r="H46" s="127" t="str">
        <f t="shared" si="9"/>
        <v/>
      </c>
      <c r="J46" s="49"/>
      <c r="K46" s="46" t="str">
        <f t="shared" si="3"/>
        <v/>
      </c>
      <c r="L46" s="48" t="s">
        <v>122</v>
      </c>
      <c r="M46" s="48" t="str">
        <f t="shared" si="10"/>
        <v/>
      </c>
      <c r="N46" s="61" t="str">
        <f t="shared" si="11"/>
        <v/>
      </c>
      <c r="O46" s="5">
        <v>31</v>
      </c>
    </row>
    <row r="47" spans="1:15" ht="18" customHeight="1" x14ac:dyDescent="0.25">
      <c r="A47" s="6"/>
      <c r="B47" s="40"/>
      <c r="C47" s="127"/>
      <c r="D47" s="40"/>
      <c r="E47" s="40"/>
      <c r="F47" s="40"/>
      <c r="G47" s="40"/>
      <c r="H47" s="127" t="str">
        <f t="shared" si="9"/>
        <v/>
      </c>
      <c r="J47" s="49"/>
      <c r="K47" s="46" t="str">
        <f t="shared" si="3"/>
        <v/>
      </c>
      <c r="L47" s="48" t="s">
        <v>123</v>
      </c>
      <c r="M47" s="48" t="str">
        <f t="shared" si="10"/>
        <v/>
      </c>
      <c r="N47" s="61" t="str">
        <f t="shared" si="11"/>
        <v/>
      </c>
      <c r="O47" s="5">
        <v>32</v>
      </c>
    </row>
    <row r="48" spans="1:15" ht="18" customHeight="1" x14ac:dyDescent="0.25">
      <c r="A48" s="6"/>
      <c r="B48" s="40"/>
      <c r="C48" s="127"/>
      <c r="D48" s="40"/>
      <c r="E48" s="40"/>
      <c r="F48" s="40"/>
      <c r="G48" s="40"/>
      <c r="H48" s="127" t="str">
        <f t="shared" si="9"/>
        <v/>
      </c>
      <c r="J48" s="49"/>
      <c r="K48" s="46" t="str">
        <f t="shared" si="3"/>
        <v/>
      </c>
      <c r="L48" s="48" t="s">
        <v>124</v>
      </c>
      <c r="M48" s="48" t="str">
        <f t="shared" si="10"/>
        <v/>
      </c>
      <c r="N48" s="61" t="str">
        <f t="shared" si="11"/>
        <v/>
      </c>
      <c r="O48" s="5">
        <v>33</v>
      </c>
    </row>
    <row r="49" spans="1:15" ht="18" customHeight="1" x14ac:dyDescent="0.25">
      <c r="A49" s="6"/>
      <c r="B49" s="40"/>
      <c r="C49" s="127"/>
      <c r="D49" s="40"/>
      <c r="E49" s="40"/>
      <c r="F49" s="40"/>
      <c r="G49" s="40"/>
      <c r="H49" s="127" t="str">
        <f t="shared" si="9"/>
        <v/>
      </c>
      <c r="J49" s="49"/>
      <c r="K49" s="46" t="str">
        <f t="shared" si="3"/>
        <v/>
      </c>
      <c r="L49" s="48" t="s">
        <v>125</v>
      </c>
      <c r="M49" s="48" t="str">
        <f t="shared" si="10"/>
        <v/>
      </c>
      <c r="N49" s="61" t="str">
        <f t="shared" si="11"/>
        <v/>
      </c>
      <c r="O49" s="5">
        <v>34</v>
      </c>
    </row>
    <row r="50" spans="1:15" ht="18" customHeight="1" x14ac:dyDescent="0.25">
      <c r="A50" s="6"/>
      <c r="B50" s="40"/>
      <c r="C50" s="127"/>
      <c r="D50" s="40"/>
      <c r="E50" s="40"/>
      <c r="F50" s="40"/>
      <c r="G50" s="40"/>
      <c r="H50" s="127" t="str">
        <f t="shared" si="9"/>
        <v/>
      </c>
      <c r="J50" s="49"/>
      <c r="K50" s="46" t="str">
        <f t="shared" si="3"/>
        <v/>
      </c>
      <c r="L50" s="48" t="s">
        <v>126</v>
      </c>
      <c r="M50" s="48" t="str">
        <f t="shared" si="10"/>
        <v/>
      </c>
      <c r="N50" s="61" t="str">
        <f t="shared" si="11"/>
        <v/>
      </c>
      <c r="O50" s="5">
        <v>35</v>
      </c>
    </row>
    <row r="51" spans="1:15" ht="18" customHeight="1" x14ac:dyDescent="0.25">
      <c r="A51" s="6"/>
      <c r="B51" s="40"/>
      <c r="C51" s="127"/>
      <c r="D51" s="40"/>
      <c r="E51" s="40"/>
      <c r="F51" s="40"/>
      <c r="G51" s="40"/>
      <c r="H51" s="127" t="str">
        <f t="shared" si="9"/>
        <v/>
      </c>
      <c r="J51" s="49"/>
      <c r="K51" s="46" t="str">
        <f t="shared" si="3"/>
        <v/>
      </c>
      <c r="L51" s="48" t="s">
        <v>127</v>
      </c>
      <c r="M51" s="48" t="str">
        <f t="shared" si="10"/>
        <v/>
      </c>
      <c r="N51" s="61" t="str">
        <f t="shared" si="11"/>
        <v/>
      </c>
      <c r="O51" s="5">
        <v>36</v>
      </c>
    </row>
    <row r="52" spans="1:15" ht="18" customHeight="1" x14ac:dyDescent="0.25">
      <c r="A52" s="6"/>
      <c r="B52" s="40"/>
      <c r="C52" s="127"/>
      <c r="D52" s="40"/>
      <c r="E52" s="40"/>
      <c r="F52" s="40"/>
      <c r="G52" s="40"/>
      <c r="H52" s="127" t="str">
        <f t="shared" si="9"/>
        <v/>
      </c>
      <c r="J52" s="49"/>
      <c r="K52" s="46" t="str">
        <f t="shared" si="3"/>
        <v/>
      </c>
      <c r="L52" s="48" t="s">
        <v>128</v>
      </c>
      <c r="M52" s="48" t="str">
        <f t="shared" si="10"/>
        <v/>
      </c>
      <c r="N52" s="61" t="str">
        <f t="shared" si="11"/>
        <v/>
      </c>
      <c r="O52" s="5">
        <v>37</v>
      </c>
    </row>
    <row r="53" spans="1:15" ht="18" customHeight="1" x14ac:dyDescent="0.25">
      <c r="A53" s="6"/>
      <c r="B53" s="40"/>
      <c r="C53" s="127"/>
      <c r="D53" s="40"/>
      <c r="E53" s="40"/>
      <c r="F53" s="40"/>
      <c r="G53" s="40"/>
      <c r="H53" s="127" t="str">
        <f t="shared" si="9"/>
        <v/>
      </c>
      <c r="J53" s="49"/>
      <c r="K53" s="46" t="str">
        <f t="shared" si="3"/>
        <v/>
      </c>
      <c r="L53" s="48" t="s">
        <v>129</v>
      </c>
      <c r="M53" s="48" t="str">
        <f t="shared" si="10"/>
        <v/>
      </c>
      <c r="N53" s="61" t="str">
        <f t="shared" si="11"/>
        <v/>
      </c>
      <c r="O53" s="5">
        <v>38</v>
      </c>
    </row>
    <row r="54" spans="1:15" ht="18" customHeight="1" x14ac:dyDescent="0.25">
      <c r="A54" s="6"/>
      <c r="B54" s="40"/>
      <c r="C54" s="127"/>
      <c r="D54" s="40"/>
      <c r="E54" s="40"/>
      <c r="F54" s="40"/>
      <c r="G54" s="40"/>
      <c r="H54" s="127" t="str">
        <f t="shared" si="9"/>
        <v/>
      </c>
      <c r="J54" s="49"/>
      <c r="K54" s="46" t="str">
        <f t="shared" si="3"/>
        <v/>
      </c>
      <c r="L54" s="48" t="s">
        <v>130</v>
      </c>
      <c r="M54" s="48" t="str">
        <f t="shared" si="10"/>
        <v/>
      </c>
      <c r="N54" s="61" t="str">
        <f t="shared" si="11"/>
        <v/>
      </c>
      <c r="O54" s="5">
        <v>39</v>
      </c>
    </row>
    <row r="55" spans="1:15" ht="18" customHeight="1" x14ac:dyDescent="0.25">
      <c r="A55" s="6"/>
      <c r="B55" s="40"/>
      <c r="C55" s="127"/>
      <c r="D55" s="40"/>
      <c r="E55" s="40"/>
      <c r="F55" s="40"/>
      <c r="G55" s="40"/>
      <c r="H55" s="127" t="str">
        <f t="shared" si="9"/>
        <v/>
      </c>
      <c r="J55" s="49"/>
      <c r="K55" s="46" t="str">
        <f t="shared" si="3"/>
        <v/>
      </c>
      <c r="L55" s="48" t="s">
        <v>131</v>
      </c>
      <c r="M55" s="48" t="str">
        <f t="shared" si="10"/>
        <v/>
      </c>
      <c r="N55" s="61" t="str">
        <f t="shared" si="11"/>
        <v/>
      </c>
      <c r="O55" s="5">
        <v>40</v>
      </c>
    </row>
    <row r="56" spans="1:15" ht="18" customHeight="1" x14ac:dyDescent="0.25">
      <c r="A56" s="6"/>
      <c r="B56" s="40"/>
      <c r="C56" s="127"/>
      <c r="D56" s="40"/>
      <c r="E56" s="40"/>
      <c r="F56" s="40"/>
      <c r="G56" s="40"/>
      <c r="H56" s="127" t="str">
        <f t="shared" si="9"/>
        <v/>
      </c>
      <c r="J56" s="49"/>
      <c r="K56" s="46" t="str">
        <f t="shared" si="3"/>
        <v/>
      </c>
      <c r="L56" s="48" t="s">
        <v>132</v>
      </c>
      <c r="M56" s="48" t="str">
        <f t="shared" si="10"/>
        <v/>
      </c>
      <c r="N56" s="61" t="str">
        <f t="shared" si="11"/>
        <v/>
      </c>
      <c r="O56" s="5">
        <v>41</v>
      </c>
    </row>
    <row r="57" spans="1:15" ht="18" customHeight="1" x14ac:dyDescent="0.25">
      <c r="A57" s="6"/>
      <c r="B57" s="40"/>
      <c r="C57" s="127"/>
      <c r="D57" s="40"/>
      <c r="E57" s="40"/>
      <c r="F57" s="40"/>
      <c r="G57" s="40"/>
      <c r="H57" s="127" t="str">
        <f t="shared" si="9"/>
        <v/>
      </c>
      <c r="J57" s="49"/>
      <c r="K57" s="46" t="str">
        <f t="shared" si="3"/>
        <v/>
      </c>
      <c r="L57" s="48" t="s">
        <v>133</v>
      </c>
      <c r="M57" s="48" t="str">
        <f t="shared" si="10"/>
        <v/>
      </c>
      <c r="N57" s="61" t="str">
        <f t="shared" si="11"/>
        <v/>
      </c>
      <c r="O57" s="5">
        <v>42</v>
      </c>
    </row>
    <row r="58" spans="1:15" ht="18" customHeight="1" x14ac:dyDescent="0.25">
      <c r="A58" s="6"/>
      <c r="B58" s="40"/>
      <c r="C58" s="127"/>
      <c r="D58" s="40"/>
      <c r="E58" s="40"/>
      <c r="F58" s="40"/>
      <c r="G58" s="40"/>
      <c r="H58" s="127" t="str">
        <f t="shared" si="9"/>
        <v/>
      </c>
      <c r="J58" s="49"/>
      <c r="K58" s="46" t="str">
        <f t="shared" si="3"/>
        <v/>
      </c>
      <c r="L58" s="48" t="s">
        <v>134</v>
      </c>
      <c r="M58" s="48" t="str">
        <f t="shared" si="10"/>
        <v/>
      </c>
      <c r="N58" s="61" t="str">
        <f t="shared" si="11"/>
        <v/>
      </c>
      <c r="O58" s="5">
        <v>43</v>
      </c>
    </row>
    <row r="59" spans="1:15" ht="18" customHeight="1" x14ac:dyDescent="0.25">
      <c r="A59" s="6"/>
      <c r="B59" s="40"/>
      <c r="C59" s="127"/>
      <c r="D59" s="40"/>
      <c r="E59" s="40"/>
      <c r="F59" s="40"/>
      <c r="G59" s="40"/>
      <c r="H59" s="127" t="str">
        <f t="shared" si="9"/>
        <v/>
      </c>
      <c r="J59" s="49"/>
      <c r="K59" s="46" t="str">
        <f t="shared" si="3"/>
        <v/>
      </c>
      <c r="L59" s="48" t="s">
        <v>135</v>
      </c>
      <c r="M59" s="48" t="str">
        <f t="shared" si="10"/>
        <v/>
      </c>
      <c r="N59" s="61" t="str">
        <f t="shared" si="11"/>
        <v/>
      </c>
      <c r="O59" s="5">
        <v>44</v>
      </c>
    </row>
    <row r="60" spans="1:15" ht="18" customHeight="1" x14ac:dyDescent="0.25">
      <c r="A60" s="6"/>
      <c r="B60" s="40"/>
      <c r="C60" s="127"/>
      <c r="D60" s="40"/>
      <c r="E60" s="40"/>
      <c r="F60" s="40"/>
      <c r="G60" s="40"/>
      <c r="H60" s="127" t="str">
        <f t="shared" si="9"/>
        <v/>
      </c>
      <c r="J60" s="49"/>
      <c r="K60" s="46" t="str">
        <f t="shared" si="3"/>
        <v/>
      </c>
      <c r="L60" s="48" t="s">
        <v>136</v>
      </c>
      <c r="M60" s="48" t="str">
        <f t="shared" si="10"/>
        <v/>
      </c>
      <c r="N60" s="61" t="str">
        <f t="shared" si="11"/>
        <v/>
      </c>
      <c r="O60" s="5">
        <v>45</v>
      </c>
    </row>
    <row r="61" spans="1:15" ht="18" customHeight="1" x14ac:dyDescent="0.25">
      <c r="A61" s="6"/>
      <c r="B61" s="40"/>
      <c r="C61" s="127"/>
      <c r="D61" s="40"/>
      <c r="E61" s="40"/>
      <c r="F61" s="40"/>
      <c r="G61" s="40"/>
      <c r="H61" s="127" t="str">
        <f t="shared" si="9"/>
        <v/>
      </c>
      <c r="J61" s="49"/>
      <c r="K61" s="46" t="str">
        <f t="shared" si="3"/>
        <v/>
      </c>
      <c r="L61" s="48" t="s">
        <v>137</v>
      </c>
      <c r="M61" s="48" t="str">
        <f t="shared" si="10"/>
        <v/>
      </c>
      <c r="N61" s="61" t="str">
        <f t="shared" si="11"/>
        <v/>
      </c>
      <c r="O61" s="5">
        <v>46</v>
      </c>
    </row>
    <row r="62" spans="1:15" ht="18" customHeight="1" x14ac:dyDescent="0.25">
      <c r="A62" s="6"/>
      <c r="B62" s="40"/>
      <c r="C62" s="127"/>
      <c r="D62" s="40"/>
      <c r="E62" s="40"/>
      <c r="F62" s="40"/>
      <c r="G62" s="40"/>
      <c r="H62" s="127" t="str">
        <f t="shared" si="9"/>
        <v/>
      </c>
      <c r="J62" s="49"/>
      <c r="K62" s="46" t="str">
        <f t="shared" si="3"/>
        <v/>
      </c>
      <c r="L62" s="48" t="s">
        <v>138</v>
      </c>
      <c r="M62" s="48" t="str">
        <f t="shared" si="10"/>
        <v/>
      </c>
      <c r="N62" s="61" t="str">
        <f t="shared" si="11"/>
        <v/>
      </c>
      <c r="O62" s="5">
        <v>47</v>
      </c>
    </row>
    <row r="63" spans="1:15" ht="18" customHeight="1" x14ac:dyDescent="0.25">
      <c r="A63" s="6"/>
      <c r="B63" s="40"/>
      <c r="C63" s="127"/>
      <c r="D63" s="40"/>
      <c r="E63" s="40"/>
      <c r="F63" s="40"/>
      <c r="G63" s="40"/>
      <c r="H63" s="127" t="str">
        <f t="shared" si="9"/>
        <v/>
      </c>
      <c r="J63" s="49"/>
      <c r="K63" s="46" t="str">
        <f t="shared" si="3"/>
        <v/>
      </c>
      <c r="L63" s="48" t="s">
        <v>139</v>
      </c>
      <c r="M63" s="48" t="str">
        <f t="shared" si="10"/>
        <v/>
      </c>
      <c r="N63" s="61" t="str">
        <f t="shared" si="11"/>
        <v/>
      </c>
      <c r="O63" s="5">
        <v>48</v>
      </c>
    </row>
    <row r="64" spans="1:15" ht="18" customHeight="1" x14ac:dyDescent="0.25">
      <c r="A64" s="6"/>
      <c r="B64" s="40"/>
      <c r="C64" s="127"/>
      <c r="D64" s="40"/>
      <c r="E64" s="40"/>
      <c r="F64" s="40"/>
      <c r="G64" s="40"/>
      <c r="H64" s="127" t="str">
        <f t="shared" si="9"/>
        <v/>
      </c>
      <c r="J64" s="49"/>
      <c r="K64" s="46" t="str">
        <f t="shared" si="3"/>
        <v/>
      </c>
      <c r="L64" s="48" t="s">
        <v>140</v>
      </c>
      <c r="M64" s="48" t="str">
        <f t="shared" si="10"/>
        <v/>
      </c>
      <c r="N64" s="61" t="str">
        <f t="shared" si="11"/>
        <v/>
      </c>
      <c r="O64" s="5">
        <v>49</v>
      </c>
    </row>
    <row r="65" spans="1:15" ht="18" customHeight="1" x14ac:dyDescent="0.25">
      <c r="A65" s="6"/>
      <c r="B65" s="40"/>
      <c r="C65" s="127"/>
      <c r="D65" s="40"/>
      <c r="E65" s="40"/>
      <c r="F65" s="40"/>
      <c r="G65" s="40"/>
      <c r="H65" s="127" t="str">
        <f t="shared" si="9"/>
        <v/>
      </c>
      <c r="J65" s="49"/>
      <c r="K65" s="46" t="str">
        <f t="shared" si="3"/>
        <v/>
      </c>
      <c r="L65" s="48" t="s">
        <v>141</v>
      </c>
      <c r="M65" s="48" t="str">
        <f t="shared" si="10"/>
        <v/>
      </c>
      <c r="N65" s="61" t="str">
        <f t="shared" si="11"/>
        <v/>
      </c>
      <c r="O65" s="5">
        <v>50</v>
      </c>
    </row>
    <row r="66" spans="1:15" ht="18" customHeight="1" x14ac:dyDescent="0.25">
      <c r="A66" s="6"/>
      <c r="B66" s="40"/>
      <c r="C66" s="127"/>
      <c r="D66" s="40"/>
      <c r="E66" s="40"/>
      <c r="F66" s="40"/>
      <c r="G66" s="40"/>
      <c r="H66" s="127" t="str">
        <f t="shared" si="9"/>
        <v/>
      </c>
      <c r="J66" s="49"/>
      <c r="K66" s="46" t="str">
        <f t="shared" si="3"/>
        <v/>
      </c>
    </row>
    <row r="67" spans="1:15" ht="18" customHeight="1" x14ac:dyDescent="0.25">
      <c r="A67" s="42"/>
      <c r="B67" s="40"/>
      <c r="C67" s="127"/>
      <c r="D67" s="40"/>
      <c r="E67" s="40"/>
      <c r="F67" s="40"/>
      <c r="G67" s="40"/>
      <c r="H67" s="127" t="str">
        <f t="shared" si="9"/>
        <v/>
      </c>
      <c r="J67" s="49"/>
      <c r="K67" s="46" t="str">
        <f t="shared" si="3"/>
        <v/>
      </c>
    </row>
    <row r="68" spans="1:15" ht="18" customHeight="1" x14ac:dyDescent="0.25">
      <c r="A68" s="6"/>
      <c r="B68" s="40"/>
      <c r="C68" s="127"/>
      <c r="D68" s="40"/>
      <c r="E68" s="40"/>
      <c r="F68" s="40"/>
      <c r="G68" s="40"/>
      <c r="H68" s="127" t="str">
        <f t="shared" si="9"/>
        <v/>
      </c>
      <c r="J68" s="49"/>
      <c r="K68" s="46" t="str">
        <f t="shared" si="3"/>
        <v/>
      </c>
    </row>
    <row r="69" spans="1:15" ht="18" customHeight="1" x14ac:dyDescent="0.25">
      <c r="A69" s="39"/>
      <c r="B69" s="40"/>
      <c r="C69" s="127"/>
      <c r="D69" s="40"/>
      <c r="E69" s="40"/>
      <c r="F69" s="40"/>
      <c r="G69" s="40"/>
      <c r="H69" s="127" t="str">
        <f t="shared" si="9"/>
        <v/>
      </c>
      <c r="J69" s="49"/>
      <c r="K69" s="46" t="str">
        <f t="shared" si="3"/>
        <v/>
      </c>
    </row>
    <row r="70" spans="1:15" ht="18" customHeight="1" x14ac:dyDescent="0.25">
      <c r="A70" s="43"/>
      <c r="B70" s="40"/>
      <c r="C70" s="127"/>
      <c r="D70" s="40"/>
      <c r="E70" s="40"/>
      <c r="F70" s="40"/>
      <c r="G70" s="40"/>
      <c r="H70" s="127" t="str">
        <f t="shared" si="9"/>
        <v/>
      </c>
      <c r="J70" s="49"/>
      <c r="K70" s="46" t="str">
        <f t="shared" si="3"/>
        <v/>
      </c>
    </row>
    <row r="71" spans="1:15" ht="18" customHeight="1" x14ac:dyDescent="0.25">
      <c r="A71" s="6"/>
      <c r="B71" s="40"/>
      <c r="C71" s="127"/>
      <c r="D71" s="40"/>
      <c r="E71" s="40"/>
      <c r="F71" s="40"/>
      <c r="G71" s="40"/>
      <c r="H71" s="127" t="str">
        <f t="shared" si="9"/>
        <v/>
      </c>
      <c r="J71" s="49"/>
      <c r="K71" s="46" t="str">
        <f t="shared" si="3"/>
        <v/>
      </c>
    </row>
    <row r="72" spans="1:15" ht="18" customHeight="1" x14ac:dyDescent="0.25">
      <c r="A72" s="6"/>
      <c r="B72" s="40"/>
      <c r="C72" s="127"/>
      <c r="D72" s="40"/>
      <c r="E72" s="40"/>
      <c r="F72" s="40"/>
      <c r="G72" s="40"/>
      <c r="H72" s="127" t="str">
        <f t="shared" si="9"/>
        <v/>
      </c>
      <c r="J72" s="49"/>
      <c r="K72" s="46" t="str">
        <f t="shared" si="3"/>
        <v/>
      </c>
    </row>
    <row r="73" spans="1:15" ht="18" customHeight="1" x14ac:dyDescent="0.25">
      <c r="A73" s="6"/>
      <c r="B73" s="40"/>
      <c r="C73" s="127"/>
      <c r="D73" s="40"/>
      <c r="E73" s="40"/>
      <c r="F73" s="40"/>
      <c r="G73" s="40"/>
      <c r="H73" s="127" t="str">
        <f t="shared" si="9"/>
        <v/>
      </c>
      <c r="J73" s="49"/>
      <c r="K73" s="46" t="str">
        <f t="shared" si="3"/>
        <v/>
      </c>
    </row>
    <row r="74" spans="1:15" ht="18" customHeight="1" x14ac:dyDescent="0.25">
      <c r="A74" s="6"/>
      <c r="B74" s="40"/>
      <c r="C74" s="127"/>
      <c r="D74" s="40"/>
      <c r="E74" s="40"/>
      <c r="F74" s="40"/>
      <c r="G74" s="40"/>
      <c r="H74" s="127" t="str">
        <f t="shared" si="9"/>
        <v/>
      </c>
      <c r="J74" s="49"/>
      <c r="K74" s="46" t="str">
        <f t="shared" si="3"/>
        <v/>
      </c>
    </row>
    <row r="75" spans="1:15" ht="18" customHeight="1" x14ac:dyDescent="0.25">
      <c r="A75" s="6"/>
      <c r="B75" s="40"/>
      <c r="C75" s="127"/>
      <c r="D75" s="40"/>
      <c r="E75" s="40"/>
      <c r="F75" s="40"/>
      <c r="G75" s="40"/>
      <c r="H75" s="127" t="str">
        <f t="shared" si="9"/>
        <v/>
      </c>
      <c r="J75" s="49"/>
      <c r="K75" s="46" t="str">
        <f t="shared" si="3"/>
        <v/>
      </c>
    </row>
    <row r="76" spans="1:15" ht="18" customHeight="1" x14ac:dyDescent="0.25">
      <c r="A76" s="39"/>
      <c r="B76" s="40"/>
      <c r="C76" s="128"/>
      <c r="D76" s="40"/>
      <c r="E76" s="40"/>
      <c r="F76" s="40"/>
      <c r="G76" s="40"/>
      <c r="H76" s="127" t="str">
        <f t="shared" si="9"/>
        <v/>
      </c>
      <c r="J76" s="49"/>
      <c r="K76" s="46" t="str">
        <f t="shared" si="3"/>
        <v/>
      </c>
    </row>
    <row r="77" spans="1:15" ht="18" customHeight="1" x14ac:dyDescent="0.25">
      <c r="A77" s="39"/>
      <c r="B77" s="40"/>
      <c r="C77" s="127"/>
      <c r="D77" s="40"/>
      <c r="E77" s="40"/>
      <c r="F77" s="40"/>
      <c r="G77" s="40"/>
      <c r="H77" s="127" t="str">
        <f t="shared" si="9"/>
        <v/>
      </c>
      <c r="J77" s="49"/>
      <c r="K77" s="46" t="str">
        <f t="shared" si="3"/>
        <v/>
      </c>
    </row>
    <row r="78" spans="1:15" ht="18" customHeight="1" x14ac:dyDescent="0.25">
      <c r="A78" s="41"/>
      <c r="B78" s="40"/>
      <c r="C78" s="127"/>
      <c r="D78" s="40"/>
      <c r="E78" s="40"/>
      <c r="F78" s="40"/>
      <c r="G78" s="40"/>
      <c r="H78" s="127" t="str">
        <f t="shared" si="9"/>
        <v/>
      </c>
      <c r="J78" s="49"/>
      <c r="K78" s="46" t="str">
        <f t="shared" si="3"/>
        <v/>
      </c>
    </row>
    <row r="79" spans="1:15" ht="18" customHeight="1" x14ac:dyDescent="0.25">
      <c r="A79" s="41"/>
      <c r="B79" s="40"/>
      <c r="C79" s="127"/>
      <c r="D79" s="40"/>
      <c r="E79" s="40"/>
      <c r="F79" s="40"/>
      <c r="G79" s="40"/>
      <c r="H79" s="127" t="str">
        <f t="shared" si="9"/>
        <v/>
      </c>
      <c r="J79" s="49"/>
      <c r="K79" s="46" t="str">
        <f t="shared" si="3"/>
        <v/>
      </c>
    </row>
    <row r="80" spans="1:15" ht="18" customHeight="1" x14ac:dyDescent="0.25">
      <c r="A80" s="41"/>
      <c r="B80" s="40"/>
      <c r="C80" s="127"/>
      <c r="D80" s="40"/>
      <c r="E80" s="40"/>
      <c r="F80" s="40"/>
      <c r="G80" s="40"/>
      <c r="H80" s="127" t="str">
        <f t="shared" si="9"/>
        <v/>
      </c>
      <c r="J80" s="49"/>
      <c r="K80" s="46" t="str">
        <f t="shared" si="3"/>
        <v/>
      </c>
    </row>
    <row r="81" spans="1:11" ht="18" customHeight="1" x14ac:dyDescent="0.25">
      <c r="A81" s="41"/>
      <c r="B81" s="40"/>
      <c r="C81" s="127"/>
      <c r="D81" s="40"/>
      <c r="E81" s="40"/>
      <c r="F81" s="40"/>
      <c r="G81" s="40"/>
      <c r="H81" s="127" t="str">
        <f t="shared" ref="H81:H144" si="12">IFERROR(AVERAGE(D81:G81),"")</f>
        <v/>
      </c>
      <c r="J81" s="49"/>
      <c r="K81" s="46" t="str">
        <f t="shared" ref="K81:K144" si="13">IF(J81="","",ROUND(H81,2))</f>
        <v/>
      </c>
    </row>
    <row r="82" spans="1:11" ht="18" customHeight="1" x14ac:dyDescent="0.25">
      <c r="A82" s="41"/>
      <c r="B82" s="40"/>
      <c r="C82" s="127"/>
      <c r="D82" s="40"/>
      <c r="E82" s="40"/>
      <c r="F82" s="40"/>
      <c r="G82" s="40"/>
      <c r="H82" s="127" t="str">
        <f t="shared" si="12"/>
        <v/>
      </c>
      <c r="J82" s="49"/>
      <c r="K82" s="46" t="str">
        <f t="shared" si="13"/>
        <v/>
      </c>
    </row>
    <row r="83" spans="1:11" ht="18" customHeight="1" x14ac:dyDescent="0.25">
      <c r="A83" s="41"/>
      <c r="B83" s="40"/>
      <c r="C83" s="127"/>
      <c r="D83" s="40"/>
      <c r="E83" s="40"/>
      <c r="F83" s="40"/>
      <c r="G83" s="40"/>
      <c r="H83" s="127" t="str">
        <f t="shared" si="12"/>
        <v/>
      </c>
      <c r="J83" s="49"/>
      <c r="K83" s="46" t="str">
        <f t="shared" si="13"/>
        <v/>
      </c>
    </row>
    <row r="84" spans="1:11" ht="18" customHeight="1" x14ac:dyDescent="0.25">
      <c r="A84" s="41"/>
      <c r="B84" s="40"/>
      <c r="C84" s="127"/>
      <c r="D84" s="40"/>
      <c r="E84" s="40"/>
      <c r="F84" s="40"/>
      <c r="G84" s="40"/>
      <c r="H84" s="127" t="str">
        <f t="shared" si="12"/>
        <v/>
      </c>
      <c r="J84" s="49"/>
      <c r="K84" s="46" t="str">
        <f t="shared" si="13"/>
        <v/>
      </c>
    </row>
    <row r="85" spans="1:11" ht="18" customHeight="1" x14ac:dyDescent="0.25">
      <c r="A85" s="41"/>
      <c r="B85" s="40"/>
      <c r="C85" s="127"/>
      <c r="D85" s="40"/>
      <c r="E85" s="40"/>
      <c r="F85" s="40"/>
      <c r="G85" s="40"/>
      <c r="H85" s="127" t="str">
        <f t="shared" si="12"/>
        <v/>
      </c>
      <c r="J85" s="49"/>
      <c r="K85" s="46" t="str">
        <f t="shared" si="13"/>
        <v/>
      </c>
    </row>
    <row r="86" spans="1:11" ht="18" customHeight="1" x14ac:dyDescent="0.25">
      <c r="A86" s="41"/>
      <c r="B86" s="40"/>
      <c r="C86" s="127"/>
      <c r="D86" s="40"/>
      <c r="E86" s="40"/>
      <c r="F86" s="40"/>
      <c r="G86" s="40"/>
      <c r="H86" s="127" t="str">
        <f t="shared" si="12"/>
        <v/>
      </c>
      <c r="J86" s="49"/>
      <c r="K86" s="46" t="str">
        <f t="shared" si="13"/>
        <v/>
      </c>
    </row>
    <row r="87" spans="1:11" ht="18" customHeight="1" x14ac:dyDescent="0.25">
      <c r="A87" s="41"/>
      <c r="B87" s="40"/>
      <c r="C87" s="127"/>
      <c r="D87" s="40"/>
      <c r="E87" s="40"/>
      <c r="F87" s="40"/>
      <c r="G87" s="40"/>
      <c r="H87" s="127" t="str">
        <f t="shared" si="12"/>
        <v/>
      </c>
      <c r="J87" s="49"/>
      <c r="K87" s="46" t="str">
        <f t="shared" si="13"/>
        <v/>
      </c>
    </row>
    <row r="88" spans="1:11" ht="18" customHeight="1" x14ac:dyDescent="0.25">
      <c r="A88" s="41"/>
      <c r="B88" s="40"/>
      <c r="C88" s="127"/>
      <c r="D88" s="40"/>
      <c r="E88" s="40"/>
      <c r="F88" s="40"/>
      <c r="G88" s="40"/>
      <c r="H88" s="127" t="str">
        <f t="shared" si="12"/>
        <v/>
      </c>
      <c r="J88" s="49"/>
      <c r="K88" s="46" t="str">
        <f t="shared" si="13"/>
        <v/>
      </c>
    </row>
    <row r="89" spans="1:11" ht="18" customHeight="1" x14ac:dyDescent="0.25">
      <c r="A89" s="41"/>
      <c r="B89" s="40"/>
      <c r="C89" s="127"/>
      <c r="D89" s="40"/>
      <c r="E89" s="40"/>
      <c r="F89" s="40"/>
      <c r="G89" s="40"/>
      <c r="H89" s="127" t="str">
        <f t="shared" si="12"/>
        <v/>
      </c>
      <c r="J89" s="49"/>
      <c r="K89" s="46" t="str">
        <f t="shared" si="13"/>
        <v/>
      </c>
    </row>
    <row r="90" spans="1:11" ht="18" customHeight="1" x14ac:dyDescent="0.25">
      <c r="A90" s="41"/>
      <c r="B90" s="40"/>
      <c r="C90" s="127"/>
      <c r="D90" s="40"/>
      <c r="E90" s="40"/>
      <c r="F90" s="40"/>
      <c r="G90" s="40"/>
      <c r="H90" s="127" t="str">
        <f t="shared" si="12"/>
        <v/>
      </c>
      <c r="J90" s="49"/>
      <c r="K90" s="46" t="str">
        <f t="shared" si="13"/>
        <v/>
      </c>
    </row>
    <row r="91" spans="1:11" ht="18" customHeight="1" x14ac:dyDescent="0.25">
      <c r="A91" s="41"/>
      <c r="B91" s="40"/>
      <c r="C91" s="127"/>
      <c r="D91" s="40"/>
      <c r="E91" s="40"/>
      <c r="F91" s="40"/>
      <c r="G91" s="40"/>
      <c r="H91" s="127" t="str">
        <f t="shared" si="12"/>
        <v/>
      </c>
      <c r="J91" s="49"/>
      <c r="K91" s="46" t="str">
        <f t="shared" si="13"/>
        <v/>
      </c>
    </row>
    <row r="92" spans="1:11" ht="18" customHeight="1" x14ac:dyDescent="0.25">
      <c r="A92" s="41"/>
      <c r="B92" s="40"/>
      <c r="C92" s="127"/>
      <c r="D92" s="40"/>
      <c r="E92" s="40"/>
      <c r="F92" s="40"/>
      <c r="G92" s="40"/>
      <c r="H92" s="127" t="str">
        <f t="shared" si="12"/>
        <v/>
      </c>
      <c r="J92" s="49"/>
      <c r="K92" s="46" t="str">
        <f t="shared" si="13"/>
        <v/>
      </c>
    </row>
    <row r="93" spans="1:11" ht="18" customHeight="1" x14ac:dyDescent="0.25">
      <c r="A93" s="41"/>
      <c r="B93" s="40"/>
      <c r="C93" s="127"/>
      <c r="D93" s="40"/>
      <c r="E93" s="40"/>
      <c r="F93" s="40"/>
      <c r="G93" s="40"/>
      <c r="H93" s="127" t="str">
        <f t="shared" si="12"/>
        <v/>
      </c>
      <c r="J93" s="49"/>
      <c r="K93" s="46" t="str">
        <f t="shared" si="13"/>
        <v/>
      </c>
    </row>
    <row r="94" spans="1:11" ht="18" customHeight="1" x14ac:dyDescent="0.25">
      <c r="A94" s="41"/>
      <c r="B94" s="40"/>
      <c r="C94" s="127"/>
      <c r="D94" s="40"/>
      <c r="E94" s="40"/>
      <c r="F94" s="40"/>
      <c r="G94" s="40"/>
      <c r="H94" s="127" t="str">
        <f t="shared" si="12"/>
        <v/>
      </c>
      <c r="J94" s="49"/>
      <c r="K94" s="46" t="str">
        <f t="shared" si="13"/>
        <v/>
      </c>
    </row>
    <row r="95" spans="1:11" ht="18" customHeight="1" x14ac:dyDescent="0.25">
      <c r="A95" s="41"/>
      <c r="B95" s="40"/>
      <c r="C95" s="127"/>
      <c r="D95" s="40"/>
      <c r="E95" s="40"/>
      <c r="F95" s="40"/>
      <c r="G95" s="40"/>
      <c r="H95" s="127" t="str">
        <f t="shared" si="12"/>
        <v/>
      </c>
      <c r="J95" s="49"/>
      <c r="K95" s="46" t="str">
        <f t="shared" si="13"/>
        <v/>
      </c>
    </row>
    <row r="96" spans="1:11" ht="18" customHeight="1" x14ac:dyDescent="0.25">
      <c r="A96" s="41"/>
      <c r="B96" s="40"/>
      <c r="C96" s="127"/>
      <c r="D96" s="40"/>
      <c r="E96" s="40"/>
      <c r="F96" s="40"/>
      <c r="G96" s="40"/>
      <c r="H96" s="127" t="str">
        <f t="shared" si="12"/>
        <v/>
      </c>
      <c r="J96" s="49"/>
      <c r="K96" s="46" t="str">
        <f t="shared" si="13"/>
        <v/>
      </c>
    </row>
    <row r="97" spans="1:11" ht="18" customHeight="1" x14ac:dyDescent="0.25">
      <c r="A97" s="41"/>
      <c r="B97" s="40"/>
      <c r="C97" s="127"/>
      <c r="D97" s="40"/>
      <c r="E97" s="40"/>
      <c r="F97" s="40"/>
      <c r="G97" s="40"/>
      <c r="H97" s="127" t="str">
        <f t="shared" si="12"/>
        <v/>
      </c>
      <c r="J97" s="49"/>
      <c r="K97" s="46" t="str">
        <f t="shared" si="13"/>
        <v/>
      </c>
    </row>
    <row r="98" spans="1:11" ht="18" customHeight="1" x14ac:dyDescent="0.25">
      <c r="A98" s="41"/>
      <c r="B98" s="40"/>
      <c r="C98" s="127"/>
      <c r="D98" s="40"/>
      <c r="E98" s="40"/>
      <c r="F98" s="40"/>
      <c r="G98" s="40"/>
      <c r="H98" s="127" t="str">
        <f t="shared" si="12"/>
        <v/>
      </c>
      <c r="J98" s="49"/>
      <c r="K98" s="46" t="str">
        <f t="shared" si="13"/>
        <v/>
      </c>
    </row>
    <row r="99" spans="1:11" ht="18" customHeight="1" x14ac:dyDescent="0.25">
      <c r="A99" s="41"/>
      <c r="B99" s="40"/>
      <c r="C99" s="127"/>
      <c r="D99" s="40"/>
      <c r="E99" s="40"/>
      <c r="F99" s="40"/>
      <c r="G99" s="40"/>
      <c r="H99" s="127" t="str">
        <f t="shared" si="12"/>
        <v/>
      </c>
      <c r="J99" s="49"/>
      <c r="K99" s="46" t="str">
        <f t="shared" si="13"/>
        <v/>
      </c>
    </row>
    <row r="100" spans="1:11" ht="18" customHeight="1" x14ac:dyDescent="0.25">
      <c r="A100" s="41"/>
      <c r="B100" s="40"/>
      <c r="C100" s="127"/>
      <c r="D100" s="40"/>
      <c r="E100" s="40"/>
      <c r="F100" s="40"/>
      <c r="G100" s="40"/>
      <c r="H100" s="127" t="str">
        <f t="shared" si="12"/>
        <v/>
      </c>
      <c r="J100" s="49"/>
      <c r="K100" s="46" t="str">
        <f t="shared" si="13"/>
        <v/>
      </c>
    </row>
    <row r="101" spans="1:11" ht="18" customHeight="1" x14ac:dyDescent="0.25">
      <c r="A101" s="41"/>
      <c r="B101" s="40"/>
      <c r="C101" s="127"/>
      <c r="D101" s="40"/>
      <c r="E101" s="40"/>
      <c r="F101" s="40"/>
      <c r="G101" s="40"/>
      <c r="H101" s="127" t="str">
        <f t="shared" si="12"/>
        <v/>
      </c>
      <c r="J101" s="49"/>
      <c r="K101" s="46" t="str">
        <f t="shared" si="13"/>
        <v/>
      </c>
    </row>
    <row r="102" spans="1:11" ht="18" customHeight="1" x14ac:dyDescent="0.25">
      <c r="A102" s="41"/>
      <c r="B102" s="40"/>
      <c r="C102" s="127"/>
      <c r="D102" s="40"/>
      <c r="E102" s="40"/>
      <c r="F102" s="40"/>
      <c r="G102" s="40"/>
      <c r="H102" s="127" t="str">
        <f t="shared" si="12"/>
        <v/>
      </c>
      <c r="J102" s="49"/>
      <c r="K102" s="46" t="str">
        <f t="shared" si="13"/>
        <v/>
      </c>
    </row>
    <row r="103" spans="1:11" ht="18" customHeight="1" x14ac:dyDescent="0.25">
      <c r="A103" s="41"/>
      <c r="B103" s="40"/>
      <c r="C103" s="127"/>
      <c r="D103" s="40"/>
      <c r="E103" s="40"/>
      <c r="F103" s="40"/>
      <c r="G103" s="40"/>
      <c r="H103" s="127" t="str">
        <f t="shared" si="12"/>
        <v/>
      </c>
      <c r="J103" s="49"/>
      <c r="K103" s="46" t="str">
        <f t="shared" si="13"/>
        <v/>
      </c>
    </row>
    <row r="104" spans="1:11" ht="18" customHeight="1" x14ac:dyDescent="0.25">
      <c r="A104" s="41"/>
      <c r="B104" s="40"/>
      <c r="C104" s="127"/>
      <c r="D104" s="40"/>
      <c r="E104" s="40"/>
      <c r="F104" s="40"/>
      <c r="G104" s="40"/>
      <c r="H104" s="127" t="str">
        <f t="shared" si="12"/>
        <v/>
      </c>
      <c r="J104" s="49"/>
      <c r="K104" s="46" t="str">
        <f t="shared" si="13"/>
        <v/>
      </c>
    </row>
    <row r="105" spans="1:11" ht="18" customHeight="1" x14ac:dyDescent="0.25">
      <c r="A105" s="41"/>
      <c r="B105" s="40"/>
      <c r="C105" s="127"/>
      <c r="D105" s="40"/>
      <c r="E105" s="40"/>
      <c r="F105" s="40"/>
      <c r="G105" s="40"/>
      <c r="H105" s="127" t="str">
        <f t="shared" si="12"/>
        <v/>
      </c>
      <c r="J105" s="49"/>
      <c r="K105" s="46" t="str">
        <f t="shared" si="13"/>
        <v/>
      </c>
    </row>
    <row r="106" spans="1:11" ht="18" customHeight="1" x14ac:dyDescent="0.25">
      <c r="A106" s="41"/>
      <c r="B106" s="40"/>
      <c r="C106" s="127"/>
      <c r="D106" s="40"/>
      <c r="E106" s="40"/>
      <c r="F106" s="40"/>
      <c r="G106" s="40"/>
      <c r="H106" s="127" t="str">
        <f t="shared" si="12"/>
        <v/>
      </c>
      <c r="J106" s="49"/>
      <c r="K106" s="46" t="str">
        <f t="shared" si="13"/>
        <v/>
      </c>
    </row>
    <row r="107" spans="1:11" ht="18" customHeight="1" x14ac:dyDescent="0.25">
      <c r="A107" s="41"/>
      <c r="B107" s="40"/>
      <c r="C107" s="127"/>
      <c r="D107" s="40"/>
      <c r="E107" s="40"/>
      <c r="F107" s="40"/>
      <c r="G107" s="40"/>
      <c r="H107" s="127" t="str">
        <f t="shared" si="12"/>
        <v/>
      </c>
      <c r="J107" s="49"/>
      <c r="K107" s="46" t="str">
        <f t="shared" si="13"/>
        <v/>
      </c>
    </row>
    <row r="108" spans="1:11" ht="18" customHeight="1" x14ac:dyDescent="0.25">
      <c r="A108" s="41"/>
      <c r="B108" s="40"/>
      <c r="C108" s="127"/>
      <c r="D108" s="40"/>
      <c r="E108" s="40"/>
      <c r="F108" s="40"/>
      <c r="G108" s="40"/>
      <c r="H108" s="127" t="str">
        <f t="shared" si="12"/>
        <v/>
      </c>
      <c r="J108" s="49"/>
      <c r="K108" s="46" t="str">
        <f t="shared" si="13"/>
        <v/>
      </c>
    </row>
    <row r="109" spans="1:11" ht="18" customHeight="1" x14ac:dyDescent="0.25">
      <c r="A109" s="41"/>
      <c r="B109" s="40"/>
      <c r="C109" s="127"/>
      <c r="D109" s="40"/>
      <c r="E109" s="40"/>
      <c r="F109" s="40"/>
      <c r="G109" s="40"/>
      <c r="H109" s="127" t="str">
        <f t="shared" si="12"/>
        <v/>
      </c>
      <c r="J109" s="49"/>
      <c r="K109" s="46" t="str">
        <f t="shared" si="13"/>
        <v/>
      </c>
    </row>
    <row r="110" spans="1:11" ht="18" customHeight="1" x14ac:dyDescent="0.25">
      <c r="A110" s="41"/>
      <c r="B110" s="40"/>
      <c r="C110" s="127"/>
      <c r="D110" s="40"/>
      <c r="E110" s="40"/>
      <c r="F110" s="40"/>
      <c r="G110" s="40"/>
      <c r="H110" s="127" t="str">
        <f t="shared" si="12"/>
        <v/>
      </c>
      <c r="J110" s="49"/>
      <c r="K110" s="46" t="str">
        <f t="shared" si="13"/>
        <v/>
      </c>
    </row>
    <row r="111" spans="1:11" ht="18" customHeight="1" x14ac:dyDescent="0.25">
      <c r="A111" s="41"/>
      <c r="B111" s="40"/>
      <c r="C111" s="127"/>
      <c r="D111" s="40"/>
      <c r="E111" s="40"/>
      <c r="F111" s="40"/>
      <c r="G111" s="40"/>
      <c r="H111" s="127" t="str">
        <f t="shared" si="12"/>
        <v/>
      </c>
      <c r="J111" s="49"/>
      <c r="K111" s="46" t="str">
        <f t="shared" si="13"/>
        <v/>
      </c>
    </row>
    <row r="112" spans="1:11" ht="18" customHeight="1" x14ac:dyDescent="0.25">
      <c r="A112" s="41"/>
      <c r="B112" s="40"/>
      <c r="C112" s="127"/>
      <c r="D112" s="40"/>
      <c r="E112" s="40"/>
      <c r="F112" s="40"/>
      <c r="G112" s="40"/>
      <c r="H112" s="127" t="str">
        <f t="shared" si="12"/>
        <v/>
      </c>
      <c r="J112" s="49"/>
      <c r="K112" s="46" t="str">
        <f t="shared" si="13"/>
        <v/>
      </c>
    </row>
    <row r="113" spans="1:11" ht="18" customHeight="1" x14ac:dyDescent="0.25">
      <c r="A113" s="41"/>
      <c r="B113" s="40"/>
      <c r="C113" s="127"/>
      <c r="D113" s="40"/>
      <c r="E113" s="40"/>
      <c r="F113" s="40"/>
      <c r="G113" s="40"/>
      <c r="H113" s="127" t="str">
        <f t="shared" si="12"/>
        <v/>
      </c>
      <c r="J113" s="49"/>
      <c r="K113" s="46" t="str">
        <f t="shared" si="13"/>
        <v/>
      </c>
    </row>
    <row r="114" spans="1:11" ht="18" customHeight="1" x14ac:dyDescent="0.25">
      <c r="A114" s="41"/>
      <c r="B114" s="40"/>
      <c r="C114" s="127"/>
      <c r="D114" s="40"/>
      <c r="E114" s="40"/>
      <c r="F114" s="40"/>
      <c r="G114" s="40"/>
      <c r="H114" s="127" t="str">
        <f t="shared" si="12"/>
        <v/>
      </c>
      <c r="J114" s="49"/>
      <c r="K114" s="46" t="str">
        <f t="shared" si="13"/>
        <v/>
      </c>
    </row>
    <row r="115" spans="1:11" ht="18" customHeight="1" x14ac:dyDescent="0.25">
      <c r="A115" s="41"/>
      <c r="B115" s="40"/>
      <c r="C115" s="127"/>
      <c r="D115" s="40"/>
      <c r="E115" s="40"/>
      <c r="F115" s="40"/>
      <c r="G115" s="40"/>
      <c r="H115" s="127" t="str">
        <f t="shared" si="12"/>
        <v/>
      </c>
      <c r="J115" s="49"/>
      <c r="K115" s="46" t="str">
        <f t="shared" si="13"/>
        <v/>
      </c>
    </row>
    <row r="116" spans="1:11" ht="18" customHeight="1" x14ac:dyDescent="0.25">
      <c r="A116" s="41"/>
      <c r="B116" s="40"/>
      <c r="C116" s="127"/>
      <c r="D116" s="40"/>
      <c r="E116" s="40"/>
      <c r="F116" s="40"/>
      <c r="G116" s="40"/>
      <c r="H116" s="127" t="str">
        <f t="shared" si="12"/>
        <v/>
      </c>
      <c r="J116" s="49"/>
      <c r="K116" s="46" t="str">
        <f t="shared" si="13"/>
        <v/>
      </c>
    </row>
    <row r="117" spans="1:11" ht="18" customHeight="1" x14ac:dyDescent="0.25">
      <c r="A117" s="41"/>
      <c r="B117" s="40"/>
      <c r="C117" s="127"/>
      <c r="D117" s="40"/>
      <c r="E117" s="40"/>
      <c r="F117" s="40"/>
      <c r="G117" s="40"/>
      <c r="H117" s="127" t="str">
        <f t="shared" si="12"/>
        <v/>
      </c>
      <c r="J117" s="49"/>
      <c r="K117" s="46" t="str">
        <f t="shared" si="13"/>
        <v/>
      </c>
    </row>
    <row r="118" spans="1:11" ht="18" customHeight="1" x14ac:dyDescent="0.25">
      <c r="A118" s="41"/>
      <c r="B118" s="40"/>
      <c r="C118" s="127"/>
      <c r="D118" s="40"/>
      <c r="E118" s="40"/>
      <c r="F118" s="40"/>
      <c r="G118" s="40"/>
      <c r="H118" s="127" t="str">
        <f t="shared" si="12"/>
        <v/>
      </c>
      <c r="J118" s="49"/>
      <c r="K118" s="46" t="str">
        <f t="shared" si="13"/>
        <v/>
      </c>
    </row>
    <row r="119" spans="1:11" ht="18" customHeight="1" x14ac:dyDescent="0.25">
      <c r="A119" s="41"/>
      <c r="B119" s="40"/>
      <c r="C119" s="127"/>
      <c r="D119" s="40"/>
      <c r="E119" s="40"/>
      <c r="F119" s="40"/>
      <c r="G119" s="40"/>
      <c r="H119" s="127" t="str">
        <f t="shared" si="12"/>
        <v/>
      </c>
      <c r="J119" s="49"/>
      <c r="K119" s="46" t="str">
        <f t="shared" si="13"/>
        <v/>
      </c>
    </row>
    <row r="120" spans="1:11" ht="18" customHeight="1" x14ac:dyDescent="0.25">
      <c r="A120" s="41"/>
      <c r="B120" s="40"/>
      <c r="C120" s="127"/>
      <c r="D120" s="40"/>
      <c r="E120" s="40"/>
      <c r="F120" s="40"/>
      <c r="G120" s="40"/>
      <c r="H120" s="127" t="str">
        <f t="shared" si="12"/>
        <v/>
      </c>
      <c r="J120" s="49"/>
      <c r="K120" s="46" t="str">
        <f t="shared" si="13"/>
        <v/>
      </c>
    </row>
    <row r="121" spans="1:11" ht="18" customHeight="1" x14ac:dyDescent="0.25">
      <c r="A121" s="41"/>
      <c r="B121" s="40"/>
      <c r="C121" s="127"/>
      <c r="D121" s="40"/>
      <c r="E121" s="40"/>
      <c r="F121" s="40"/>
      <c r="G121" s="40"/>
      <c r="H121" s="127" t="str">
        <f t="shared" si="12"/>
        <v/>
      </c>
      <c r="J121" s="49"/>
      <c r="K121" s="46" t="str">
        <f t="shared" si="13"/>
        <v/>
      </c>
    </row>
    <row r="122" spans="1:11" ht="18" customHeight="1" x14ac:dyDescent="0.25">
      <c r="A122" s="41"/>
      <c r="B122" s="40"/>
      <c r="C122" s="127"/>
      <c r="D122" s="40"/>
      <c r="E122" s="40"/>
      <c r="F122" s="40"/>
      <c r="G122" s="40"/>
      <c r="H122" s="127" t="str">
        <f t="shared" si="12"/>
        <v/>
      </c>
      <c r="J122" s="49"/>
      <c r="K122" s="46" t="str">
        <f t="shared" si="13"/>
        <v/>
      </c>
    </row>
    <row r="123" spans="1:11" ht="18" customHeight="1" x14ac:dyDescent="0.25">
      <c r="A123" s="41"/>
      <c r="B123" s="40"/>
      <c r="C123" s="127"/>
      <c r="D123" s="40"/>
      <c r="E123" s="40"/>
      <c r="F123" s="40"/>
      <c r="G123" s="40"/>
      <c r="H123" s="127" t="str">
        <f t="shared" si="12"/>
        <v/>
      </c>
      <c r="J123" s="49"/>
      <c r="K123" s="46" t="str">
        <f t="shared" si="13"/>
        <v/>
      </c>
    </row>
    <row r="124" spans="1:11" ht="18" customHeight="1" x14ac:dyDescent="0.25">
      <c r="A124" s="41"/>
      <c r="B124" s="40"/>
      <c r="C124" s="127"/>
      <c r="D124" s="40"/>
      <c r="E124" s="40"/>
      <c r="F124" s="40"/>
      <c r="G124" s="40"/>
      <c r="H124" s="127" t="str">
        <f t="shared" si="12"/>
        <v/>
      </c>
      <c r="J124" s="49"/>
      <c r="K124" s="46" t="str">
        <f t="shared" si="13"/>
        <v/>
      </c>
    </row>
    <row r="125" spans="1:11" ht="18" customHeight="1" x14ac:dyDescent="0.25">
      <c r="A125" s="41"/>
      <c r="B125" s="40"/>
      <c r="C125" s="127"/>
      <c r="D125" s="40"/>
      <c r="E125" s="40"/>
      <c r="F125" s="40"/>
      <c r="G125" s="40"/>
      <c r="H125" s="127" t="str">
        <f t="shared" si="12"/>
        <v/>
      </c>
      <c r="J125" s="49"/>
      <c r="K125" s="46" t="str">
        <f t="shared" si="13"/>
        <v/>
      </c>
    </row>
    <row r="126" spans="1:11" ht="18" customHeight="1" x14ac:dyDescent="0.25">
      <c r="A126" s="41"/>
      <c r="B126" s="40"/>
      <c r="C126" s="127"/>
      <c r="D126" s="40"/>
      <c r="E126" s="40"/>
      <c r="F126" s="40"/>
      <c r="G126" s="40"/>
      <c r="H126" s="127" t="str">
        <f t="shared" si="12"/>
        <v/>
      </c>
      <c r="J126" s="49"/>
      <c r="K126" s="46" t="str">
        <f t="shared" si="13"/>
        <v/>
      </c>
    </row>
    <row r="127" spans="1:11" ht="18" customHeight="1" x14ac:dyDescent="0.25">
      <c r="A127" s="41"/>
      <c r="B127" s="40"/>
      <c r="C127" s="127"/>
      <c r="D127" s="40"/>
      <c r="E127" s="40"/>
      <c r="F127" s="40"/>
      <c r="G127" s="40"/>
      <c r="H127" s="127" t="str">
        <f t="shared" si="12"/>
        <v/>
      </c>
      <c r="J127" s="49"/>
      <c r="K127" s="46" t="str">
        <f t="shared" si="13"/>
        <v/>
      </c>
    </row>
    <row r="128" spans="1:11" ht="18" customHeight="1" x14ac:dyDescent="0.25">
      <c r="A128" s="41"/>
      <c r="B128" s="40"/>
      <c r="C128" s="127"/>
      <c r="D128" s="40"/>
      <c r="E128" s="40"/>
      <c r="F128" s="40"/>
      <c r="G128" s="40"/>
      <c r="H128" s="127" t="str">
        <f t="shared" si="12"/>
        <v/>
      </c>
      <c r="J128" s="49"/>
      <c r="K128" s="46" t="str">
        <f t="shared" si="13"/>
        <v/>
      </c>
    </row>
    <row r="129" spans="1:11" ht="18" customHeight="1" x14ac:dyDescent="0.25">
      <c r="A129" s="41"/>
      <c r="B129" s="40"/>
      <c r="C129" s="127"/>
      <c r="D129" s="40"/>
      <c r="E129" s="40"/>
      <c r="F129" s="40"/>
      <c r="G129" s="40"/>
      <c r="H129" s="127" t="str">
        <f t="shared" si="12"/>
        <v/>
      </c>
      <c r="J129" s="49"/>
      <c r="K129" s="46" t="str">
        <f t="shared" si="13"/>
        <v/>
      </c>
    </row>
    <row r="130" spans="1:11" ht="18" customHeight="1" x14ac:dyDescent="0.25">
      <c r="A130" s="41"/>
      <c r="B130" s="40"/>
      <c r="C130" s="127"/>
      <c r="D130" s="40"/>
      <c r="E130" s="40"/>
      <c r="F130" s="40"/>
      <c r="G130" s="40"/>
      <c r="H130" s="127" t="str">
        <f t="shared" si="12"/>
        <v/>
      </c>
      <c r="J130" s="49"/>
      <c r="K130" s="46" t="str">
        <f t="shared" si="13"/>
        <v/>
      </c>
    </row>
    <row r="131" spans="1:11" ht="18" customHeight="1" x14ac:dyDescent="0.25">
      <c r="A131" s="41"/>
      <c r="B131" s="40"/>
      <c r="C131" s="127"/>
      <c r="D131" s="40"/>
      <c r="E131" s="40"/>
      <c r="F131" s="40"/>
      <c r="G131" s="40"/>
      <c r="H131" s="127" t="str">
        <f t="shared" si="12"/>
        <v/>
      </c>
      <c r="J131" s="49"/>
      <c r="K131" s="46" t="str">
        <f t="shared" si="13"/>
        <v/>
      </c>
    </row>
    <row r="132" spans="1:11" ht="18" customHeight="1" x14ac:dyDescent="0.25">
      <c r="A132" s="41"/>
      <c r="B132" s="40"/>
      <c r="C132" s="127"/>
      <c r="D132" s="40"/>
      <c r="E132" s="40"/>
      <c r="F132" s="40"/>
      <c r="G132" s="40"/>
      <c r="H132" s="127" t="str">
        <f t="shared" si="12"/>
        <v/>
      </c>
      <c r="J132" s="49"/>
      <c r="K132" s="46" t="str">
        <f t="shared" si="13"/>
        <v/>
      </c>
    </row>
    <row r="133" spans="1:11" ht="18" customHeight="1" x14ac:dyDescent="0.25">
      <c r="A133" s="41"/>
      <c r="B133" s="40"/>
      <c r="C133" s="127"/>
      <c r="D133" s="40"/>
      <c r="E133" s="40"/>
      <c r="F133" s="40"/>
      <c r="G133" s="40"/>
      <c r="H133" s="127" t="str">
        <f t="shared" si="12"/>
        <v/>
      </c>
      <c r="J133" s="49"/>
      <c r="K133" s="46" t="str">
        <f t="shared" si="13"/>
        <v/>
      </c>
    </row>
    <row r="134" spans="1:11" ht="18" customHeight="1" x14ac:dyDescent="0.25">
      <c r="A134" s="41"/>
      <c r="B134" s="40"/>
      <c r="C134" s="127"/>
      <c r="D134" s="40"/>
      <c r="E134" s="40"/>
      <c r="F134" s="40"/>
      <c r="G134" s="40"/>
      <c r="H134" s="127" t="str">
        <f t="shared" si="12"/>
        <v/>
      </c>
      <c r="J134" s="49"/>
      <c r="K134" s="46" t="str">
        <f t="shared" si="13"/>
        <v/>
      </c>
    </row>
    <row r="135" spans="1:11" ht="18" customHeight="1" x14ac:dyDescent="0.25">
      <c r="A135" s="41"/>
      <c r="B135" s="40"/>
      <c r="C135" s="127"/>
      <c r="D135" s="40"/>
      <c r="E135" s="40"/>
      <c r="F135" s="40"/>
      <c r="G135" s="40"/>
      <c r="H135" s="127" t="str">
        <f t="shared" si="12"/>
        <v/>
      </c>
      <c r="J135" s="49"/>
      <c r="K135" s="46" t="str">
        <f t="shared" si="13"/>
        <v/>
      </c>
    </row>
    <row r="136" spans="1:11" ht="18" customHeight="1" x14ac:dyDescent="0.25">
      <c r="A136" s="41"/>
      <c r="B136" s="40"/>
      <c r="C136" s="127"/>
      <c r="D136" s="40"/>
      <c r="E136" s="40"/>
      <c r="F136" s="40"/>
      <c r="G136" s="40"/>
      <c r="H136" s="127" t="str">
        <f t="shared" si="12"/>
        <v/>
      </c>
      <c r="J136" s="49"/>
      <c r="K136" s="46" t="str">
        <f t="shared" si="13"/>
        <v/>
      </c>
    </row>
    <row r="137" spans="1:11" ht="18" customHeight="1" x14ac:dyDescent="0.25">
      <c r="A137" s="41"/>
      <c r="B137" s="40"/>
      <c r="C137" s="127"/>
      <c r="D137" s="40"/>
      <c r="E137" s="40"/>
      <c r="F137" s="40"/>
      <c r="G137" s="40"/>
      <c r="H137" s="127" t="str">
        <f t="shared" si="12"/>
        <v/>
      </c>
      <c r="J137" s="49"/>
      <c r="K137" s="46" t="str">
        <f t="shared" si="13"/>
        <v/>
      </c>
    </row>
    <row r="138" spans="1:11" ht="18" customHeight="1" x14ac:dyDescent="0.25">
      <c r="A138" s="41"/>
      <c r="B138" s="40"/>
      <c r="C138" s="127"/>
      <c r="D138" s="40"/>
      <c r="E138" s="40"/>
      <c r="F138" s="40"/>
      <c r="G138" s="40"/>
      <c r="H138" s="127" t="str">
        <f t="shared" si="12"/>
        <v/>
      </c>
      <c r="J138" s="49"/>
      <c r="K138" s="46" t="str">
        <f t="shared" si="13"/>
        <v/>
      </c>
    </row>
    <row r="139" spans="1:11" ht="18" customHeight="1" x14ac:dyDescent="0.25">
      <c r="A139" s="41"/>
      <c r="B139" s="40"/>
      <c r="C139" s="127"/>
      <c r="D139" s="40"/>
      <c r="E139" s="40"/>
      <c r="F139" s="40"/>
      <c r="G139" s="40"/>
      <c r="H139" s="127" t="str">
        <f t="shared" si="12"/>
        <v/>
      </c>
      <c r="J139" s="49"/>
      <c r="K139" s="46" t="str">
        <f t="shared" si="13"/>
        <v/>
      </c>
    </row>
    <row r="140" spans="1:11" ht="18" customHeight="1" x14ac:dyDescent="0.25">
      <c r="A140" s="41"/>
      <c r="B140" s="40"/>
      <c r="C140" s="127"/>
      <c r="D140" s="40"/>
      <c r="E140" s="40"/>
      <c r="F140" s="40"/>
      <c r="G140" s="40"/>
      <c r="H140" s="127" t="str">
        <f t="shared" si="12"/>
        <v/>
      </c>
      <c r="J140" s="49"/>
      <c r="K140" s="46" t="str">
        <f t="shared" si="13"/>
        <v/>
      </c>
    </row>
    <row r="141" spans="1:11" ht="18" customHeight="1" x14ac:dyDescent="0.25">
      <c r="A141" s="41"/>
      <c r="B141" s="40"/>
      <c r="C141" s="127"/>
      <c r="D141" s="40"/>
      <c r="E141" s="40"/>
      <c r="F141" s="40"/>
      <c r="G141" s="40"/>
      <c r="H141" s="127" t="str">
        <f t="shared" si="12"/>
        <v/>
      </c>
      <c r="J141" s="49"/>
      <c r="K141" s="46" t="str">
        <f t="shared" si="13"/>
        <v/>
      </c>
    </row>
    <row r="142" spans="1:11" ht="18" customHeight="1" x14ac:dyDescent="0.25">
      <c r="A142" s="41"/>
      <c r="B142" s="40"/>
      <c r="C142" s="127"/>
      <c r="D142" s="40"/>
      <c r="E142" s="40"/>
      <c r="F142" s="40"/>
      <c r="G142" s="40"/>
      <c r="H142" s="127" t="str">
        <f t="shared" si="12"/>
        <v/>
      </c>
      <c r="J142" s="49"/>
      <c r="K142" s="46" t="str">
        <f t="shared" si="13"/>
        <v/>
      </c>
    </row>
    <row r="143" spans="1:11" ht="18" customHeight="1" x14ac:dyDescent="0.25">
      <c r="A143" s="41"/>
      <c r="B143" s="40"/>
      <c r="C143" s="127"/>
      <c r="D143" s="40"/>
      <c r="E143" s="40"/>
      <c r="F143" s="40"/>
      <c r="G143" s="40"/>
      <c r="H143" s="127" t="str">
        <f t="shared" si="12"/>
        <v/>
      </c>
      <c r="J143" s="49"/>
      <c r="K143" s="46" t="str">
        <f t="shared" si="13"/>
        <v/>
      </c>
    </row>
    <row r="144" spans="1:11" ht="18" customHeight="1" x14ac:dyDescent="0.25">
      <c r="A144" s="41"/>
      <c r="B144" s="40"/>
      <c r="C144" s="127"/>
      <c r="D144" s="40"/>
      <c r="E144" s="40"/>
      <c r="F144" s="40"/>
      <c r="G144" s="40"/>
      <c r="H144" s="127" t="str">
        <f t="shared" si="12"/>
        <v/>
      </c>
      <c r="J144" s="49"/>
      <c r="K144" s="46" t="str">
        <f t="shared" si="13"/>
        <v/>
      </c>
    </row>
    <row r="145" spans="1:11" ht="18" customHeight="1" x14ac:dyDescent="0.25">
      <c r="A145" s="41"/>
      <c r="B145" s="40"/>
      <c r="C145" s="127"/>
      <c r="D145" s="40"/>
      <c r="E145" s="40"/>
      <c r="F145" s="40"/>
      <c r="G145" s="40"/>
      <c r="H145" s="127" t="str">
        <f t="shared" ref="H145:H208" si="14">IFERROR(AVERAGE(D145:G145),"")</f>
        <v/>
      </c>
      <c r="J145" s="49"/>
      <c r="K145" s="46" t="str">
        <f t="shared" ref="K145:K208" si="15">IF(J145="","",ROUND(H145,2))</f>
        <v/>
      </c>
    </row>
    <row r="146" spans="1:11" ht="18" customHeight="1" x14ac:dyDescent="0.25">
      <c r="A146" s="41"/>
      <c r="B146" s="40"/>
      <c r="C146" s="127"/>
      <c r="D146" s="40"/>
      <c r="E146" s="40"/>
      <c r="F146" s="40"/>
      <c r="G146" s="40"/>
      <c r="H146" s="127" t="str">
        <f t="shared" si="14"/>
        <v/>
      </c>
      <c r="J146" s="49"/>
      <c r="K146" s="46" t="str">
        <f t="shared" si="15"/>
        <v/>
      </c>
    </row>
    <row r="147" spans="1:11" ht="18" customHeight="1" x14ac:dyDescent="0.25">
      <c r="A147" s="41"/>
      <c r="B147" s="40"/>
      <c r="C147" s="127"/>
      <c r="D147" s="40"/>
      <c r="E147" s="40"/>
      <c r="F147" s="40"/>
      <c r="G147" s="40"/>
      <c r="H147" s="127" t="str">
        <f t="shared" si="14"/>
        <v/>
      </c>
      <c r="J147" s="49"/>
      <c r="K147" s="46" t="str">
        <f t="shared" si="15"/>
        <v/>
      </c>
    </row>
    <row r="148" spans="1:11" ht="18" customHeight="1" x14ac:dyDescent="0.25">
      <c r="A148" s="41"/>
      <c r="B148" s="40"/>
      <c r="C148" s="127"/>
      <c r="D148" s="40"/>
      <c r="E148" s="40"/>
      <c r="F148" s="40"/>
      <c r="G148" s="40"/>
      <c r="H148" s="127" t="str">
        <f t="shared" si="14"/>
        <v/>
      </c>
      <c r="J148" s="49"/>
      <c r="K148" s="46" t="str">
        <f t="shared" si="15"/>
        <v/>
      </c>
    </row>
    <row r="149" spans="1:11" ht="18" customHeight="1" x14ac:dyDescent="0.25">
      <c r="A149" s="41"/>
      <c r="B149" s="40"/>
      <c r="C149" s="127"/>
      <c r="D149" s="40"/>
      <c r="E149" s="40"/>
      <c r="F149" s="40"/>
      <c r="G149" s="40"/>
      <c r="H149" s="127" t="str">
        <f t="shared" si="14"/>
        <v/>
      </c>
      <c r="J149" s="49"/>
      <c r="K149" s="46" t="str">
        <f t="shared" si="15"/>
        <v/>
      </c>
    </row>
    <row r="150" spans="1:11" ht="18" customHeight="1" x14ac:dyDescent="0.25">
      <c r="A150" s="41"/>
      <c r="B150" s="40"/>
      <c r="C150" s="127"/>
      <c r="D150" s="40"/>
      <c r="E150" s="40"/>
      <c r="F150" s="40"/>
      <c r="G150" s="40"/>
      <c r="H150" s="127" t="str">
        <f t="shared" si="14"/>
        <v/>
      </c>
      <c r="J150" s="49"/>
      <c r="K150" s="46" t="str">
        <f t="shared" si="15"/>
        <v/>
      </c>
    </row>
    <row r="151" spans="1:11" ht="18" customHeight="1" x14ac:dyDescent="0.25">
      <c r="A151" s="41"/>
      <c r="B151" s="40"/>
      <c r="C151" s="127"/>
      <c r="D151" s="40"/>
      <c r="E151" s="40"/>
      <c r="F151" s="40"/>
      <c r="G151" s="40"/>
      <c r="H151" s="127" t="str">
        <f t="shared" si="14"/>
        <v/>
      </c>
      <c r="J151" s="49"/>
      <c r="K151" s="46" t="str">
        <f t="shared" si="15"/>
        <v/>
      </c>
    </row>
    <row r="152" spans="1:11" ht="18" customHeight="1" x14ac:dyDescent="0.25">
      <c r="A152" s="41"/>
      <c r="B152" s="40"/>
      <c r="C152" s="127"/>
      <c r="D152" s="40"/>
      <c r="E152" s="40"/>
      <c r="F152" s="40"/>
      <c r="G152" s="40"/>
      <c r="H152" s="127" t="str">
        <f t="shared" si="14"/>
        <v/>
      </c>
      <c r="J152" s="49"/>
      <c r="K152" s="46" t="str">
        <f t="shared" si="15"/>
        <v/>
      </c>
    </row>
    <row r="153" spans="1:11" ht="18" customHeight="1" x14ac:dyDescent="0.25">
      <c r="A153" s="41"/>
      <c r="B153" s="40"/>
      <c r="C153" s="127"/>
      <c r="D153" s="40"/>
      <c r="E153" s="40"/>
      <c r="F153" s="40"/>
      <c r="G153" s="40"/>
      <c r="H153" s="127" t="str">
        <f t="shared" si="14"/>
        <v/>
      </c>
      <c r="J153" s="49"/>
      <c r="K153" s="46" t="str">
        <f t="shared" si="15"/>
        <v/>
      </c>
    </row>
    <row r="154" spans="1:11" ht="18" customHeight="1" x14ac:dyDescent="0.25">
      <c r="A154" s="41"/>
      <c r="B154" s="40"/>
      <c r="C154" s="127"/>
      <c r="D154" s="40"/>
      <c r="E154" s="40"/>
      <c r="F154" s="40"/>
      <c r="G154" s="40"/>
      <c r="H154" s="127" t="str">
        <f t="shared" si="14"/>
        <v/>
      </c>
      <c r="J154" s="49"/>
      <c r="K154" s="46" t="str">
        <f t="shared" si="15"/>
        <v/>
      </c>
    </row>
    <row r="155" spans="1:11" ht="18" customHeight="1" x14ac:dyDescent="0.25">
      <c r="A155" s="41"/>
      <c r="B155" s="40"/>
      <c r="C155" s="127"/>
      <c r="D155" s="40"/>
      <c r="E155" s="40"/>
      <c r="F155" s="40"/>
      <c r="G155" s="40"/>
      <c r="H155" s="127" t="str">
        <f t="shared" si="14"/>
        <v/>
      </c>
      <c r="J155" s="49"/>
      <c r="K155" s="46" t="str">
        <f t="shared" si="15"/>
        <v/>
      </c>
    </row>
    <row r="156" spans="1:11" ht="18" customHeight="1" x14ac:dyDescent="0.25">
      <c r="A156" s="41"/>
      <c r="B156" s="40"/>
      <c r="C156" s="127"/>
      <c r="D156" s="40"/>
      <c r="E156" s="40"/>
      <c r="F156" s="40"/>
      <c r="G156" s="40"/>
      <c r="H156" s="127" t="str">
        <f t="shared" si="14"/>
        <v/>
      </c>
      <c r="J156" s="49"/>
      <c r="K156" s="46" t="str">
        <f t="shared" si="15"/>
        <v/>
      </c>
    </row>
    <row r="157" spans="1:11" ht="18" customHeight="1" x14ac:dyDescent="0.25">
      <c r="A157" s="41"/>
      <c r="B157" s="40"/>
      <c r="C157" s="127"/>
      <c r="D157" s="40"/>
      <c r="E157" s="40"/>
      <c r="F157" s="40"/>
      <c r="G157" s="40"/>
      <c r="H157" s="127" t="str">
        <f t="shared" si="14"/>
        <v/>
      </c>
      <c r="J157" s="49"/>
      <c r="K157" s="46" t="str">
        <f t="shared" si="15"/>
        <v/>
      </c>
    </row>
    <row r="158" spans="1:11" ht="18" customHeight="1" x14ac:dyDescent="0.25">
      <c r="A158" s="41"/>
      <c r="B158" s="40"/>
      <c r="C158" s="127"/>
      <c r="D158" s="40"/>
      <c r="E158" s="40"/>
      <c r="F158" s="40"/>
      <c r="G158" s="40"/>
      <c r="H158" s="127" t="str">
        <f t="shared" si="14"/>
        <v/>
      </c>
      <c r="J158" s="49"/>
      <c r="K158" s="46" t="str">
        <f t="shared" si="15"/>
        <v/>
      </c>
    </row>
    <row r="159" spans="1:11" ht="18" customHeight="1" x14ac:dyDescent="0.25">
      <c r="A159" s="41"/>
      <c r="B159" s="40"/>
      <c r="C159" s="127"/>
      <c r="D159" s="40"/>
      <c r="E159" s="40"/>
      <c r="F159" s="40"/>
      <c r="G159" s="40"/>
      <c r="H159" s="127" t="str">
        <f t="shared" si="14"/>
        <v/>
      </c>
      <c r="J159" s="49"/>
      <c r="K159" s="46" t="str">
        <f t="shared" si="15"/>
        <v/>
      </c>
    </row>
    <row r="160" spans="1:11" ht="18" customHeight="1" x14ac:dyDescent="0.25">
      <c r="A160" s="41"/>
      <c r="B160" s="40"/>
      <c r="C160" s="127"/>
      <c r="D160" s="40"/>
      <c r="E160" s="40"/>
      <c r="F160" s="40"/>
      <c r="G160" s="40"/>
      <c r="H160" s="127" t="str">
        <f t="shared" si="14"/>
        <v/>
      </c>
      <c r="J160" s="49"/>
      <c r="K160" s="46" t="str">
        <f t="shared" si="15"/>
        <v/>
      </c>
    </row>
    <row r="161" spans="1:11" ht="18" customHeight="1" x14ac:dyDescent="0.25">
      <c r="A161" s="41"/>
      <c r="B161" s="40"/>
      <c r="C161" s="127"/>
      <c r="D161" s="40"/>
      <c r="E161" s="40"/>
      <c r="F161" s="40"/>
      <c r="G161" s="40"/>
      <c r="H161" s="127" t="str">
        <f t="shared" si="14"/>
        <v/>
      </c>
      <c r="J161" s="49"/>
      <c r="K161" s="46" t="str">
        <f t="shared" si="15"/>
        <v/>
      </c>
    </row>
    <row r="162" spans="1:11" ht="18" customHeight="1" x14ac:dyDescent="0.25">
      <c r="A162" s="41"/>
      <c r="B162" s="40"/>
      <c r="C162" s="127"/>
      <c r="D162" s="40"/>
      <c r="E162" s="40"/>
      <c r="F162" s="40"/>
      <c r="G162" s="40"/>
      <c r="H162" s="127" t="str">
        <f t="shared" si="14"/>
        <v/>
      </c>
      <c r="J162" s="49"/>
      <c r="K162" s="46" t="str">
        <f t="shared" si="15"/>
        <v/>
      </c>
    </row>
    <row r="163" spans="1:11" ht="18" customHeight="1" x14ac:dyDescent="0.25">
      <c r="A163" s="41"/>
      <c r="B163" s="40"/>
      <c r="C163" s="127"/>
      <c r="D163" s="40"/>
      <c r="E163" s="40"/>
      <c r="F163" s="40"/>
      <c r="G163" s="40"/>
      <c r="H163" s="127" t="str">
        <f t="shared" si="14"/>
        <v/>
      </c>
      <c r="J163" s="49"/>
      <c r="K163" s="46" t="str">
        <f t="shared" si="15"/>
        <v/>
      </c>
    </row>
    <row r="164" spans="1:11" ht="18" customHeight="1" x14ac:dyDescent="0.25">
      <c r="A164" s="41"/>
      <c r="B164" s="40"/>
      <c r="C164" s="127"/>
      <c r="D164" s="40"/>
      <c r="E164" s="40"/>
      <c r="F164" s="40"/>
      <c r="G164" s="40"/>
      <c r="H164" s="127" t="str">
        <f t="shared" si="14"/>
        <v/>
      </c>
      <c r="J164" s="49"/>
      <c r="K164" s="46" t="str">
        <f t="shared" si="15"/>
        <v/>
      </c>
    </row>
    <row r="165" spans="1:11" ht="18" customHeight="1" x14ac:dyDescent="0.25">
      <c r="A165" s="41"/>
      <c r="B165" s="40"/>
      <c r="C165" s="127"/>
      <c r="D165" s="40"/>
      <c r="E165" s="40"/>
      <c r="F165" s="40"/>
      <c r="G165" s="40"/>
      <c r="H165" s="127" t="str">
        <f t="shared" si="14"/>
        <v/>
      </c>
      <c r="J165" s="49"/>
      <c r="K165" s="46" t="str">
        <f t="shared" si="15"/>
        <v/>
      </c>
    </row>
    <row r="166" spans="1:11" ht="18" customHeight="1" x14ac:dyDescent="0.25">
      <c r="A166" s="41"/>
      <c r="B166" s="40"/>
      <c r="C166" s="127"/>
      <c r="D166" s="40"/>
      <c r="E166" s="40"/>
      <c r="F166" s="40"/>
      <c r="G166" s="40"/>
      <c r="H166" s="127" t="str">
        <f t="shared" si="14"/>
        <v/>
      </c>
      <c r="J166" s="49"/>
      <c r="K166" s="46" t="str">
        <f t="shared" si="15"/>
        <v/>
      </c>
    </row>
    <row r="167" spans="1:11" ht="18" customHeight="1" x14ac:dyDescent="0.25">
      <c r="A167" s="41"/>
      <c r="B167" s="40"/>
      <c r="C167" s="127"/>
      <c r="D167" s="40"/>
      <c r="E167" s="40"/>
      <c r="F167" s="40"/>
      <c r="G167" s="40"/>
      <c r="H167" s="127" t="str">
        <f t="shared" si="14"/>
        <v/>
      </c>
      <c r="J167" s="49"/>
      <c r="K167" s="46" t="str">
        <f t="shared" si="15"/>
        <v/>
      </c>
    </row>
    <row r="168" spans="1:11" ht="18" customHeight="1" x14ac:dyDescent="0.25">
      <c r="A168" s="41"/>
      <c r="B168" s="40"/>
      <c r="C168" s="127"/>
      <c r="D168" s="40"/>
      <c r="E168" s="40"/>
      <c r="F168" s="40"/>
      <c r="G168" s="40"/>
      <c r="H168" s="127" t="str">
        <f t="shared" si="14"/>
        <v/>
      </c>
      <c r="J168" s="49"/>
      <c r="K168" s="46" t="str">
        <f t="shared" si="15"/>
        <v/>
      </c>
    </row>
    <row r="169" spans="1:11" ht="18" customHeight="1" x14ac:dyDescent="0.25">
      <c r="A169" s="41"/>
      <c r="B169" s="40"/>
      <c r="C169" s="127"/>
      <c r="D169" s="40"/>
      <c r="E169" s="40"/>
      <c r="F169" s="40"/>
      <c r="G169" s="40"/>
      <c r="H169" s="127" t="str">
        <f t="shared" si="14"/>
        <v/>
      </c>
      <c r="J169" s="49"/>
      <c r="K169" s="46" t="str">
        <f t="shared" si="15"/>
        <v/>
      </c>
    </row>
    <row r="170" spans="1:11" ht="18" customHeight="1" x14ac:dyDescent="0.25">
      <c r="A170" s="41"/>
      <c r="B170" s="40"/>
      <c r="C170" s="127"/>
      <c r="D170" s="40"/>
      <c r="E170" s="40"/>
      <c r="F170" s="40"/>
      <c r="G170" s="40"/>
      <c r="H170" s="127" t="str">
        <f t="shared" si="14"/>
        <v/>
      </c>
      <c r="J170" s="49"/>
      <c r="K170" s="46" t="str">
        <f t="shared" si="15"/>
        <v/>
      </c>
    </row>
    <row r="171" spans="1:11" ht="18" customHeight="1" x14ac:dyDescent="0.25">
      <c r="A171" s="41"/>
      <c r="B171" s="40"/>
      <c r="C171" s="127"/>
      <c r="D171" s="40"/>
      <c r="E171" s="40"/>
      <c r="F171" s="40"/>
      <c r="G171" s="40"/>
      <c r="H171" s="127" t="str">
        <f t="shared" si="14"/>
        <v/>
      </c>
      <c r="J171" s="49"/>
      <c r="K171" s="46" t="str">
        <f t="shared" si="15"/>
        <v/>
      </c>
    </row>
    <row r="172" spans="1:11" ht="18" customHeight="1" x14ac:dyDescent="0.25">
      <c r="A172" s="41"/>
      <c r="B172" s="40"/>
      <c r="C172" s="127"/>
      <c r="D172" s="40"/>
      <c r="E172" s="40"/>
      <c r="F172" s="40"/>
      <c r="G172" s="40"/>
      <c r="H172" s="127" t="str">
        <f t="shared" si="14"/>
        <v/>
      </c>
      <c r="J172" s="49"/>
      <c r="K172" s="46" t="str">
        <f t="shared" si="15"/>
        <v/>
      </c>
    </row>
    <row r="173" spans="1:11" ht="18" customHeight="1" x14ac:dyDescent="0.25">
      <c r="A173" s="41"/>
      <c r="B173" s="40"/>
      <c r="C173" s="127"/>
      <c r="D173" s="40"/>
      <c r="E173" s="40"/>
      <c r="F173" s="40"/>
      <c r="G173" s="40"/>
      <c r="H173" s="127" t="str">
        <f t="shared" si="14"/>
        <v/>
      </c>
      <c r="J173" s="49"/>
      <c r="K173" s="46" t="str">
        <f t="shared" si="15"/>
        <v/>
      </c>
    </row>
    <row r="174" spans="1:11" ht="18" customHeight="1" x14ac:dyDescent="0.25">
      <c r="A174" s="41"/>
      <c r="B174" s="40"/>
      <c r="C174" s="127"/>
      <c r="D174" s="40"/>
      <c r="E174" s="40"/>
      <c r="F174" s="40"/>
      <c r="G174" s="40"/>
      <c r="H174" s="127" t="str">
        <f t="shared" si="14"/>
        <v/>
      </c>
      <c r="J174" s="49"/>
      <c r="K174" s="46" t="str">
        <f t="shared" si="15"/>
        <v/>
      </c>
    </row>
    <row r="175" spans="1:11" ht="18" customHeight="1" x14ac:dyDescent="0.25">
      <c r="A175" s="41"/>
      <c r="B175" s="40"/>
      <c r="C175" s="127"/>
      <c r="D175" s="40"/>
      <c r="E175" s="40"/>
      <c r="F175" s="40"/>
      <c r="G175" s="40"/>
      <c r="H175" s="127" t="str">
        <f t="shared" si="14"/>
        <v/>
      </c>
      <c r="J175" s="49"/>
      <c r="K175" s="46" t="str">
        <f t="shared" si="15"/>
        <v/>
      </c>
    </row>
    <row r="176" spans="1:11" ht="18" customHeight="1" x14ac:dyDescent="0.25">
      <c r="A176" s="41"/>
      <c r="B176" s="40"/>
      <c r="C176" s="127"/>
      <c r="D176" s="40"/>
      <c r="E176" s="40"/>
      <c r="F176" s="40"/>
      <c r="G176" s="40"/>
      <c r="H176" s="127" t="str">
        <f t="shared" si="14"/>
        <v/>
      </c>
      <c r="J176" s="49"/>
      <c r="K176" s="46" t="str">
        <f t="shared" si="15"/>
        <v/>
      </c>
    </row>
    <row r="177" spans="1:11" ht="18" customHeight="1" x14ac:dyDescent="0.25">
      <c r="A177" s="41"/>
      <c r="B177" s="40"/>
      <c r="C177" s="127"/>
      <c r="D177" s="40"/>
      <c r="E177" s="40"/>
      <c r="F177" s="40"/>
      <c r="G177" s="40"/>
      <c r="H177" s="127" t="str">
        <f t="shared" si="14"/>
        <v/>
      </c>
      <c r="J177" s="49"/>
      <c r="K177" s="46" t="str">
        <f t="shared" si="15"/>
        <v/>
      </c>
    </row>
    <row r="178" spans="1:11" ht="18" customHeight="1" x14ac:dyDescent="0.25">
      <c r="A178" s="41"/>
      <c r="B178" s="40"/>
      <c r="C178" s="127"/>
      <c r="D178" s="40"/>
      <c r="E178" s="40"/>
      <c r="F178" s="40"/>
      <c r="G178" s="40"/>
      <c r="H178" s="127" t="str">
        <f t="shared" si="14"/>
        <v/>
      </c>
      <c r="J178" s="49"/>
      <c r="K178" s="46" t="str">
        <f t="shared" si="15"/>
        <v/>
      </c>
    </row>
    <row r="179" spans="1:11" ht="18" customHeight="1" x14ac:dyDescent="0.25">
      <c r="A179" s="41"/>
      <c r="B179" s="40"/>
      <c r="C179" s="127"/>
      <c r="D179" s="40"/>
      <c r="E179" s="40"/>
      <c r="F179" s="40"/>
      <c r="G179" s="40"/>
      <c r="H179" s="127" t="str">
        <f t="shared" si="14"/>
        <v/>
      </c>
      <c r="J179" s="49"/>
      <c r="K179" s="46" t="str">
        <f t="shared" si="15"/>
        <v/>
      </c>
    </row>
    <row r="180" spans="1:11" ht="18" customHeight="1" x14ac:dyDescent="0.25">
      <c r="A180" s="41"/>
      <c r="B180" s="40"/>
      <c r="C180" s="127"/>
      <c r="D180" s="40"/>
      <c r="E180" s="40"/>
      <c r="F180" s="40"/>
      <c r="G180" s="40"/>
      <c r="H180" s="127" t="str">
        <f t="shared" si="14"/>
        <v/>
      </c>
      <c r="J180" s="49"/>
      <c r="K180" s="46" t="str">
        <f t="shared" si="15"/>
        <v/>
      </c>
    </row>
    <row r="181" spans="1:11" ht="18" customHeight="1" x14ac:dyDescent="0.25">
      <c r="A181" s="41"/>
      <c r="B181" s="40"/>
      <c r="C181" s="127"/>
      <c r="D181" s="40"/>
      <c r="E181" s="40"/>
      <c r="F181" s="40"/>
      <c r="G181" s="40"/>
      <c r="H181" s="127" t="str">
        <f t="shared" si="14"/>
        <v/>
      </c>
      <c r="J181" s="49"/>
      <c r="K181" s="46" t="str">
        <f t="shared" si="15"/>
        <v/>
      </c>
    </row>
    <row r="182" spans="1:11" ht="18" customHeight="1" x14ac:dyDescent="0.25">
      <c r="A182" s="41"/>
      <c r="B182" s="40"/>
      <c r="C182" s="127"/>
      <c r="D182" s="40"/>
      <c r="E182" s="40"/>
      <c r="F182" s="40"/>
      <c r="G182" s="40"/>
      <c r="H182" s="127" t="str">
        <f t="shared" si="14"/>
        <v/>
      </c>
      <c r="J182" s="49"/>
      <c r="K182" s="46" t="str">
        <f t="shared" si="15"/>
        <v/>
      </c>
    </row>
    <row r="183" spans="1:11" ht="18" customHeight="1" x14ac:dyDescent="0.25">
      <c r="A183" s="41"/>
      <c r="B183" s="40"/>
      <c r="C183" s="127"/>
      <c r="D183" s="40"/>
      <c r="E183" s="40"/>
      <c r="F183" s="40"/>
      <c r="G183" s="40"/>
      <c r="H183" s="127" t="str">
        <f t="shared" si="14"/>
        <v/>
      </c>
      <c r="J183" s="49"/>
      <c r="K183" s="46" t="str">
        <f t="shared" si="15"/>
        <v/>
      </c>
    </row>
    <row r="184" spans="1:11" ht="18" customHeight="1" x14ac:dyDescent="0.25">
      <c r="A184" s="41"/>
      <c r="B184" s="40"/>
      <c r="C184" s="127"/>
      <c r="D184" s="40"/>
      <c r="E184" s="40"/>
      <c r="F184" s="40"/>
      <c r="G184" s="40"/>
      <c r="H184" s="127" t="str">
        <f t="shared" si="14"/>
        <v/>
      </c>
      <c r="J184" s="49"/>
      <c r="K184" s="46" t="str">
        <f t="shared" si="15"/>
        <v/>
      </c>
    </row>
    <row r="185" spans="1:11" ht="18" customHeight="1" x14ac:dyDescent="0.25">
      <c r="A185" s="41"/>
      <c r="B185" s="40"/>
      <c r="C185" s="127"/>
      <c r="D185" s="40"/>
      <c r="E185" s="40"/>
      <c r="F185" s="40"/>
      <c r="G185" s="40"/>
      <c r="H185" s="127" t="str">
        <f t="shared" si="14"/>
        <v/>
      </c>
      <c r="J185" s="49"/>
      <c r="K185" s="46" t="str">
        <f t="shared" si="15"/>
        <v/>
      </c>
    </row>
    <row r="186" spans="1:11" ht="18" customHeight="1" x14ac:dyDescent="0.25">
      <c r="A186" s="41"/>
      <c r="B186" s="40"/>
      <c r="C186" s="127"/>
      <c r="D186" s="40"/>
      <c r="E186" s="40"/>
      <c r="F186" s="40"/>
      <c r="G186" s="40"/>
      <c r="H186" s="127" t="str">
        <f t="shared" si="14"/>
        <v/>
      </c>
      <c r="J186" s="49"/>
      <c r="K186" s="46" t="str">
        <f t="shared" si="15"/>
        <v/>
      </c>
    </row>
    <row r="187" spans="1:11" ht="18" customHeight="1" x14ac:dyDescent="0.25">
      <c r="A187" s="41"/>
      <c r="B187" s="40"/>
      <c r="C187" s="127"/>
      <c r="D187" s="40"/>
      <c r="E187" s="40"/>
      <c r="F187" s="40"/>
      <c r="G187" s="40"/>
      <c r="H187" s="127" t="str">
        <f t="shared" si="14"/>
        <v/>
      </c>
      <c r="J187" s="49"/>
      <c r="K187" s="46" t="str">
        <f t="shared" si="15"/>
        <v/>
      </c>
    </row>
    <row r="188" spans="1:11" ht="18" customHeight="1" x14ac:dyDescent="0.25">
      <c r="A188" s="41"/>
      <c r="B188" s="40"/>
      <c r="C188" s="127"/>
      <c r="D188" s="40"/>
      <c r="E188" s="40"/>
      <c r="F188" s="40"/>
      <c r="G188" s="40"/>
      <c r="H188" s="127" t="str">
        <f t="shared" si="14"/>
        <v/>
      </c>
      <c r="J188" s="49"/>
      <c r="K188" s="46" t="str">
        <f t="shared" si="15"/>
        <v/>
      </c>
    </row>
    <row r="189" spans="1:11" ht="18" customHeight="1" x14ac:dyDescent="0.25">
      <c r="A189" s="41"/>
      <c r="B189" s="40"/>
      <c r="C189" s="127"/>
      <c r="D189" s="40"/>
      <c r="E189" s="40"/>
      <c r="F189" s="40"/>
      <c r="G189" s="40"/>
      <c r="H189" s="127" t="str">
        <f t="shared" si="14"/>
        <v/>
      </c>
      <c r="J189" s="49"/>
      <c r="K189" s="46" t="str">
        <f t="shared" si="15"/>
        <v/>
      </c>
    </row>
    <row r="190" spans="1:11" ht="18" customHeight="1" x14ac:dyDescent="0.25">
      <c r="A190" s="41"/>
      <c r="B190" s="40"/>
      <c r="C190" s="127"/>
      <c r="D190" s="40"/>
      <c r="E190" s="40"/>
      <c r="F190" s="40"/>
      <c r="G190" s="40"/>
      <c r="H190" s="127" t="str">
        <f t="shared" si="14"/>
        <v/>
      </c>
      <c r="J190" s="49"/>
      <c r="K190" s="46" t="str">
        <f t="shared" si="15"/>
        <v/>
      </c>
    </row>
    <row r="191" spans="1:11" ht="18" customHeight="1" x14ac:dyDescent="0.25">
      <c r="A191" s="41"/>
      <c r="B191" s="40"/>
      <c r="C191" s="127"/>
      <c r="D191" s="40"/>
      <c r="E191" s="40"/>
      <c r="F191" s="40"/>
      <c r="G191" s="40"/>
      <c r="H191" s="127" t="str">
        <f t="shared" si="14"/>
        <v/>
      </c>
      <c r="J191" s="49"/>
      <c r="K191" s="46" t="str">
        <f t="shared" si="15"/>
        <v/>
      </c>
    </row>
    <row r="192" spans="1:11" ht="18" customHeight="1" x14ac:dyDescent="0.25">
      <c r="A192" s="41"/>
      <c r="B192" s="40"/>
      <c r="C192" s="127"/>
      <c r="D192" s="40"/>
      <c r="E192" s="40"/>
      <c r="F192" s="40"/>
      <c r="G192" s="40"/>
      <c r="H192" s="127" t="str">
        <f t="shared" si="14"/>
        <v/>
      </c>
      <c r="J192" s="49"/>
      <c r="K192" s="46" t="str">
        <f t="shared" si="15"/>
        <v/>
      </c>
    </row>
    <row r="193" spans="1:11" ht="18" customHeight="1" x14ac:dyDescent="0.25">
      <c r="A193" s="41"/>
      <c r="B193" s="40"/>
      <c r="C193" s="127"/>
      <c r="D193" s="40"/>
      <c r="E193" s="40"/>
      <c r="F193" s="40"/>
      <c r="G193" s="40"/>
      <c r="H193" s="127" t="str">
        <f t="shared" si="14"/>
        <v/>
      </c>
      <c r="J193" s="49"/>
      <c r="K193" s="46" t="str">
        <f t="shared" si="15"/>
        <v/>
      </c>
    </row>
    <row r="194" spans="1:11" ht="18" customHeight="1" x14ac:dyDescent="0.25">
      <c r="A194" s="41"/>
      <c r="B194" s="40"/>
      <c r="C194" s="127"/>
      <c r="D194" s="40"/>
      <c r="E194" s="40"/>
      <c r="F194" s="40"/>
      <c r="G194" s="40"/>
      <c r="H194" s="127" t="str">
        <f t="shared" si="14"/>
        <v/>
      </c>
      <c r="J194" s="49"/>
      <c r="K194" s="46" t="str">
        <f t="shared" si="15"/>
        <v/>
      </c>
    </row>
    <row r="195" spans="1:11" ht="18" customHeight="1" x14ac:dyDescent="0.25">
      <c r="A195" s="41"/>
      <c r="B195" s="40"/>
      <c r="C195" s="127"/>
      <c r="D195" s="40"/>
      <c r="E195" s="40"/>
      <c r="F195" s="40"/>
      <c r="G195" s="40"/>
      <c r="H195" s="127" t="str">
        <f t="shared" si="14"/>
        <v/>
      </c>
      <c r="J195" s="49"/>
      <c r="K195" s="46" t="str">
        <f t="shared" si="15"/>
        <v/>
      </c>
    </row>
    <row r="196" spans="1:11" ht="18" customHeight="1" x14ac:dyDescent="0.25">
      <c r="A196" s="41"/>
      <c r="B196" s="40"/>
      <c r="C196" s="127"/>
      <c r="D196" s="40"/>
      <c r="E196" s="40"/>
      <c r="F196" s="40"/>
      <c r="G196" s="40"/>
      <c r="H196" s="127" t="str">
        <f t="shared" si="14"/>
        <v/>
      </c>
      <c r="J196" s="49"/>
      <c r="K196" s="46" t="str">
        <f t="shared" si="15"/>
        <v/>
      </c>
    </row>
    <row r="197" spans="1:11" ht="18" customHeight="1" x14ac:dyDescent="0.25">
      <c r="A197" s="41"/>
      <c r="B197" s="40"/>
      <c r="C197" s="127"/>
      <c r="D197" s="40"/>
      <c r="E197" s="40"/>
      <c r="F197" s="40"/>
      <c r="G197" s="40"/>
      <c r="H197" s="127" t="str">
        <f t="shared" si="14"/>
        <v/>
      </c>
      <c r="J197" s="49"/>
      <c r="K197" s="46" t="str">
        <f t="shared" si="15"/>
        <v/>
      </c>
    </row>
    <row r="198" spans="1:11" ht="18" customHeight="1" x14ac:dyDescent="0.25">
      <c r="A198" s="41"/>
      <c r="B198" s="40"/>
      <c r="C198" s="127"/>
      <c r="D198" s="40"/>
      <c r="E198" s="40"/>
      <c r="F198" s="40"/>
      <c r="G198" s="40"/>
      <c r="H198" s="127" t="str">
        <f t="shared" si="14"/>
        <v/>
      </c>
      <c r="J198" s="49"/>
      <c r="K198" s="46" t="str">
        <f t="shared" si="15"/>
        <v/>
      </c>
    </row>
    <row r="199" spans="1:11" ht="18" customHeight="1" x14ac:dyDescent="0.25">
      <c r="A199" s="41"/>
      <c r="B199" s="40"/>
      <c r="C199" s="127"/>
      <c r="D199" s="40"/>
      <c r="E199" s="40"/>
      <c r="F199" s="40"/>
      <c r="G199" s="40"/>
      <c r="H199" s="127" t="str">
        <f t="shared" si="14"/>
        <v/>
      </c>
      <c r="J199" s="49"/>
      <c r="K199" s="46" t="str">
        <f t="shared" si="15"/>
        <v/>
      </c>
    </row>
    <row r="200" spans="1:11" ht="18" customHeight="1" x14ac:dyDescent="0.25">
      <c r="A200" s="41"/>
      <c r="B200" s="40"/>
      <c r="C200" s="127"/>
      <c r="D200" s="40"/>
      <c r="E200" s="40"/>
      <c r="F200" s="40"/>
      <c r="G200" s="40"/>
      <c r="H200" s="127" t="str">
        <f t="shared" si="14"/>
        <v/>
      </c>
      <c r="J200" s="49"/>
      <c r="K200" s="46" t="str">
        <f t="shared" si="15"/>
        <v/>
      </c>
    </row>
    <row r="201" spans="1:11" ht="18" customHeight="1" x14ac:dyDescent="0.25">
      <c r="A201" s="41"/>
      <c r="B201" s="40"/>
      <c r="C201" s="127"/>
      <c r="D201" s="40"/>
      <c r="E201" s="40"/>
      <c r="F201" s="40"/>
      <c r="G201" s="40"/>
      <c r="H201" s="127" t="str">
        <f t="shared" si="14"/>
        <v/>
      </c>
      <c r="J201" s="49"/>
      <c r="K201" s="46" t="str">
        <f t="shared" si="15"/>
        <v/>
      </c>
    </row>
    <row r="202" spans="1:11" ht="18" customHeight="1" x14ac:dyDescent="0.25">
      <c r="A202" s="41"/>
      <c r="B202" s="40"/>
      <c r="C202" s="127"/>
      <c r="D202" s="40"/>
      <c r="E202" s="40"/>
      <c r="F202" s="40"/>
      <c r="G202" s="40"/>
      <c r="H202" s="127" t="str">
        <f t="shared" si="14"/>
        <v/>
      </c>
      <c r="J202" s="49"/>
      <c r="K202" s="46" t="str">
        <f t="shared" si="15"/>
        <v/>
      </c>
    </row>
    <row r="203" spans="1:11" ht="18" customHeight="1" x14ac:dyDescent="0.25">
      <c r="A203" s="41"/>
      <c r="B203" s="40"/>
      <c r="C203" s="127"/>
      <c r="D203" s="40"/>
      <c r="E203" s="40"/>
      <c r="F203" s="40"/>
      <c r="G203" s="40"/>
      <c r="H203" s="127" t="str">
        <f t="shared" si="14"/>
        <v/>
      </c>
      <c r="J203" s="49"/>
      <c r="K203" s="46" t="str">
        <f t="shared" si="15"/>
        <v/>
      </c>
    </row>
    <row r="204" spans="1:11" ht="18" customHeight="1" x14ac:dyDescent="0.25">
      <c r="A204" s="41"/>
      <c r="B204" s="40"/>
      <c r="C204" s="127"/>
      <c r="D204" s="40"/>
      <c r="E204" s="40"/>
      <c r="F204" s="40"/>
      <c r="G204" s="40"/>
      <c r="H204" s="127" t="str">
        <f t="shared" si="14"/>
        <v/>
      </c>
      <c r="J204" s="49"/>
      <c r="K204" s="46" t="str">
        <f t="shared" si="15"/>
        <v/>
      </c>
    </row>
    <row r="205" spans="1:11" ht="18" customHeight="1" x14ac:dyDescent="0.25">
      <c r="A205" s="41"/>
      <c r="B205" s="40"/>
      <c r="C205" s="127"/>
      <c r="D205" s="40"/>
      <c r="E205" s="40"/>
      <c r="F205" s="40"/>
      <c r="G205" s="40"/>
      <c r="H205" s="127" t="str">
        <f t="shared" si="14"/>
        <v/>
      </c>
      <c r="J205" s="49"/>
      <c r="K205" s="46" t="str">
        <f t="shared" si="15"/>
        <v/>
      </c>
    </row>
    <row r="206" spans="1:11" ht="18" customHeight="1" x14ac:dyDescent="0.25">
      <c r="A206" s="41"/>
      <c r="B206" s="40"/>
      <c r="C206" s="127"/>
      <c r="D206" s="40"/>
      <c r="E206" s="40"/>
      <c r="F206" s="40"/>
      <c r="G206" s="40"/>
      <c r="H206" s="127" t="str">
        <f t="shared" si="14"/>
        <v/>
      </c>
      <c r="J206" s="49"/>
      <c r="K206" s="46" t="str">
        <f t="shared" si="15"/>
        <v/>
      </c>
    </row>
    <row r="207" spans="1:11" ht="18" customHeight="1" x14ac:dyDescent="0.25">
      <c r="A207" s="41"/>
      <c r="B207" s="40"/>
      <c r="C207" s="127"/>
      <c r="D207" s="40"/>
      <c r="E207" s="40"/>
      <c r="F207" s="40"/>
      <c r="G207" s="40"/>
      <c r="H207" s="127" t="str">
        <f t="shared" si="14"/>
        <v/>
      </c>
      <c r="J207" s="49"/>
      <c r="K207" s="46" t="str">
        <f t="shared" si="15"/>
        <v/>
      </c>
    </row>
    <row r="208" spans="1:11" ht="18" customHeight="1" x14ac:dyDescent="0.25">
      <c r="A208" s="41"/>
      <c r="B208" s="40"/>
      <c r="C208" s="127"/>
      <c r="D208" s="40"/>
      <c r="E208" s="40"/>
      <c r="F208" s="40"/>
      <c r="G208" s="40"/>
      <c r="H208" s="127" t="str">
        <f t="shared" si="14"/>
        <v/>
      </c>
      <c r="J208" s="49"/>
      <c r="K208" s="46" t="str">
        <f t="shared" si="15"/>
        <v/>
      </c>
    </row>
    <row r="209" spans="1:11" ht="18" customHeight="1" x14ac:dyDescent="0.25">
      <c r="A209" s="41"/>
      <c r="B209" s="40"/>
      <c r="C209" s="127"/>
      <c r="D209" s="40"/>
      <c r="E209" s="40"/>
      <c r="F209" s="40"/>
      <c r="G209" s="40"/>
      <c r="H209" s="127" t="str">
        <f t="shared" ref="H209:H272" si="16">IFERROR(AVERAGE(D209:G209),"")</f>
        <v/>
      </c>
      <c r="J209" s="49"/>
      <c r="K209" s="46" t="str">
        <f t="shared" ref="K209:K272" si="17">IF(J209="","",ROUND(H209,2))</f>
        <v/>
      </c>
    </row>
    <row r="210" spans="1:11" ht="18" customHeight="1" x14ac:dyDescent="0.25">
      <c r="A210" s="41"/>
      <c r="B210" s="40"/>
      <c r="C210" s="127"/>
      <c r="D210" s="40"/>
      <c r="E210" s="40"/>
      <c r="F210" s="40"/>
      <c r="G210" s="40"/>
      <c r="H210" s="127" t="str">
        <f t="shared" si="16"/>
        <v/>
      </c>
      <c r="J210" s="49"/>
      <c r="K210" s="46" t="str">
        <f t="shared" si="17"/>
        <v/>
      </c>
    </row>
    <row r="211" spans="1:11" ht="18" customHeight="1" x14ac:dyDescent="0.25">
      <c r="A211" s="41"/>
      <c r="B211" s="40"/>
      <c r="C211" s="127"/>
      <c r="D211" s="40"/>
      <c r="E211" s="40"/>
      <c r="F211" s="40"/>
      <c r="G211" s="40"/>
      <c r="H211" s="127" t="str">
        <f t="shared" si="16"/>
        <v/>
      </c>
      <c r="J211" s="49"/>
      <c r="K211" s="46" t="str">
        <f t="shared" si="17"/>
        <v/>
      </c>
    </row>
    <row r="212" spans="1:11" ht="18" customHeight="1" x14ac:dyDescent="0.25">
      <c r="A212" s="41"/>
      <c r="B212" s="40"/>
      <c r="C212" s="127"/>
      <c r="D212" s="40"/>
      <c r="E212" s="40"/>
      <c r="F212" s="40"/>
      <c r="G212" s="40"/>
      <c r="H212" s="127" t="str">
        <f t="shared" si="16"/>
        <v/>
      </c>
      <c r="J212" s="49"/>
      <c r="K212" s="46" t="str">
        <f t="shared" si="17"/>
        <v/>
      </c>
    </row>
    <row r="213" spans="1:11" ht="18" customHeight="1" x14ac:dyDescent="0.25">
      <c r="A213" s="41"/>
      <c r="B213" s="40"/>
      <c r="C213" s="127"/>
      <c r="D213" s="40"/>
      <c r="E213" s="40"/>
      <c r="F213" s="40"/>
      <c r="G213" s="40"/>
      <c r="H213" s="127" t="str">
        <f t="shared" si="16"/>
        <v/>
      </c>
      <c r="J213" s="49"/>
      <c r="K213" s="46" t="str">
        <f t="shared" si="17"/>
        <v/>
      </c>
    </row>
    <row r="214" spans="1:11" ht="18" customHeight="1" x14ac:dyDescent="0.25">
      <c r="A214" s="41"/>
      <c r="B214" s="40"/>
      <c r="C214" s="127"/>
      <c r="D214" s="40"/>
      <c r="E214" s="40"/>
      <c r="F214" s="40"/>
      <c r="G214" s="40"/>
      <c r="H214" s="127" t="str">
        <f t="shared" si="16"/>
        <v/>
      </c>
      <c r="J214" s="49"/>
      <c r="K214" s="46" t="str">
        <f t="shared" si="17"/>
        <v/>
      </c>
    </row>
    <row r="215" spans="1:11" ht="18" customHeight="1" x14ac:dyDescent="0.25">
      <c r="A215" s="41"/>
      <c r="B215" s="40"/>
      <c r="C215" s="127"/>
      <c r="D215" s="40"/>
      <c r="E215" s="40"/>
      <c r="F215" s="40"/>
      <c r="G215" s="40"/>
      <c r="H215" s="127" t="str">
        <f t="shared" si="16"/>
        <v/>
      </c>
      <c r="J215" s="49"/>
      <c r="K215" s="46" t="str">
        <f t="shared" si="17"/>
        <v/>
      </c>
    </row>
    <row r="216" spans="1:11" ht="18" customHeight="1" x14ac:dyDescent="0.25">
      <c r="A216" s="41"/>
      <c r="B216" s="40"/>
      <c r="C216" s="127"/>
      <c r="D216" s="40"/>
      <c r="E216" s="40"/>
      <c r="F216" s="40"/>
      <c r="G216" s="40"/>
      <c r="H216" s="127" t="str">
        <f t="shared" si="16"/>
        <v/>
      </c>
      <c r="J216" s="49"/>
      <c r="K216" s="46" t="str">
        <f t="shared" si="17"/>
        <v/>
      </c>
    </row>
    <row r="217" spans="1:11" ht="18" customHeight="1" x14ac:dyDescent="0.25">
      <c r="A217" s="41"/>
      <c r="B217" s="40"/>
      <c r="C217" s="127"/>
      <c r="D217" s="40"/>
      <c r="E217" s="40"/>
      <c r="F217" s="40"/>
      <c r="G217" s="40"/>
      <c r="H217" s="127" t="str">
        <f t="shared" si="16"/>
        <v/>
      </c>
      <c r="J217" s="49"/>
      <c r="K217" s="46" t="str">
        <f t="shared" si="17"/>
        <v/>
      </c>
    </row>
    <row r="218" spans="1:11" ht="18" customHeight="1" x14ac:dyDescent="0.25">
      <c r="A218" s="41"/>
      <c r="B218" s="40"/>
      <c r="C218" s="127"/>
      <c r="D218" s="40"/>
      <c r="E218" s="40"/>
      <c r="F218" s="40"/>
      <c r="G218" s="40"/>
      <c r="H218" s="127" t="str">
        <f t="shared" si="16"/>
        <v/>
      </c>
      <c r="J218" s="49"/>
      <c r="K218" s="46" t="str">
        <f t="shared" si="17"/>
        <v/>
      </c>
    </row>
    <row r="219" spans="1:11" ht="18" customHeight="1" x14ac:dyDescent="0.25">
      <c r="A219" s="41"/>
      <c r="B219" s="40"/>
      <c r="C219" s="127"/>
      <c r="D219" s="40"/>
      <c r="E219" s="40"/>
      <c r="F219" s="40"/>
      <c r="G219" s="40"/>
      <c r="H219" s="127" t="str">
        <f t="shared" si="16"/>
        <v/>
      </c>
      <c r="J219" s="49"/>
      <c r="K219" s="46" t="str">
        <f t="shared" si="17"/>
        <v/>
      </c>
    </row>
    <row r="220" spans="1:11" ht="18" customHeight="1" x14ac:dyDescent="0.25">
      <c r="A220" s="41"/>
      <c r="B220" s="40"/>
      <c r="C220" s="127"/>
      <c r="D220" s="40"/>
      <c r="E220" s="40"/>
      <c r="F220" s="40"/>
      <c r="G220" s="40"/>
      <c r="H220" s="127" t="str">
        <f t="shared" si="16"/>
        <v/>
      </c>
      <c r="J220" s="49"/>
      <c r="K220" s="46" t="str">
        <f t="shared" si="17"/>
        <v/>
      </c>
    </row>
    <row r="221" spans="1:11" ht="18" customHeight="1" x14ac:dyDescent="0.25">
      <c r="A221" s="41"/>
      <c r="B221" s="40"/>
      <c r="C221" s="44"/>
      <c r="D221" s="40"/>
      <c r="E221" s="40"/>
      <c r="F221" s="40"/>
      <c r="G221" s="40"/>
      <c r="H221" s="127" t="str">
        <f t="shared" si="16"/>
        <v/>
      </c>
      <c r="J221" s="49"/>
      <c r="K221" s="46" t="str">
        <f t="shared" si="17"/>
        <v/>
      </c>
    </row>
    <row r="222" spans="1:11" ht="18" customHeight="1" x14ac:dyDescent="0.25">
      <c r="A222" s="41"/>
      <c r="B222" s="40"/>
      <c r="C222" s="44"/>
      <c r="D222" s="40"/>
      <c r="E222" s="40"/>
      <c r="F222" s="40"/>
      <c r="G222" s="40"/>
      <c r="H222" s="127" t="str">
        <f t="shared" si="16"/>
        <v/>
      </c>
      <c r="J222" s="49"/>
      <c r="K222" s="46" t="str">
        <f t="shared" si="17"/>
        <v/>
      </c>
    </row>
    <row r="223" spans="1:11" ht="18" customHeight="1" x14ac:dyDescent="0.25">
      <c r="A223" s="41"/>
      <c r="B223" s="40"/>
      <c r="C223" s="44"/>
      <c r="D223" s="40"/>
      <c r="E223" s="40"/>
      <c r="F223" s="40"/>
      <c r="G223" s="40"/>
      <c r="H223" s="127" t="str">
        <f t="shared" si="16"/>
        <v/>
      </c>
      <c r="J223" s="49"/>
      <c r="K223" s="46" t="str">
        <f t="shared" si="17"/>
        <v/>
      </c>
    </row>
    <row r="224" spans="1:11" ht="18" customHeight="1" x14ac:dyDescent="0.25">
      <c r="A224" s="41"/>
      <c r="B224" s="40"/>
      <c r="C224" s="44"/>
      <c r="D224" s="40"/>
      <c r="E224" s="40"/>
      <c r="F224" s="40"/>
      <c r="G224" s="40"/>
      <c r="H224" s="127" t="str">
        <f t="shared" si="16"/>
        <v/>
      </c>
      <c r="J224" s="49"/>
      <c r="K224" s="46" t="str">
        <f t="shared" si="17"/>
        <v/>
      </c>
    </row>
    <row r="225" spans="1:11" ht="18" customHeight="1" x14ac:dyDescent="0.25">
      <c r="A225" s="41"/>
      <c r="B225" s="40"/>
      <c r="C225" s="44"/>
      <c r="D225" s="40"/>
      <c r="E225" s="40"/>
      <c r="F225" s="40"/>
      <c r="G225" s="40"/>
      <c r="H225" s="127" t="str">
        <f t="shared" si="16"/>
        <v/>
      </c>
      <c r="J225" s="49"/>
      <c r="K225" s="46" t="str">
        <f t="shared" si="17"/>
        <v/>
      </c>
    </row>
    <row r="226" spans="1:11" ht="18" customHeight="1" x14ac:dyDescent="0.25">
      <c r="A226" s="41"/>
      <c r="B226" s="40"/>
      <c r="C226" s="44"/>
      <c r="D226" s="40"/>
      <c r="E226" s="40"/>
      <c r="F226" s="40"/>
      <c r="G226" s="40"/>
      <c r="H226" s="127" t="str">
        <f t="shared" si="16"/>
        <v/>
      </c>
      <c r="J226" s="49"/>
      <c r="K226" s="46" t="str">
        <f t="shared" si="17"/>
        <v/>
      </c>
    </row>
    <row r="227" spans="1:11" ht="18" customHeight="1" x14ac:dyDescent="0.25">
      <c r="A227" s="41"/>
      <c r="B227" s="40"/>
      <c r="C227" s="44"/>
      <c r="D227" s="40"/>
      <c r="E227" s="40"/>
      <c r="F227" s="40"/>
      <c r="G227" s="40"/>
      <c r="H227" s="127" t="str">
        <f t="shared" si="16"/>
        <v/>
      </c>
      <c r="J227" s="49"/>
      <c r="K227" s="46" t="str">
        <f t="shared" si="17"/>
        <v/>
      </c>
    </row>
    <row r="228" spans="1:11" ht="18" customHeight="1" x14ac:dyDescent="0.25">
      <c r="A228" s="41"/>
      <c r="B228" s="40"/>
      <c r="C228" s="44"/>
      <c r="D228" s="40"/>
      <c r="E228" s="40"/>
      <c r="F228" s="40"/>
      <c r="G228" s="40"/>
      <c r="H228" s="127" t="str">
        <f t="shared" si="16"/>
        <v/>
      </c>
      <c r="J228" s="49"/>
      <c r="K228" s="46" t="str">
        <f t="shared" si="17"/>
        <v/>
      </c>
    </row>
    <row r="229" spans="1:11" ht="18" customHeight="1" x14ac:dyDescent="0.25">
      <c r="A229" s="41"/>
      <c r="B229" s="40"/>
      <c r="C229" s="44"/>
      <c r="D229" s="40"/>
      <c r="E229" s="40"/>
      <c r="F229" s="40"/>
      <c r="G229" s="40"/>
      <c r="H229" s="127" t="str">
        <f t="shared" si="16"/>
        <v/>
      </c>
      <c r="J229" s="49"/>
      <c r="K229" s="46" t="str">
        <f t="shared" si="17"/>
        <v/>
      </c>
    </row>
    <row r="230" spans="1:11" ht="18" customHeight="1" x14ac:dyDescent="0.25">
      <c r="A230" s="41"/>
      <c r="B230" s="40"/>
      <c r="C230" s="44"/>
      <c r="D230" s="40"/>
      <c r="E230" s="40"/>
      <c r="F230" s="40"/>
      <c r="G230" s="40"/>
      <c r="H230" s="127" t="str">
        <f t="shared" si="16"/>
        <v/>
      </c>
      <c r="J230" s="49"/>
      <c r="K230" s="46" t="str">
        <f t="shared" si="17"/>
        <v/>
      </c>
    </row>
    <row r="231" spans="1:11" ht="18" customHeight="1" x14ac:dyDescent="0.25">
      <c r="A231" s="41"/>
      <c r="B231" s="40"/>
      <c r="C231" s="44"/>
      <c r="D231" s="40"/>
      <c r="E231" s="40"/>
      <c r="F231" s="40"/>
      <c r="G231" s="40"/>
      <c r="H231" s="127" t="str">
        <f t="shared" si="16"/>
        <v/>
      </c>
      <c r="J231" s="49"/>
      <c r="K231" s="46" t="str">
        <f t="shared" si="17"/>
        <v/>
      </c>
    </row>
    <row r="232" spans="1:11" ht="18" customHeight="1" x14ac:dyDescent="0.25">
      <c r="A232" s="41"/>
      <c r="B232" s="40"/>
      <c r="C232" s="44"/>
      <c r="D232" s="40"/>
      <c r="E232" s="40"/>
      <c r="F232" s="40"/>
      <c r="G232" s="40"/>
      <c r="H232" s="127" t="str">
        <f t="shared" si="16"/>
        <v/>
      </c>
      <c r="J232" s="49"/>
      <c r="K232" s="46" t="str">
        <f t="shared" si="17"/>
        <v/>
      </c>
    </row>
    <row r="233" spans="1:11" ht="18" customHeight="1" x14ac:dyDescent="0.25">
      <c r="A233" s="41"/>
      <c r="B233" s="40"/>
      <c r="C233" s="44"/>
      <c r="D233" s="40"/>
      <c r="E233" s="40"/>
      <c r="F233" s="40"/>
      <c r="G233" s="40"/>
      <c r="H233" s="127" t="str">
        <f t="shared" si="16"/>
        <v/>
      </c>
      <c r="J233" s="49"/>
      <c r="K233" s="46" t="str">
        <f t="shared" si="17"/>
        <v/>
      </c>
    </row>
    <row r="234" spans="1:11" ht="18" customHeight="1" x14ac:dyDescent="0.25">
      <c r="A234" s="41"/>
      <c r="B234" s="40"/>
      <c r="C234" s="44"/>
      <c r="D234" s="40"/>
      <c r="E234" s="40"/>
      <c r="F234" s="40"/>
      <c r="G234" s="40"/>
      <c r="H234" s="127" t="str">
        <f t="shared" si="16"/>
        <v/>
      </c>
      <c r="J234" s="49"/>
      <c r="K234" s="46" t="str">
        <f t="shared" si="17"/>
        <v/>
      </c>
    </row>
    <row r="235" spans="1:11" ht="18" customHeight="1" x14ac:dyDescent="0.25">
      <c r="A235" s="41"/>
      <c r="B235" s="40"/>
      <c r="C235" s="44"/>
      <c r="D235" s="40"/>
      <c r="E235" s="40"/>
      <c r="F235" s="40"/>
      <c r="G235" s="40"/>
      <c r="H235" s="127" t="str">
        <f t="shared" si="16"/>
        <v/>
      </c>
      <c r="J235" s="49"/>
      <c r="K235" s="46" t="str">
        <f t="shared" si="17"/>
        <v/>
      </c>
    </row>
    <row r="236" spans="1:11" ht="18" customHeight="1" x14ac:dyDescent="0.25">
      <c r="A236" s="41"/>
      <c r="B236" s="40"/>
      <c r="C236" s="44"/>
      <c r="D236" s="40"/>
      <c r="E236" s="40"/>
      <c r="F236" s="40"/>
      <c r="G236" s="40"/>
      <c r="H236" s="127" t="str">
        <f t="shared" si="16"/>
        <v/>
      </c>
      <c r="J236" s="49"/>
      <c r="K236" s="46" t="str">
        <f t="shared" si="17"/>
        <v/>
      </c>
    </row>
    <row r="237" spans="1:11" ht="18" customHeight="1" x14ac:dyDescent="0.25">
      <c r="A237" s="41"/>
      <c r="B237" s="40"/>
      <c r="C237" s="44"/>
      <c r="D237" s="40"/>
      <c r="E237" s="40"/>
      <c r="F237" s="40"/>
      <c r="G237" s="40"/>
      <c r="H237" s="127" t="str">
        <f t="shared" si="16"/>
        <v/>
      </c>
      <c r="J237" s="49"/>
      <c r="K237" s="46" t="str">
        <f t="shared" si="17"/>
        <v/>
      </c>
    </row>
    <row r="238" spans="1:11" ht="18" customHeight="1" x14ac:dyDescent="0.25">
      <c r="A238" s="41"/>
      <c r="B238" s="40"/>
      <c r="C238" s="44"/>
      <c r="D238" s="40"/>
      <c r="E238" s="40"/>
      <c r="F238" s="40"/>
      <c r="G238" s="40"/>
      <c r="H238" s="127" t="str">
        <f t="shared" si="16"/>
        <v/>
      </c>
      <c r="J238" s="49"/>
      <c r="K238" s="46" t="str">
        <f t="shared" si="17"/>
        <v/>
      </c>
    </row>
    <row r="239" spans="1:11" ht="18" customHeight="1" x14ac:dyDescent="0.25">
      <c r="A239" s="41"/>
      <c r="B239" s="40"/>
      <c r="C239" s="44"/>
      <c r="D239" s="40"/>
      <c r="E239" s="40"/>
      <c r="F239" s="40"/>
      <c r="G239" s="40"/>
      <c r="H239" s="127" t="str">
        <f t="shared" si="16"/>
        <v/>
      </c>
      <c r="J239" s="49"/>
      <c r="K239" s="46" t="str">
        <f t="shared" si="17"/>
        <v/>
      </c>
    </row>
    <row r="240" spans="1:11" ht="18" customHeight="1" x14ac:dyDescent="0.25">
      <c r="A240" s="41"/>
      <c r="B240" s="40"/>
      <c r="C240" s="44"/>
      <c r="D240" s="40"/>
      <c r="E240" s="40"/>
      <c r="F240" s="40"/>
      <c r="G240" s="40"/>
      <c r="H240" s="127" t="str">
        <f t="shared" si="16"/>
        <v/>
      </c>
      <c r="J240" s="49"/>
      <c r="K240" s="46" t="str">
        <f t="shared" si="17"/>
        <v/>
      </c>
    </row>
    <row r="241" spans="1:11" ht="18" customHeight="1" x14ac:dyDescent="0.25">
      <c r="A241" s="41"/>
      <c r="B241" s="40"/>
      <c r="C241" s="44"/>
      <c r="D241" s="40"/>
      <c r="E241" s="40"/>
      <c r="F241" s="40"/>
      <c r="G241" s="40"/>
      <c r="H241" s="127" t="str">
        <f t="shared" si="16"/>
        <v/>
      </c>
      <c r="J241" s="49"/>
      <c r="K241" s="46" t="str">
        <f t="shared" si="17"/>
        <v/>
      </c>
    </row>
    <row r="242" spans="1:11" ht="18" customHeight="1" x14ac:dyDescent="0.25">
      <c r="A242" s="41"/>
      <c r="B242" s="40"/>
      <c r="C242" s="44"/>
      <c r="D242" s="40"/>
      <c r="E242" s="40"/>
      <c r="F242" s="40"/>
      <c r="G242" s="40"/>
      <c r="H242" s="127" t="str">
        <f t="shared" si="16"/>
        <v/>
      </c>
      <c r="J242" s="49"/>
      <c r="K242" s="46" t="str">
        <f t="shared" si="17"/>
        <v/>
      </c>
    </row>
    <row r="243" spans="1:11" ht="18" customHeight="1" x14ac:dyDescent="0.25">
      <c r="A243" s="41"/>
      <c r="B243" s="40"/>
      <c r="C243" s="44"/>
      <c r="D243" s="40"/>
      <c r="E243" s="40"/>
      <c r="F243" s="40"/>
      <c r="G243" s="40"/>
      <c r="H243" s="127" t="str">
        <f t="shared" si="16"/>
        <v/>
      </c>
      <c r="J243" s="49"/>
      <c r="K243" s="46" t="str">
        <f t="shared" si="17"/>
        <v/>
      </c>
    </row>
    <row r="244" spans="1:11" ht="18" customHeight="1" x14ac:dyDescent="0.25">
      <c r="A244" s="41"/>
      <c r="B244" s="40"/>
      <c r="C244" s="44"/>
      <c r="D244" s="40"/>
      <c r="E244" s="40"/>
      <c r="F244" s="40"/>
      <c r="G244" s="40"/>
      <c r="H244" s="127" t="str">
        <f t="shared" si="16"/>
        <v/>
      </c>
      <c r="J244" s="49"/>
      <c r="K244" s="46" t="str">
        <f t="shared" si="17"/>
        <v/>
      </c>
    </row>
    <row r="245" spans="1:11" ht="18" customHeight="1" x14ac:dyDescent="0.25">
      <c r="A245" s="41"/>
      <c r="B245" s="40"/>
      <c r="C245" s="44"/>
      <c r="D245" s="40"/>
      <c r="E245" s="40"/>
      <c r="F245" s="40"/>
      <c r="G245" s="40"/>
      <c r="H245" s="127" t="str">
        <f t="shared" si="16"/>
        <v/>
      </c>
      <c r="J245" s="49"/>
      <c r="K245" s="46" t="str">
        <f t="shared" si="17"/>
        <v/>
      </c>
    </row>
    <row r="246" spans="1:11" ht="18" customHeight="1" x14ac:dyDescent="0.25">
      <c r="A246" s="41"/>
      <c r="B246" s="40"/>
      <c r="C246" s="44"/>
      <c r="D246" s="40"/>
      <c r="E246" s="40"/>
      <c r="F246" s="40"/>
      <c r="G246" s="40"/>
      <c r="H246" s="127" t="str">
        <f t="shared" si="16"/>
        <v/>
      </c>
      <c r="J246" s="49"/>
      <c r="K246" s="46" t="str">
        <f t="shared" si="17"/>
        <v/>
      </c>
    </row>
    <row r="247" spans="1:11" ht="18" customHeight="1" x14ac:dyDescent="0.25">
      <c r="A247" s="41"/>
      <c r="B247" s="40"/>
      <c r="C247" s="44"/>
      <c r="D247" s="40"/>
      <c r="E247" s="40"/>
      <c r="F247" s="40"/>
      <c r="G247" s="40"/>
      <c r="H247" s="127" t="str">
        <f t="shared" si="16"/>
        <v/>
      </c>
      <c r="J247" s="49"/>
      <c r="K247" s="46" t="str">
        <f t="shared" si="17"/>
        <v/>
      </c>
    </row>
    <row r="248" spans="1:11" ht="18" customHeight="1" x14ac:dyDescent="0.25">
      <c r="A248" s="41"/>
      <c r="B248" s="40"/>
      <c r="C248" s="44"/>
      <c r="D248" s="40"/>
      <c r="E248" s="40"/>
      <c r="F248" s="40"/>
      <c r="G248" s="40"/>
      <c r="H248" s="127" t="str">
        <f t="shared" si="16"/>
        <v/>
      </c>
      <c r="J248" s="49"/>
      <c r="K248" s="46" t="str">
        <f t="shared" si="17"/>
        <v/>
      </c>
    </row>
    <row r="249" spans="1:11" ht="18" customHeight="1" x14ac:dyDescent="0.25">
      <c r="A249" s="41"/>
      <c r="B249" s="40"/>
      <c r="C249" s="44"/>
      <c r="D249" s="40"/>
      <c r="E249" s="40"/>
      <c r="F249" s="40"/>
      <c r="G249" s="40"/>
      <c r="H249" s="127" t="str">
        <f t="shared" si="16"/>
        <v/>
      </c>
      <c r="J249" s="49"/>
      <c r="K249" s="46" t="str">
        <f t="shared" si="17"/>
        <v/>
      </c>
    </row>
    <row r="250" spans="1:11" ht="18" customHeight="1" x14ac:dyDescent="0.25">
      <c r="A250" s="41"/>
      <c r="B250" s="40"/>
      <c r="C250" s="44"/>
      <c r="D250" s="40"/>
      <c r="E250" s="40"/>
      <c r="F250" s="40"/>
      <c r="G250" s="40"/>
      <c r="H250" s="127" t="str">
        <f t="shared" si="16"/>
        <v/>
      </c>
      <c r="J250" s="49"/>
      <c r="K250" s="46" t="str">
        <f t="shared" si="17"/>
        <v/>
      </c>
    </row>
    <row r="251" spans="1:11" ht="18" customHeight="1" x14ac:dyDescent="0.25">
      <c r="A251" s="41"/>
      <c r="B251" s="40"/>
      <c r="C251" s="44"/>
      <c r="D251" s="40"/>
      <c r="E251" s="40"/>
      <c r="F251" s="40"/>
      <c r="G251" s="40"/>
      <c r="H251" s="127" t="str">
        <f t="shared" si="16"/>
        <v/>
      </c>
      <c r="J251" s="49"/>
      <c r="K251" s="46" t="str">
        <f t="shared" si="17"/>
        <v/>
      </c>
    </row>
    <row r="252" spans="1:11" ht="18" customHeight="1" x14ac:dyDescent="0.25">
      <c r="A252" s="41"/>
      <c r="B252" s="40"/>
      <c r="C252" s="44"/>
      <c r="D252" s="40"/>
      <c r="E252" s="40"/>
      <c r="F252" s="40"/>
      <c r="G252" s="40"/>
      <c r="H252" s="127" t="str">
        <f t="shared" si="16"/>
        <v/>
      </c>
      <c r="J252" s="49"/>
      <c r="K252" s="46" t="str">
        <f t="shared" si="17"/>
        <v/>
      </c>
    </row>
    <row r="253" spans="1:11" ht="18" customHeight="1" x14ac:dyDescent="0.25">
      <c r="A253" s="41"/>
      <c r="B253" s="40"/>
      <c r="C253" s="44"/>
      <c r="D253" s="40"/>
      <c r="E253" s="40"/>
      <c r="F253" s="40"/>
      <c r="G253" s="40"/>
      <c r="H253" s="127" t="str">
        <f t="shared" si="16"/>
        <v/>
      </c>
      <c r="J253" s="49"/>
      <c r="K253" s="46" t="str">
        <f t="shared" si="17"/>
        <v/>
      </c>
    </row>
    <row r="254" spans="1:11" ht="18" customHeight="1" x14ac:dyDescent="0.25">
      <c r="A254" s="41"/>
      <c r="B254" s="40"/>
      <c r="C254" s="44"/>
      <c r="D254" s="40"/>
      <c r="E254" s="40"/>
      <c r="F254" s="40"/>
      <c r="G254" s="40"/>
      <c r="H254" s="127" t="str">
        <f t="shared" si="16"/>
        <v/>
      </c>
      <c r="J254" s="49"/>
      <c r="K254" s="46" t="str">
        <f t="shared" si="17"/>
        <v/>
      </c>
    </row>
    <row r="255" spans="1:11" ht="18" customHeight="1" x14ac:dyDescent="0.25">
      <c r="A255" s="41"/>
      <c r="B255" s="40"/>
      <c r="C255" s="44"/>
      <c r="D255" s="40"/>
      <c r="E255" s="40"/>
      <c r="F255" s="40"/>
      <c r="G255" s="40"/>
      <c r="H255" s="127" t="str">
        <f t="shared" si="16"/>
        <v/>
      </c>
      <c r="J255" s="49"/>
      <c r="K255" s="46" t="str">
        <f t="shared" si="17"/>
        <v/>
      </c>
    </row>
    <row r="256" spans="1:11" ht="18" customHeight="1" x14ac:dyDescent="0.25">
      <c r="A256" s="41"/>
      <c r="B256" s="40"/>
      <c r="C256" s="44"/>
      <c r="D256" s="40"/>
      <c r="E256" s="40"/>
      <c r="F256" s="40"/>
      <c r="G256" s="40"/>
      <c r="H256" s="127" t="str">
        <f t="shared" si="16"/>
        <v/>
      </c>
      <c r="J256" s="49"/>
      <c r="K256" s="46" t="str">
        <f t="shared" si="17"/>
        <v/>
      </c>
    </row>
    <row r="257" spans="1:11" ht="18" customHeight="1" x14ac:dyDescent="0.25">
      <c r="A257" s="41"/>
      <c r="B257" s="40"/>
      <c r="C257" s="44"/>
      <c r="D257" s="40"/>
      <c r="E257" s="40"/>
      <c r="F257" s="40"/>
      <c r="G257" s="40"/>
      <c r="H257" s="127" t="str">
        <f t="shared" si="16"/>
        <v/>
      </c>
      <c r="J257" s="49"/>
      <c r="K257" s="46" t="str">
        <f t="shared" si="17"/>
        <v/>
      </c>
    </row>
    <row r="258" spans="1:11" ht="18" customHeight="1" x14ac:dyDescent="0.25">
      <c r="A258" s="41"/>
      <c r="B258" s="40"/>
      <c r="C258" s="44"/>
      <c r="D258" s="40"/>
      <c r="E258" s="40"/>
      <c r="F258" s="40"/>
      <c r="G258" s="40"/>
      <c r="H258" s="127" t="str">
        <f t="shared" si="16"/>
        <v/>
      </c>
      <c r="J258" s="49"/>
      <c r="K258" s="46" t="str">
        <f t="shared" si="17"/>
        <v/>
      </c>
    </row>
    <row r="259" spans="1:11" ht="18" customHeight="1" x14ac:dyDescent="0.25">
      <c r="A259" s="41"/>
      <c r="B259" s="40"/>
      <c r="C259" s="44"/>
      <c r="D259" s="40"/>
      <c r="E259" s="40"/>
      <c r="F259" s="40"/>
      <c r="G259" s="40"/>
      <c r="H259" s="127" t="str">
        <f t="shared" si="16"/>
        <v/>
      </c>
      <c r="J259" s="49"/>
      <c r="K259" s="46" t="str">
        <f t="shared" si="17"/>
        <v/>
      </c>
    </row>
    <row r="260" spans="1:11" ht="18" customHeight="1" x14ac:dyDescent="0.25">
      <c r="A260" s="41"/>
      <c r="B260" s="40"/>
      <c r="C260" s="44"/>
      <c r="D260" s="40"/>
      <c r="E260" s="40"/>
      <c r="F260" s="40"/>
      <c r="G260" s="40"/>
      <c r="H260" s="127" t="str">
        <f t="shared" si="16"/>
        <v/>
      </c>
      <c r="J260" s="49"/>
      <c r="K260" s="46" t="str">
        <f t="shared" si="17"/>
        <v/>
      </c>
    </row>
    <row r="261" spans="1:11" ht="18" customHeight="1" x14ac:dyDescent="0.25">
      <c r="A261" s="41"/>
      <c r="B261" s="40"/>
      <c r="C261" s="44"/>
      <c r="D261" s="40"/>
      <c r="E261" s="40"/>
      <c r="F261" s="40"/>
      <c r="G261" s="40"/>
      <c r="H261" s="127" t="str">
        <f t="shared" si="16"/>
        <v/>
      </c>
      <c r="J261" s="49"/>
      <c r="K261" s="46" t="str">
        <f t="shared" si="17"/>
        <v/>
      </c>
    </row>
    <row r="262" spans="1:11" ht="18" customHeight="1" x14ac:dyDescent="0.25">
      <c r="A262" s="41"/>
      <c r="B262" s="40"/>
      <c r="C262" s="44"/>
      <c r="D262" s="40"/>
      <c r="E262" s="40"/>
      <c r="F262" s="40"/>
      <c r="G262" s="40"/>
      <c r="H262" s="127" t="str">
        <f t="shared" si="16"/>
        <v/>
      </c>
      <c r="J262" s="49"/>
      <c r="K262" s="46" t="str">
        <f t="shared" si="17"/>
        <v/>
      </c>
    </row>
    <row r="263" spans="1:11" ht="18" customHeight="1" x14ac:dyDescent="0.25">
      <c r="A263" s="41"/>
      <c r="B263" s="40"/>
      <c r="C263" s="44"/>
      <c r="D263" s="40"/>
      <c r="E263" s="40"/>
      <c r="F263" s="40"/>
      <c r="G263" s="40"/>
      <c r="H263" s="127" t="str">
        <f t="shared" si="16"/>
        <v/>
      </c>
      <c r="J263" s="49"/>
      <c r="K263" s="46" t="str">
        <f t="shared" si="17"/>
        <v/>
      </c>
    </row>
    <row r="264" spans="1:11" ht="18" customHeight="1" x14ac:dyDescent="0.25">
      <c r="A264" s="41"/>
      <c r="B264" s="40"/>
      <c r="C264" s="44"/>
      <c r="D264" s="40"/>
      <c r="E264" s="40"/>
      <c r="F264" s="40"/>
      <c r="G264" s="40"/>
      <c r="H264" s="127" t="str">
        <f t="shared" si="16"/>
        <v/>
      </c>
      <c r="J264" s="49"/>
      <c r="K264" s="46" t="str">
        <f t="shared" si="17"/>
        <v/>
      </c>
    </row>
    <row r="265" spans="1:11" ht="18" customHeight="1" x14ac:dyDescent="0.25">
      <c r="A265" s="41"/>
      <c r="B265" s="40"/>
      <c r="C265" s="44"/>
      <c r="D265" s="40"/>
      <c r="E265" s="40"/>
      <c r="F265" s="40"/>
      <c r="G265" s="40"/>
      <c r="H265" s="127" t="str">
        <f t="shared" si="16"/>
        <v/>
      </c>
      <c r="J265" s="49"/>
      <c r="K265" s="46" t="str">
        <f t="shared" si="17"/>
        <v/>
      </c>
    </row>
    <row r="266" spans="1:11" ht="18" customHeight="1" x14ac:dyDescent="0.25">
      <c r="A266" s="41"/>
      <c r="B266" s="40"/>
      <c r="C266" s="44"/>
      <c r="D266" s="40"/>
      <c r="E266" s="40"/>
      <c r="F266" s="40"/>
      <c r="G266" s="40"/>
      <c r="H266" s="127" t="str">
        <f t="shared" si="16"/>
        <v/>
      </c>
      <c r="J266" s="49"/>
      <c r="K266" s="46" t="str">
        <f t="shared" si="17"/>
        <v/>
      </c>
    </row>
    <row r="267" spans="1:11" ht="18" customHeight="1" x14ac:dyDescent="0.25">
      <c r="A267" s="41"/>
      <c r="B267" s="40"/>
      <c r="C267" s="44"/>
      <c r="D267" s="40"/>
      <c r="E267" s="40"/>
      <c r="F267" s="40"/>
      <c r="G267" s="40"/>
      <c r="H267" s="127" t="str">
        <f t="shared" si="16"/>
        <v/>
      </c>
      <c r="J267" s="49"/>
      <c r="K267" s="46" t="str">
        <f t="shared" si="17"/>
        <v/>
      </c>
    </row>
    <row r="268" spans="1:11" ht="18" customHeight="1" x14ac:dyDescent="0.25">
      <c r="A268" s="41"/>
      <c r="B268" s="40"/>
      <c r="C268" s="44"/>
      <c r="D268" s="40"/>
      <c r="E268" s="40"/>
      <c r="F268" s="40"/>
      <c r="G268" s="40"/>
      <c r="H268" s="127" t="str">
        <f t="shared" si="16"/>
        <v/>
      </c>
      <c r="J268" s="49"/>
      <c r="K268" s="46" t="str">
        <f t="shared" si="17"/>
        <v/>
      </c>
    </row>
    <row r="269" spans="1:11" ht="18" customHeight="1" x14ac:dyDescent="0.25">
      <c r="A269" s="41"/>
      <c r="B269" s="40"/>
      <c r="C269" s="44"/>
      <c r="D269" s="40"/>
      <c r="E269" s="40"/>
      <c r="F269" s="40"/>
      <c r="G269" s="40"/>
      <c r="H269" s="127" t="str">
        <f t="shared" si="16"/>
        <v/>
      </c>
      <c r="J269" s="49"/>
      <c r="K269" s="46" t="str">
        <f t="shared" si="17"/>
        <v/>
      </c>
    </row>
    <row r="270" spans="1:11" ht="18" customHeight="1" x14ac:dyDescent="0.25">
      <c r="A270" s="41"/>
      <c r="B270" s="40"/>
      <c r="C270" s="44"/>
      <c r="D270" s="40"/>
      <c r="E270" s="40"/>
      <c r="F270" s="40"/>
      <c r="G270" s="40"/>
      <c r="H270" s="127" t="str">
        <f t="shared" si="16"/>
        <v/>
      </c>
      <c r="J270" s="49"/>
      <c r="K270" s="46" t="str">
        <f t="shared" si="17"/>
        <v/>
      </c>
    </row>
    <row r="271" spans="1:11" ht="18" customHeight="1" x14ac:dyDescent="0.25">
      <c r="A271" s="41"/>
      <c r="B271" s="40"/>
      <c r="C271" s="44"/>
      <c r="D271" s="40"/>
      <c r="E271" s="40"/>
      <c r="F271" s="40"/>
      <c r="G271" s="40"/>
      <c r="H271" s="127" t="str">
        <f t="shared" si="16"/>
        <v/>
      </c>
      <c r="J271" s="49"/>
      <c r="K271" s="46" t="str">
        <f t="shared" si="17"/>
        <v/>
      </c>
    </row>
    <row r="272" spans="1:11" ht="18" customHeight="1" x14ac:dyDescent="0.25">
      <c r="A272" s="41"/>
      <c r="B272" s="40"/>
      <c r="C272" s="44"/>
      <c r="D272" s="40"/>
      <c r="E272" s="40"/>
      <c r="F272" s="40"/>
      <c r="G272" s="40"/>
      <c r="H272" s="127" t="str">
        <f t="shared" si="16"/>
        <v/>
      </c>
      <c r="J272" s="49"/>
      <c r="K272" s="46" t="str">
        <f t="shared" si="17"/>
        <v/>
      </c>
    </row>
    <row r="273" spans="1:11" ht="18" customHeight="1" x14ac:dyDescent="0.25">
      <c r="A273" s="41"/>
      <c r="B273" s="40"/>
      <c r="C273" s="44"/>
      <c r="D273" s="40"/>
      <c r="E273" s="40"/>
      <c r="F273" s="40"/>
      <c r="G273" s="40"/>
      <c r="H273" s="127" t="str">
        <f t="shared" ref="H273:H336" si="18">IFERROR(AVERAGE(D273:G273),"")</f>
        <v/>
      </c>
      <c r="J273" s="49"/>
      <c r="K273" s="46" t="str">
        <f t="shared" ref="K273:K336" si="19">IF(J273="","",ROUND(H273,2))</f>
        <v/>
      </c>
    </row>
    <row r="274" spans="1:11" ht="18" customHeight="1" x14ac:dyDescent="0.25">
      <c r="A274" s="41"/>
      <c r="B274" s="40"/>
      <c r="C274" s="44"/>
      <c r="D274" s="40"/>
      <c r="E274" s="40"/>
      <c r="F274" s="40"/>
      <c r="G274" s="40"/>
      <c r="H274" s="127" t="str">
        <f t="shared" si="18"/>
        <v/>
      </c>
      <c r="J274" s="49"/>
      <c r="K274" s="46" t="str">
        <f t="shared" si="19"/>
        <v/>
      </c>
    </row>
    <row r="275" spans="1:11" ht="18" customHeight="1" x14ac:dyDescent="0.25">
      <c r="A275" s="41"/>
      <c r="B275" s="40"/>
      <c r="C275" s="44"/>
      <c r="D275" s="40"/>
      <c r="E275" s="40"/>
      <c r="F275" s="40"/>
      <c r="G275" s="40"/>
      <c r="H275" s="127" t="str">
        <f t="shared" si="18"/>
        <v/>
      </c>
      <c r="J275" s="49"/>
      <c r="K275" s="46" t="str">
        <f t="shared" si="19"/>
        <v/>
      </c>
    </row>
    <row r="276" spans="1:11" ht="18" customHeight="1" x14ac:dyDescent="0.25">
      <c r="A276" s="41"/>
      <c r="B276" s="40"/>
      <c r="C276" s="44"/>
      <c r="D276" s="40"/>
      <c r="E276" s="40"/>
      <c r="F276" s="40"/>
      <c r="G276" s="40"/>
      <c r="H276" s="127" t="str">
        <f t="shared" si="18"/>
        <v/>
      </c>
      <c r="J276" s="49"/>
      <c r="K276" s="46" t="str">
        <f t="shared" si="19"/>
        <v/>
      </c>
    </row>
    <row r="277" spans="1:11" ht="18" customHeight="1" x14ac:dyDescent="0.25">
      <c r="A277" s="41"/>
      <c r="B277" s="40"/>
      <c r="C277" s="44"/>
      <c r="D277" s="40"/>
      <c r="E277" s="40"/>
      <c r="F277" s="40"/>
      <c r="G277" s="40"/>
      <c r="H277" s="127" t="str">
        <f t="shared" si="18"/>
        <v/>
      </c>
      <c r="J277" s="49"/>
      <c r="K277" s="46" t="str">
        <f t="shared" si="19"/>
        <v/>
      </c>
    </row>
    <row r="278" spans="1:11" ht="18" customHeight="1" x14ac:dyDescent="0.25">
      <c r="A278" s="41"/>
      <c r="B278" s="40"/>
      <c r="C278" s="44"/>
      <c r="D278" s="40"/>
      <c r="E278" s="40"/>
      <c r="F278" s="40"/>
      <c r="G278" s="40"/>
      <c r="H278" s="127" t="str">
        <f t="shared" si="18"/>
        <v/>
      </c>
      <c r="J278" s="49"/>
      <c r="K278" s="46" t="str">
        <f t="shared" si="19"/>
        <v/>
      </c>
    </row>
    <row r="279" spans="1:11" ht="18" customHeight="1" x14ac:dyDescent="0.25">
      <c r="A279" s="41"/>
      <c r="B279" s="40"/>
      <c r="C279" s="44"/>
      <c r="D279" s="40"/>
      <c r="E279" s="40"/>
      <c r="F279" s="40"/>
      <c r="G279" s="40"/>
      <c r="H279" s="127" t="str">
        <f t="shared" si="18"/>
        <v/>
      </c>
      <c r="J279" s="49"/>
      <c r="K279" s="46" t="str">
        <f t="shared" si="19"/>
        <v/>
      </c>
    </row>
    <row r="280" spans="1:11" ht="18" customHeight="1" x14ac:dyDescent="0.25">
      <c r="A280" s="41"/>
      <c r="B280" s="40"/>
      <c r="C280" s="44"/>
      <c r="D280" s="40"/>
      <c r="E280" s="40"/>
      <c r="F280" s="40"/>
      <c r="G280" s="40"/>
      <c r="H280" s="127" t="str">
        <f t="shared" si="18"/>
        <v/>
      </c>
      <c r="J280" s="49"/>
      <c r="K280" s="46" t="str">
        <f t="shared" si="19"/>
        <v/>
      </c>
    </row>
    <row r="281" spans="1:11" ht="18" customHeight="1" x14ac:dyDescent="0.25">
      <c r="A281" s="41"/>
      <c r="B281" s="40"/>
      <c r="C281" s="44"/>
      <c r="D281" s="40"/>
      <c r="E281" s="40"/>
      <c r="F281" s="40"/>
      <c r="G281" s="40"/>
      <c r="H281" s="127" t="str">
        <f t="shared" si="18"/>
        <v/>
      </c>
      <c r="J281" s="49"/>
      <c r="K281" s="46" t="str">
        <f t="shared" si="19"/>
        <v/>
      </c>
    </row>
    <row r="282" spans="1:11" ht="18" customHeight="1" x14ac:dyDescent="0.25">
      <c r="A282" s="41"/>
      <c r="B282" s="40"/>
      <c r="C282" s="44"/>
      <c r="D282" s="40"/>
      <c r="E282" s="40"/>
      <c r="F282" s="40"/>
      <c r="G282" s="40"/>
      <c r="H282" s="127" t="str">
        <f t="shared" si="18"/>
        <v/>
      </c>
      <c r="J282" s="49"/>
      <c r="K282" s="46" t="str">
        <f t="shared" si="19"/>
        <v/>
      </c>
    </row>
    <row r="283" spans="1:11" ht="18" customHeight="1" x14ac:dyDescent="0.25">
      <c r="A283" s="41"/>
      <c r="B283" s="40"/>
      <c r="C283" s="44"/>
      <c r="D283" s="40"/>
      <c r="E283" s="40"/>
      <c r="F283" s="40"/>
      <c r="G283" s="40"/>
      <c r="H283" s="127" t="str">
        <f t="shared" si="18"/>
        <v/>
      </c>
      <c r="J283" s="49"/>
      <c r="K283" s="46" t="str">
        <f t="shared" si="19"/>
        <v/>
      </c>
    </row>
    <row r="284" spans="1:11" ht="18" customHeight="1" x14ac:dyDescent="0.25">
      <c r="A284" s="41"/>
      <c r="B284" s="40"/>
      <c r="C284" s="44"/>
      <c r="D284" s="40"/>
      <c r="E284" s="40"/>
      <c r="F284" s="40"/>
      <c r="G284" s="40"/>
      <c r="H284" s="127" t="str">
        <f t="shared" si="18"/>
        <v/>
      </c>
      <c r="J284" s="49"/>
      <c r="K284" s="46" t="str">
        <f t="shared" si="19"/>
        <v/>
      </c>
    </row>
    <row r="285" spans="1:11" ht="18" customHeight="1" x14ac:dyDescent="0.25">
      <c r="A285" s="41"/>
      <c r="B285" s="40"/>
      <c r="C285" s="44"/>
      <c r="D285" s="40"/>
      <c r="E285" s="40"/>
      <c r="F285" s="40"/>
      <c r="G285" s="40"/>
      <c r="H285" s="127" t="str">
        <f t="shared" si="18"/>
        <v/>
      </c>
      <c r="J285" s="49"/>
      <c r="K285" s="46" t="str">
        <f t="shared" si="19"/>
        <v/>
      </c>
    </row>
    <row r="286" spans="1:11" ht="18" customHeight="1" x14ac:dyDescent="0.25">
      <c r="A286" s="41"/>
      <c r="B286" s="40"/>
      <c r="C286" s="44"/>
      <c r="D286" s="40"/>
      <c r="E286" s="40"/>
      <c r="F286" s="40"/>
      <c r="G286" s="40"/>
      <c r="H286" s="127" t="str">
        <f t="shared" si="18"/>
        <v/>
      </c>
      <c r="J286" s="49"/>
      <c r="K286" s="46" t="str">
        <f t="shared" si="19"/>
        <v/>
      </c>
    </row>
    <row r="287" spans="1:11" ht="18" customHeight="1" x14ac:dyDescent="0.25">
      <c r="A287" s="41"/>
      <c r="B287" s="40"/>
      <c r="C287" s="44"/>
      <c r="D287" s="40"/>
      <c r="E287" s="40"/>
      <c r="F287" s="40"/>
      <c r="G287" s="40"/>
      <c r="H287" s="127" t="str">
        <f t="shared" si="18"/>
        <v/>
      </c>
      <c r="J287" s="49"/>
      <c r="K287" s="46" t="str">
        <f t="shared" si="19"/>
        <v/>
      </c>
    </row>
    <row r="288" spans="1:11" ht="18" customHeight="1" x14ac:dyDescent="0.25">
      <c r="A288" s="41"/>
      <c r="B288" s="40"/>
      <c r="C288" s="44"/>
      <c r="D288" s="40"/>
      <c r="E288" s="40"/>
      <c r="F288" s="40"/>
      <c r="G288" s="40"/>
      <c r="H288" s="127" t="str">
        <f t="shared" si="18"/>
        <v/>
      </c>
      <c r="J288" s="49"/>
      <c r="K288" s="46" t="str">
        <f t="shared" si="19"/>
        <v/>
      </c>
    </row>
    <row r="289" spans="1:11" ht="18" customHeight="1" x14ac:dyDescent="0.25">
      <c r="A289" s="41"/>
      <c r="B289" s="40"/>
      <c r="C289" s="44"/>
      <c r="D289" s="40"/>
      <c r="E289" s="40"/>
      <c r="F289" s="40"/>
      <c r="G289" s="40"/>
      <c r="H289" s="127" t="str">
        <f t="shared" si="18"/>
        <v/>
      </c>
      <c r="J289" s="49"/>
      <c r="K289" s="46" t="str">
        <f t="shared" si="19"/>
        <v/>
      </c>
    </row>
    <row r="290" spans="1:11" ht="18" customHeight="1" x14ac:dyDescent="0.25">
      <c r="A290" s="41"/>
      <c r="B290" s="40"/>
      <c r="C290" s="44"/>
      <c r="D290" s="40"/>
      <c r="E290" s="40"/>
      <c r="F290" s="40"/>
      <c r="G290" s="40"/>
      <c r="H290" s="127" t="str">
        <f t="shared" si="18"/>
        <v/>
      </c>
      <c r="J290" s="49"/>
      <c r="K290" s="46" t="str">
        <f t="shared" si="19"/>
        <v/>
      </c>
    </row>
    <row r="291" spans="1:11" ht="18" customHeight="1" x14ac:dyDescent="0.25">
      <c r="A291" s="41"/>
      <c r="B291" s="40"/>
      <c r="C291" s="44"/>
      <c r="D291" s="40"/>
      <c r="E291" s="40"/>
      <c r="F291" s="40"/>
      <c r="G291" s="40"/>
      <c r="H291" s="127" t="str">
        <f t="shared" si="18"/>
        <v/>
      </c>
      <c r="J291" s="49"/>
      <c r="K291" s="46" t="str">
        <f t="shared" si="19"/>
        <v/>
      </c>
    </row>
    <row r="292" spans="1:11" ht="18" customHeight="1" x14ac:dyDescent="0.25">
      <c r="A292" s="41"/>
      <c r="B292" s="40"/>
      <c r="C292" s="44"/>
      <c r="D292" s="40"/>
      <c r="E292" s="40"/>
      <c r="F292" s="40"/>
      <c r="G292" s="40"/>
      <c r="H292" s="127" t="str">
        <f t="shared" si="18"/>
        <v/>
      </c>
      <c r="J292" s="49"/>
      <c r="K292" s="46" t="str">
        <f t="shared" si="19"/>
        <v/>
      </c>
    </row>
    <row r="293" spans="1:11" ht="18" customHeight="1" x14ac:dyDescent="0.25">
      <c r="A293" s="41"/>
      <c r="B293" s="40"/>
      <c r="C293" s="44"/>
      <c r="D293" s="40"/>
      <c r="E293" s="40"/>
      <c r="F293" s="40"/>
      <c r="G293" s="40"/>
      <c r="H293" s="127" t="str">
        <f t="shared" si="18"/>
        <v/>
      </c>
      <c r="J293" s="49"/>
      <c r="K293" s="46" t="str">
        <f t="shared" si="19"/>
        <v/>
      </c>
    </row>
    <row r="294" spans="1:11" ht="18" customHeight="1" x14ac:dyDescent="0.25">
      <c r="A294" s="41"/>
      <c r="B294" s="40"/>
      <c r="C294" s="44"/>
      <c r="D294" s="40"/>
      <c r="E294" s="40"/>
      <c r="F294" s="40"/>
      <c r="G294" s="40"/>
      <c r="H294" s="127" t="str">
        <f t="shared" si="18"/>
        <v/>
      </c>
      <c r="J294" s="49"/>
      <c r="K294" s="46" t="str">
        <f t="shared" si="19"/>
        <v/>
      </c>
    </row>
    <row r="295" spans="1:11" ht="18" customHeight="1" x14ac:dyDescent="0.25">
      <c r="A295" s="41"/>
      <c r="B295" s="40"/>
      <c r="C295" s="44"/>
      <c r="D295" s="40"/>
      <c r="E295" s="40"/>
      <c r="F295" s="40"/>
      <c r="G295" s="40"/>
      <c r="H295" s="127" t="str">
        <f t="shared" si="18"/>
        <v/>
      </c>
      <c r="J295" s="49"/>
      <c r="K295" s="46" t="str">
        <f t="shared" si="19"/>
        <v/>
      </c>
    </row>
    <row r="296" spans="1:11" ht="18" customHeight="1" x14ac:dyDescent="0.25">
      <c r="A296" s="41"/>
      <c r="B296" s="40"/>
      <c r="C296" s="44"/>
      <c r="D296" s="40"/>
      <c r="E296" s="40"/>
      <c r="F296" s="40"/>
      <c r="G296" s="40"/>
      <c r="H296" s="127" t="str">
        <f t="shared" si="18"/>
        <v/>
      </c>
      <c r="J296" s="49"/>
      <c r="K296" s="46" t="str">
        <f t="shared" si="19"/>
        <v/>
      </c>
    </row>
    <row r="297" spans="1:11" ht="18" customHeight="1" x14ac:dyDescent="0.25">
      <c r="A297" s="41"/>
      <c r="B297" s="40"/>
      <c r="C297" s="44"/>
      <c r="D297" s="40"/>
      <c r="E297" s="40"/>
      <c r="F297" s="40"/>
      <c r="G297" s="40"/>
      <c r="H297" s="127" t="str">
        <f t="shared" si="18"/>
        <v/>
      </c>
      <c r="J297" s="49"/>
      <c r="K297" s="46" t="str">
        <f t="shared" si="19"/>
        <v/>
      </c>
    </row>
    <row r="298" spans="1:11" ht="18" customHeight="1" x14ac:dyDescent="0.25">
      <c r="A298" s="41"/>
      <c r="B298" s="40"/>
      <c r="C298" s="44"/>
      <c r="D298" s="40"/>
      <c r="E298" s="40"/>
      <c r="F298" s="40"/>
      <c r="G298" s="40"/>
      <c r="H298" s="127" t="str">
        <f t="shared" si="18"/>
        <v/>
      </c>
      <c r="J298" s="49"/>
      <c r="K298" s="46" t="str">
        <f t="shared" si="19"/>
        <v/>
      </c>
    </row>
    <row r="299" spans="1:11" ht="18" customHeight="1" x14ac:dyDescent="0.25">
      <c r="A299" s="41"/>
      <c r="B299" s="40"/>
      <c r="C299" s="44"/>
      <c r="D299" s="40"/>
      <c r="E299" s="40"/>
      <c r="F299" s="40"/>
      <c r="G299" s="40"/>
      <c r="H299" s="127" t="str">
        <f t="shared" si="18"/>
        <v/>
      </c>
      <c r="J299" s="49"/>
      <c r="K299" s="46" t="str">
        <f t="shared" si="19"/>
        <v/>
      </c>
    </row>
    <row r="300" spans="1:11" ht="18" customHeight="1" x14ac:dyDescent="0.25">
      <c r="A300" s="41"/>
      <c r="B300" s="40"/>
      <c r="C300" s="44"/>
      <c r="D300" s="40"/>
      <c r="E300" s="40"/>
      <c r="F300" s="40"/>
      <c r="G300" s="40"/>
      <c r="H300" s="127" t="str">
        <f t="shared" si="18"/>
        <v/>
      </c>
      <c r="J300" s="49"/>
      <c r="K300" s="46" t="str">
        <f t="shared" si="19"/>
        <v/>
      </c>
    </row>
    <row r="301" spans="1:11" ht="18" customHeight="1" x14ac:dyDescent="0.25">
      <c r="A301" s="41"/>
      <c r="B301" s="40"/>
      <c r="C301" s="44"/>
      <c r="D301" s="40"/>
      <c r="E301" s="40"/>
      <c r="F301" s="40"/>
      <c r="G301" s="40"/>
      <c r="H301" s="127" t="str">
        <f t="shared" si="18"/>
        <v/>
      </c>
      <c r="J301" s="49"/>
      <c r="K301" s="46" t="str">
        <f t="shared" si="19"/>
        <v/>
      </c>
    </row>
    <row r="302" spans="1:11" ht="18" customHeight="1" x14ac:dyDescent="0.25">
      <c r="A302" s="41"/>
      <c r="B302" s="40"/>
      <c r="C302" s="44"/>
      <c r="D302" s="40"/>
      <c r="E302" s="40"/>
      <c r="F302" s="40"/>
      <c r="G302" s="40"/>
      <c r="H302" s="127" t="str">
        <f t="shared" si="18"/>
        <v/>
      </c>
      <c r="J302" s="49"/>
      <c r="K302" s="46" t="str">
        <f t="shared" si="19"/>
        <v/>
      </c>
    </row>
    <row r="303" spans="1:11" ht="18" customHeight="1" x14ac:dyDescent="0.25">
      <c r="A303" s="41"/>
      <c r="B303" s="40"/>
      <c r="C303" s="44"/>
      <c r="D303" s="40"/>
      <c r="E303" s="40"/>
      <c r="F303" s="40"/>
      <c r="G303" s="40"/>
      <c r="H303" s="127" t="str">
        <f t="shared" si="18"/>
        <v/>
      </c>
      <c r="J303" s="49"/>
      <c r="K303" s="46" t="str">
        <f t="shared" si="19"/>
        <v/>
      </c>
    </row>
    <row r="304" spans="1:11" ht="18" customHeight="1" x14ac:dyDescent="0.25">
      <c r="A304" s="41"/>
      <c r="B304" s="40"/>
      <c r="C304" s="44"/>
      <c r="D304" s="40"/>
      <c r="E304" s="40"/>
      <c r="F304" s="40"/>
      <c r="G304" s="40"/>
      <c r="H304" s="127" t="str">
        <f t="shared" si="18"/>
        <v/>
      </c>
      <c r="J304" s="49"/>
      <c r="K304" s="46" t="str">
        <f t="shared" si="19"/>
        <v/>
      </c>
    </row>
    <row r="305" spans="1:11" ht="18" customHeight="1" x14ac:dyDescent="0.25">
      <c r="A305" s="41"/>
      <c r="B305" s="40"/>
      <c r="C305" s="44"/>
      <c r="D305" s="40"/>
      <c r="E305" s="40"/>
      <c r="F305" s="40"/>
      <c r="G305" s="40"/>
      <c r="H305" s="127" t="str">
        <f t="shared" si="18"/>
        <v/>
      </c>
      <c r="J305" s="49"/>
      <c r="K305" s="46" t="str">
        <f t="shared" si="19"/>
        <v/>
      </c>
    </row>
    <row r="306" spans="1:11" ht="18" customHeight="1" x14ac:dyDescent="0.25">
      <c r="A306" s="41"/>
      <c r="B306" s="40"/>
      <c r="C306" s="44"/>
      <c r="D306" s="40"/>
      <c r="E306" s="40"/>
      <c r="F306" s="40"/>
      <c r="G306" s="40"/>
      <c r="H306" s="127" t="str">
        <f t="shared" si="18"/>
        <v/>
      </c>
      <c r="J306" s="49"/>
      <c r="K306" s="46" t="str">
        <f t="shared" si="19"/>
        <v/>
      </c>
    </row>
    <row r="307" spans="1:11" ht="18" customHeight="1" x14ac:dyDescent="0.25">
      <c r="A307" s="41"/>
      <c r="B307" s="40"/>
      <c r="C307" s="44"/>
      <c r="D307" s="40"/>
      <c r="E307" s="40"/>
      <c r="F307" s="40"/>
      <c r="G307" s="40"/>
      <c r="H307" s="127" t="str">
        <f t="shared" si="18"/>
        <v/>
      </c>
      <c r="J307" s="49"/>
      <c r="K307" s="46" t="str">
        <f t="shared" si="19"/>
        <v/>
      </c>
    </row>
    <row r="308" spans="1:11" ht="18" customHeight="1" x14ac:dyDescent="0.25">
      <c r="A308" s="41"/>
      <c r="B308" s="40"/>
      <c r="C308" s="44"/>
      <c r="D308" s="40"/>
      <c r="E308" s="40"/>
      <c r="F308" s="40"/>
      <c r="G308" s="40"/>
      <c r="H308" s="127" t="str">
        <f t="shared" si="18"/>
        <v/>
      </c>
      <c r="J308" s="49"/>
      <c r="K308" s="46" t="str">
        <f t="shared" si="19"/>
        <v/>
      </c>
    </row>
    <row r="309" spans="1:11" ht="18" customHeight="1" x14ac:dyDescent="0.25">
      <c r="A309" s="41"/>
      <c r="B309" s="40"/>
      <c r="C309" s="44"/>
      <c r="D309" s="40"/>
      <c r="E309" s="40"/>
      <c r="F309" s="40"/>
      <c r="G309" s="40"/>
      <c r="H309" s="127" t="str">
        <f t="shared" si="18"/>
        <v/>
      </c>
      <c r="J309" s="49"/>
      <c r="K309" s="46" t="str">
        <f t="shared" si="19"/>
        <v/>
      </c>
    </row>
    <row r="310" spans="1:11" ht="18" customHeight="1" x14ac:dyDescent="0.25">
      <c r="A310" s="41"/>
      <c r="B310" s="40"/>
      <c r="C310" s="44"/>
      <c r="D310" s="40"/>
      <c r="E310" s="40"/>
      <c r="F310" s="40"/>
      <c r="G310" s="40"/>
      <c r="H310" s="127" t="str">
        <f t="shared" si="18"/>
        <v/>
      </c>
      <c r="J310" s="49"/>
      <c r="K310" s="46" t="str">
        <f t="shared" si="19"/>
        <v/>
      </c>
    </row>
    <row r="311" spans="1:11" ht="18" customHeight="1" x14ac:dyDescent="0.25">
      <c r="A311" s="41"/>
      <c r="B311" s="40"/>
      <c r="C311" s="44"/>
      <c r="D311" s="40"/>
      <c r="E311" s="40"/>
      <c r="F311" s="40"/>
      <c r="G311" s="40"/>
      <c r="H311" s="127" t="str">
        <f t="shared" si="18"/>
        <v/>
      </c>
      <c r="J311" s="49"/>
      <c r="K311" s="46" t="str">
        <f t="shared" si="19"/>
        <v/>
      </c>
    </row>
    <row r="312" spans="1:11" ht="18" customHeight="1" x14ac:dyDescent="0.25">
      <c r="A312" s="41"/>
      <c r="B312" s="40"/>
      <c r="C312" s="44"/>
      <c r="D312" s="40"/>
      <c r="E312" s="40"/>
      <c r="F312" s="40"/>
      <c r="G312" s="40"/>
      <c r="H312" s="127" t="str">
        <f t="shared" si="18"/>
        <v/>
      </c>
      <c r="J312" s="49"/>
      <c r="K312" s="46" t="str">
        <f t="shared" si="19"/>
        <v/>
      </c>
    </row>
    <row r="313" spans="1:11" ht="18" customHeight="1" x14ac:dyDescent="0.25">
      <c r="A313" s="41"/>
      <c r="B313" s="40"/>
      <c r="C313" s="44"/>
      <c r="D313" s="40"/>
      <c r="E313" s="40"/>
      <c r="F313" s="40"/>
      <c r="G313" s="40"/>
      <c r="H313" s="127" t="str">
        <f t="shared" si="18"/>
        <v/>
      </c>
      <c r="J313" s="49"/>
      <c r="K313" s="46" t="str">
        <f t="shared" si="19"/>
        <v/>
      </c>
    </row>
    <row r="314" spans="1:11" ht="18" customHeight="1" x14ac:dyDescent="0.25">
      <c r="A314" s="41"/>
      <c r="B314" s="40"/>
      <c r="C314" s="44"/>
      <c r="D314" s="40"/>
      <c r="E314" s="40"/>
      <c r="F314" s="40"/>
      <c r="G314" s="40"/>
      <c r="H314" s="127" t="str">
        <f t="shared" si="18"/>
        <v/>
      </c>
      <c r="J314" s="49"/>
      <c r="K314" s="46" t="str">
        <f t="shared" si="19"/>
        <v/>
      </c>
    </row>
    <row r="315" spans="1:11" ht="18" customHeight="1" x14ac:dyDescent="0.25">
      <c r="A315" s="41"/>
      <c r="B315" s="40"/>
      <c r="C315" s="44"/>
      <c r="D315" s="40"/>
      <c r="E315" s="40"/>
      <c r="F315" s="40"/>
      <c r="G315" s="40"/>
      <c r="H315" s="127" t="str">
        <f t="shared" si="18"/>
        <v/>
      </c>
      <c r="J315" s="49"/>
      <c r="K315" s="46" t="str">
        <f t="shared" si="19"/>
        <v/>
      </c>
    </row>
    <row r="316" spans="1:11" ht="18" customHeight="1" x14ac:dyDescent="0.25">
      <c r="A316" s="41"/>
      <c r="B316" s="40"/>
      <c r="C316" s="44"/>
      <c r="D316" s="40"/>
      <c r="E316" s="40"/>
      <c r="F316" s="40"/>
      <c r="G316" s="40"/>
      <c r="H316" s="127" t="str">
        <f t="shared" si="18"/>
        <v/>
      </c>
      <c r="J316" s="49"/>
      <c r="K316" s="46" t="str">
        <f t="shared" si="19"/>
        <v/>
      </c>
    </row>
    <row r="317" spans="1:11" ht="18" customHeight="1" x14ac:dyDescent="0.25">
      <c r="A317" s="41"/>
      <c r="B317" s="40"/>
      <c r="C317" s="44"/>
      <c r="D317" s="40"/>
      <c r="E317" s="40"/>
      <c r="F317" s="40"/>
      <c r="G317" s="40"/>
      <c r="H317" s="127" t="str">
        <f t="shared" si="18"/>
        <v/>
      </c>
      <c r="J317" s="49"/>
      <c r="K317" s="46" t="str">
        <f t="shared" si="19"/>
        <v/>
      </c>
    </row>
    <row r="318" spans="1:11" ht="18" customHeight="1" x14ac:dyDescent="0.25">
      <c r="A318" s="41"/>
      <c r="B318" s="40"/>
      <c r="C318" s="44"/>
      <c r="D318" s="40"/>
      <c r="E318" s="40"/>
      <c r="F318" s="40"/>
      <c r="G318" s="40"/>
      <c r="H318" s="127" t="str">
        <f t="shared" si="18"/>
        <v/>
      </c>
      <c r="J318" s="49"/>
      <c r="K318" s="46" t="str">
        <f t="shared" si="19"/>
        <v/>
      </c>
    </row>
    <row r="319" spans="1:11" ht="18" customHeight="1" x14ac:dyDescent="0.25">
      <c r="A319" s="41"/>
      <c r="B319" s="40"/>
      <c r="C319" s="44"/>
      <c r="D319" s="40"/>
      <c r="E319" s="40"/>
      <c r="F319" s="40"/>
      <c r="G319" s="40"/>
      <c r="H319" s="127" t="str">
        <f t="shared" si="18"/>
        <v/>
      </c>
      <c r="J319" s="49"/>
      <c r="K319" s="46" t="str">
        <f t="shared" si="19"/>
        <v/>
      </c>
    </row>
    <row r="320" spans="1:11" ht="18" customHeight="1" x14ac:dyDescent="0.25">
      <c r="A320" s="41"/>
      <c r="B320" s="40"/>
      <c r="C320" s="44"/>
      <c r="D320" s="40"/>
      <c r="E320" s="40"/>
      <c r="F320" s="40"/>
      <c r="G320" s="40"/>
      <c r="H320" s="127" t="str">
        <f t="shared" si="18"/>
        <v/>
      </c>
      <c r="J320" s="49"/>
      <c r="K320" s="46" t="str">
        <f t="shared" si="19"/>
        <v/>
      </c>
    </row>
    <row r="321" spans="1:11" ht="18" customHeight="1" x14ac:dyDescent="0.25">
      <c r="A321" s="41"/>
      <c r="B321" s="40"/>
      <c r="C321" s="44"/>
      <c r="D321" s="40"/>
      <c r="E321" s="40"/>
      <c r="F321" s="40"/>
      <c r="G321" s="40"/>
      <c r="H321" s="127" t="str">
        <f t="shared" si="18"/>
        <v/>
      </c>
      <c r="J321" s="49"/>
      <c r="K321" s="46" t="str">
        <f t="shared" si="19"/>
        <v/>
      </c>
    </row>
    <row r="322" spans="1:11" ht="18" customHeight="1" x14ac:dyDescent="0.25">
      <c r="A322" s="41"/>
      <c r="B322" s="40"/>
      <c r="C322" s="44"/>
      <c r="D322" s="40"/>
      <c r="E322" s="40"/>
      <c r="F322" s="40"/>
      <c r="G322" s="40"/>
      <c r="H322" s="127" t="str">
        <f t="shared" si="18"/>
        <v/>
      </c>
      <c r="J322" s="49"/>
      <c r="K322" s="46" t="str">
        <f t="shared" si="19"/>
        <v/>
      </c>
    </row>
    <row r="323" spans="1:11" ht="18" customHeight="1" x14ac:dyDescent="0.25">
      <c r="A323" s="41"/>
      <c r="B323" s="40"/>
      <c r="C323" s="44"/>
      <c r="D323" s="40"/>
      <c r="E323" s="40"/>
      <c r="F323" s="40"/>
      <c r="G323" s="40"/>
      <c r="H323" s="127" t="str">
        <f t="shared" si="18"/>
        <v/>
      </c>
      <c r="J323" s="49"/>
      <c r="K323" s="46" t="str">
        <f t="shared" si="19"/>
        <v/>
      </c>
    </row>
    <row r="324" spans="1:11" ht="18" customHeight="1" x14ac:dyDescent="0.25">
      <c r="A324" s="41"/>
      <c r="B324" s="40"/>
      <c r="C324" s="44"/>
      <c r="D324" s="40"/>
      <c r="E324" s="40"/>
      <c r="F324" s="40"/>
      <c r="G324" s="40"/>
      <c r="H324" s="127" t="str">
        <f t="shared" si="18"/>
        <v/>
      </c>
      <c r="J324" s="49"/>
      <c r="K324" s="46" t="str">
        <f t="shared" si="19"/>
        <v/>
      </c>
    </row>
    <row r="325" spans="1:11" ht="18" customHeight="1" x14ac:dyDescent="0.25">
      <c r="A325" s="41"/>
      <c r="B325" s="40"/>
      <c r="C325" s="44"/>
      <c r="D325" s="40"/>
      <c r="E325" s="40"/>
      <c r="F325" s="40"/>
      <c r="G325" s="40"/>
      <c r="H325" s="127" t="str">
        <f t="shared" si="18"/>
        <v/>
      </c>
      <c r="J325" s="49"/>
      <c r="K325" s="46" t="str">
        <f t="shared" si="19"/>
        <v/>
      </c>
    </row>
    <row r="326" spans="1:11" ht="18" customHeight="1" x14ac:dyDescent="0.25">
      <c r="A326" s="41"/>
      <c r="B326" s="40"/>
      <c r="C326" s="44"/>
      <c r="D326" s="40"/>
      <c r="E326" s="40"/>
      <c r="F326" s="40"/>
      <c r="G326" s="40"/>
      <c r="H326" s="127" t="str">
        <f t="shared" si="18"/>
        <v/>
      </c>
      <c r="J326" s="49"/>
      <c r="K326" s="46" t="str">
        <f t="shared" si="19"/>
        <v/>
      </c>
    </row>
    <row r="327" spans="1:11" ht="18" customHeight="1" x14ac:dyDescent="0.25">
      <c r="A327" s="41"/>
      <c r="B327" s="40"/>
      <c r="C327" s="44"/>
      <c r="D327" s="40"/>
      <c r="E327" s="40"/>
      <c r="F327" s="40"/>
      <c r="G327" s="40"/>
      <c r="H327" s="127" t="str">
        <f t="shared" si="18"/>
        <v/>
      </c>
      <c r="J327" s="49"/>
      <c r="K327" s="46" t="str">
        <f t="shared" si="19"/>
        <v/>
      </c>
    </row>
    <row r="328" spans="1:11" ht="18" customHeight="1" x14ac:dyDescent="0.25">
      <c r="A328" s="41"/>
      <c r="B328" s="40"/>
      <c r="C328" s="44"/>
      <c r="D328" s="40"/>
      <c r="E328" s="40"/>
      <c r="F328" s="40"/>
      <c r="G328" s="40"/>
      <c r="H328" s="127" t="str">
        <f t="shared" si="18"/>
        <v/>
      </c>
      <c r="J328" s="49"/>
      <c r="K328" s="46" t="str">
        <f t="shared" si="19"/>
        <v/>
      </c>
    </row>
    <row r="329" spans="1:11" ht="18" customHeight="1" x14ac:dyDescent="0.25">
      <c r="A329" s="41"/>
      <c r="B329" s="40"/>
      <c r="C329" s="44"/>
      <c r="D329" s="40"/>
      <c r="E329" s="40"/>
      <c r="F329" s="40"/>
      <c r="G329" s="40"/>
      <c r="H329" s="127" t="str">
        <f t="shared" si="18"/>
        <v/>
      </c>
      <c r="J329" s="49"/>
      <c r="K329" s="46" t="str">
        <f t="shared" si="19"/>
        <v/>
      </c>
    </row>
    <row r="330" spans="1:11" ht="18" customHeight="1" x14ac:dyDescent="0.25">
      <c r="A330" s="41"/>
      <c r="B330" s="40"/>
      <c r="C330" s="44"/>
      <c r="D330" s="40"/>
      <c r="E330" s="40"/>
      <c r="F330" s="40"/>
      <c r="G330" s="40"/>
      <c r="H330" s="127" t="str">
        <f t="shared" si="18"/>
        <v/>
      </c>
      <c r="J330" s="49"/>
      <c r="K330" s="46" t="str">
        <f t="shared" si="19"/>
        <v/>
      </c>
    </row>
    <row r="331" spans="1:11" ht="18" customHeight="1" x14ac:dyDescent="0.25">
      <c r="A331" s="41"/>
      <c r="B331" s="40"/>
      <c r="C331" s="44"/>
      <c r="D331" s="40"/>
      <c r="E331" s="40"/>
      <c r="F331" s="40"/>
      <c r="G331" s="40"/>
      <c r="H331" s="127" t="str">
        <f t="shared" si="18"/>
        <v/>
      </c>
      <c r="J331" s="49"/>
      <c r="K331" s="46" t="str">
        <f t="shared" si="19"/>
        <v/>
      </c>
    </row>
    <row r="332" spans="1:11" ht="18" customHeight="1" x14ac:dyDescent="0.25">
      <c r="A332" s="41"/>
      <c r="B332" s="40"/>
      <c r="C332" s="44"/>
      <c r="D332" s="40"/>
      <c r="E332" s="40"/>
      <c r="F332" s="40"/>
      <c r="G332" s="40"/>
      <c r="H332" s="127" t="str">
        <f t="shared" si="18"/>
        <v/>
      </c>
      <c r="J332" s="49"/>
      <c r="K332" s="46" t="str">
        <f t="shared" si="19"/>
        <v/>
      </c>
    </row>
    <row r="333" spans="1:11" ht="18" customHeight="1" x14ac:dyDescent="0.25">
      <c r="A333" s="41"/>
      <c r="B333" s="40"/>
      <c r="C333" s="44"/>
      <c r="D333" s="40"/>
      <c r="E333" s="40"/>
      <c r="F333" s="40"/>
      <c r="G333" s="40"/>
      <c r="H333" s="127" t="str">
        <f t="shared" si="18"/>
        <v/>
      </c>
      <c r="J333" s="49"/>
      <c r="K333" s="46" t="str">
        <f t="shared" si="19"/>
        <v/>
      </c>
    </row>
    <row r="334" spans="1:11" ht="18" customHeight="1" x14ac:dyDescent="0.25">
      <c r="A334" s="41"/>
      <c r="B334" s="40"/>
      <c r="C334" s="44"/>
      <c r="D334" s="40"/>
      <c r="E334" s="40"/>
      <c r="F334" s="40"/>
      <c r="G334" s="40"/>
      <c r="H334" s="127" t="str">
        <f t="shared" si="18"/>
        <v/>
      </c>
      <c r="J334" s="49"/>
      <c r="K334" s="46" t="str">
        <f t="shared" si="19"/>
        <v/>
      </c>
    </row>
    <row r="335" spans="1:11" ht="18" customHeight="1" x14ac:dyDescent="0.25">
      <c r="A335" s="41"/>
      <c r="B335" s="40"/>
      <c r="C335" s="44"/>
      <c r="D335" s="40"/>
      <c r="E335" s="40"/>
      <c r="F335" s="40"/>
      <c r="G335" s="40"/>
      <c r="H335" s="127" t="str">
        <f t="shared" si="18"/>
        <v/>
      </c>
      <c r="J335" s="49"/>
      <c r="K335" s="46" t="str">
        <f t="shared" si="19"/>
        <v/>
      </c>
    </row>
    <row r="336" spans="1:11" ht="18" customHeight="1" x14ac:dyDescent="0.25">
      <c r="A336" s="41"/>
      <c r="B336" s="40"/>
      <c r="C336" s="44"/>
      <c r="D336" s="40"/>
      <c r="E336" s="40"/>
      <c r="F336" s="40"/>
      <c r="G336" s="40"/>
      <c r="H336" s="127" t="str">
        <f t="shared" si="18"/>
        <v/>
      </c>
      <c r="J336" s="49"/>
      <c r="K336" s="46" t="str">
        <f t="shared" si="19"/>
        <v/>
      </c>
    </row>
    <row r="337" spans="1:11" ht="18" customHeight="1" x14ac:dyDescent="0.25">
      <c r="A337" s="41"/>
      <c r="B337" s="40"/>
      <c r="C337" s="44"/>
      <c r="D337" s="40"/>
      <c r="E337" s="40"/>
      <c r="F337" s="40"/>
      <c r="G337" s="40"/>
      <c r="H337" s="127" t="str">
        <f t="shared" ref="H337:H400" si="20">IFERROR(AVERAGE(D337:G337),"")</f>
        <v/>
      </c>
      <c r="J337" s="49"/>
      <c r="K337" s="46" t="str">
        <f t="shared" ref="K337:K400" si="21">IF(J337="","",ROUND(H337,2))</f>
        <v/>
      </c>
    </row>
    <row r="338" spans="1:11" ht="18" customHeight="1" x14ac:dyDescent="0.25">
      <c r="A338" s="41"/>
      <c r="B338" s="40"/>
      <c r="C338" s="44"/>
      <c r="D338" s="40"/>
      <c r="E338" s="40"/>
      <c r="F338" s="40"/>
      <c r="G338" s="40"/>
      <c r="H338" s="127" t="str">
        <f t="shared" si="20"/>
        <v/>
      </c>
      <c r="J338" s="49"/>
      <c r="K338" s="46" t="str">
        <f t="shared" si="21"/>
        <v/>
      </c>
    </row>
    <row r="339" spans="1:11" ht="18" customHeight="1" x14ac:dyDescent="0.25">
      <c r="A339" s="41"/>
      <c r="B339" s="40"/>
      <c r="C339" s="44"/>
      <c r="D339" s="40"/>
      <c r="E339" s="40"/>
      <c r="F339" s="40"/>
      <c r="G339" s="40"/>
      <c r="H339" s="127" t="str">
        <f t="shared" si="20"/>
        <v/>
      </c>
      <c r="J339" s="49"/>
      <c r="K339" s="46" t="str">
        <f t="shared" si="21"/>
        <v/>
      </c>
    </row>
    <row r="340" spans="1:11" ht="18" customHeight="1" x14ac:dyDescent="0.25">
      <c r="A340" s="41"/>
      <c r="B340" s="40"/>
      <c r="C340" s="44"/>
      <c r="D340" s="40"/>
      <c r="E340" s="40"/>
      <c r="F340" s="40"/>
      <c r="G340" s="40"/>
      <c r="H340" s="127" t="str">
        <f t="shared" si="20"/>
        <v/>
      </c>
      <c r="J340" s="49"/>
      <c r="K340" s="46" t="str">
        <f t="shared" si="21"/>
        <v/>
      </c>
    </row>
    <row r="341" spans="1:11" ht="18" customHeight="1" x14ac:dyDescent="0.25">
      <c r="A341" s="41"/>
      <c r="B341" s="40"/>
      <c r="C341" s="44"/>
      <c r="D341" s="40"/>
      <c r="E341" s="40"/>
      <c r="F341" s="40"/>
      <c r="G341" s="40"/>
      <c r="H341" s="127" t="str">
        <f t="shared" si="20"/>
        <v/>
      </c>
      <c r="J341" s="49"/>
      <c r="K341" s="46" t="str">
        <f t="shared" si="21"/>
        <v/>
      </c>
    </row>
    <row r="342" spans="1:11" ht="18" customHeight="1" x14ac:dyDescent="0.25">
      <c r="A342" s="41"/>
      <c r="B342" s="40"/>
      <c r="C342" s="44"/>
      <c r="D342" s="40"/>
      <c r="E342" s="40"/>
      <c r="F342" s="40"/>
      <c r="G342" s="40"/>
      <c r="H342" s="127" t="str">
        <f t="shared" si="20"/>
        <v/>
      </c>
      <c r="J342" s="49"/>
      <c r="K342" s="46" t="str">
        <f t="shared" si="21"/>
        <v/>
      </c>
    </row>
    <row r="343" spans="1:11" ht="18" customHeight="1" x14ac:dyDescent="0.25">
      <c r="A343" s="41"/>
      <c r="B343" s="40"/>
      <c r="C343" s="44"/>
      <c r="D343" s="40"/>
      <c r="E343" s="40"/>
      <c r="F343" s="40"/>
      <c r="G343" s="40"/>
      <c r="H343" s="127" t="str">
        <f t="shared" si="20"/>
        <v/>
      </c>
      <c r="J343" s="49"/>
      <c r="K343" s="46" t="str">
        <f t="shared" si="21"/>
        <v/>
      </c>
    </row>
    <row r="344" spans="1:11" ht="18" customHeight="1" x14ac:dyDescent="0.25">
      <c r="A344" s="41"/>
      <c r="B344" s="40"/>
      <c r="C344" s="44"/>
      <c r="D344" s="40"/>
      <c r="E344" s="40"/>
      <c r="F344" s="40"/>
      <c r="G344" s="40"/>
      <c r="H344" s="127" t="str">
        <f t="shared" si="20"/>
        <v/>
      </c>
      <c r="J344" s="49"/>
      <c r="K344" s="46" t="str">
        <f t="shared" si="21"/>
        <v/>
      </c>
    </row>
    <row r="345" spans="1:11" ht="18" customHeight="1" x14ac:dyDescent="0.25">
      <c r="A345" s="41"/>
      <c r="B345" s="40"/>
      <c r="C345" s="44"/>
      <c r="D345" s="40"/>
      <c r="E345" s="40"/>
      <c r="F345" s="40"/>
      <c r="G345" s="40"/>
      <c r="H345" s="127" t="str">
        <f t="shared" si="20"/>
        <v/>
      </c>
      <c r="J345" s="49"/>
      <c r="K345" s="46" t="str">
        <f t="shared" si="21"/>
        <v/>
      </c>
    </row>
    <row r="346" spans="1:11" ht="18" customHeight="1" x14ac:dyDescent="0.25">
      <c r="A346" s="41"/>
      <c r="B346" s="40"/>
      <c r="C346" s="44"/>
      <c r="D346" s="40"/>
      <c r="E346" s="40"/>
      <c r="F346" s="40"/>
      <c r="G346" s="40"/>
      <c r="H346" s="127" t="str">
        <f t="shared" si="20"/>
        <v/>
      </c>
      <c r="J346" s="49"/>
      <c r="K346" s="46" t="str">
        <f t="shared" si="21"/>
        <v/>
      </c>
    </row>
    <row r="347" spans="1:11" ht="18" customHeight="1" x14ac:dyDescent="0.25">
      <c r="A347" s="41"/>
      <c r="B347" s="40"/>
      <c r="C347" s="44"/>
      <c r="D347" s="40"/>
      <c r="E347" s="40"/>
      <c r="F347" s="40"/>
      <c r="G347" s="40"/>
      <c r="H347" s="127" t="str">
        <f t="shared" si="20"/>
        <v/>
      </c>
      <c r="J347" s="49"/>
      <c r="K347" s="46" t="str">
        <f t="shared" si="21"/>
        <v/>
      </c>
    </row>
    <row r="348" spans="1:11" ht="18" customHeight="1" x14ac:dyDescent="0.25">
      <c r="A348" s="41"/>
      <c r="B348" s="40"/>
      <c r="C348" s="44"/>
      <c r="D348" s="40"/>
      <c r="E348" s="40"/>
      <c r="F348" s="40"/>
      <c r="G348" s="40"/>
      <c r="H348" s="127" t="str">
        <f t="shared" si="20"/>
        <v/>
      </c>
      <c r="J348" s="49"/>
      <c r="K348" s="46" t="str">
        <f t="shared" si="21"/>
        <v/>
      </c>
    </row>
    <row r="349" spans="1:11" ht="18" customHeight="1" x14ac:dyDescent="0.25">
      <c r="A349" s="41"/>
      <c r="B349" s="40"/>
      <c r="C349" s="44"/>
      <c r="D349" s="40"/>
      <c r="E349" s="40"/>
      <c r="F349" s="40"/>
      <c r="G349" s="40"/>
      <c r="H349" s="127" t="str">
        <f t="shared" si="20"/>
        <v/>
      </c>
      <c r="J349" s="49"/>
      <c r="K349" s="46" t="str">
        <f t="shared" si="21"/>
        <v/>
      </c>
    </row>
    <row r="350" spans="1:11" ht="18" customHeight="1" x14ac:dyDescent="0.25">
      <c r="A350" s="41"/>
      <c r="B350" s="40"/>
      <c r="C350" s="44"/>
      <c r="D350" s="40"/>
      <c r="E350" s="40"/>
      <c r="F350" s="40"/>
      <c r="G350" s="40"/>
      <c r="H350" s="127" t="str">
        <f t="shared" si="20"/>
        <v/>
      </c>
      <c r="J350" s="49"/>
      <c r="K350" s="46" t="str">
        <f t="shared" si="21"/>
        <v/>
      </c>
    </row>
    <row r="351" spans="1:11" ht="18" customHeight="1" x14ac:dyDescent="0.25">
      <c r="A351" s="41"/>
      <c r="B351" s="40"/>
      <c r="C351" s="44"/>
      <c r="D351" s="40"/>
      <c r="E351" s="40"/>
      <c r="F351" s="40"/>
      <c r="G351" s="40"/>
      <c r="H351" s="127" t="str">
        <f t="shared" si="20"/>
        <v/>
      </c>
      <c r="J351" s="49"/>
      <c r="K351" s="46" t="str">
        <f t="shared" si="21"/>
        <v/>
      </c>
    </row>
    <row r="352" spans="1:11" ht="18" customHeight="1" x14ac:dyDescent="0.25">
      <c r="A352" s="41"/>
      <c r="B352" s="40"/>
      <c r="C352" s="44"/>
      <c r="D352" s="40"/>
      <c r="E352" s="40"/>
      <c r="F352" s="40"/>
      <c r="G352" s="40"/>
      <c r="H352" s="127" t="str">
        <f t="shared" si="20"/>
        <v/>
      </c>
      <c r="J352" s="49"/>
      <c r="K352" s="46" t="str">
        <f t="shared" si="21"/>
        <v/>
      </c>
    </row>
    <row r="353" spans="1:11" ht="18" customHeight="1" x14ac:dyDescent="0.25">
      <c r="A353" s="41"/>
      <c r="B353" s="40"/>
      <c r="C353" s="44"/>
      <c r="D353" s="40"/>
      <c r="E353" s="40"/>
      <c r="F353" s="40"/>
      <c r="G353" s="40"/>
      <c r="H353" s="127" t="str">
        <f t="shared" si="20"/>
        <v/>
      </c>
      <c r="J353" s="49"/>
      <c r="K353" s="46" t="str">
        <f t="shared" si="21"/>
        <v/>
      </c>
    </row>
    <row r="354" spans="1:11" ht="18" customHeight="1" x14ac:dyDescent="0.25">
      <c r="A354" s="41"/>
      <c r="B354" s="40"/>
      <c r="C354" s="44"/>
      <c r="D354" s="40"/>
      <c r="E354" s="40"/>
      <c r="F354" s="40"/>
      <c r="G354" s="40"/>
      <c r="H354" s="127" t="str">
        <f t="shared" si="20"/>
        <v/>
      </c>
      <c r="J354" s="49"/>
      <c r="K354" s="46" t="str">
        <f t="shared" si="21"/>
        <v/>
      </c>
    </row>
    <row r="355" spans="1:11" ht="18" customHeight="1" x14ac:dyDescent="0.25">
      <c r="A355" s="41"/>
      <c r="B355" s="40"/>
      <c r="C355" s="44"/>
      <c r="D355" s="40"/>
      <c r="E355" s="40"/>
      <c r="F355" s="40"/>
      <c r="G355" s="40"/>
      <c r="H355" s="127" t="str">
        <f t="shared" si="20"/>
        <v/>
      </c>
      <c r="J355" s="49"/>
      <c r="K355" s="46" t="str">
        <f t="shared" si="21"/>
        <v/>
      </c>
    </row>
    <row r="356" spans="1:11" ht="18" customHeight="1" x14ac:dyDescent="0.25">
      <c r="A356" s="41"/>
      <c r="B356" s="40"/>
      <c r="C356" s="44"/>
      <c r="D356" s="40"/>
      <c r="E356" s="40"/>
      <c r="F356" s="40"/>
      <c r="G356" s="40"/>
      <c r="H356" s="127" t="str">
        <f t="shared" si="20"/>
        <v/>
      </c>
      <c r="J356" s="49"/>
      <c r="K356" s="46" t="str">
        <f t="shared" si="21"/>
        <v/>
      </c>
    </row>
    <row r="357" spans="1:11" ht="18" customHeight="1" x14ac:dyDescent="0.25">
      <c r="A357" s="41"/>
      <c r="B357" s="40"/>
      <c r="C357" s="44"/>
      <c r="D357" s="40"/>
      <c r="E357" s="40"/>
      <c r="F357" s="40"/>
      <c r="G357" s="40"/>
      <c r="H357" s="127" t="str">
        <f t="shared" si="20"/>
        <v/>
      </c>
      <c r="J357" s="49"/>
      <c r="K357" s="46" t="str">
        <f t="shared" si="21"/>
        <v/>
      </c>
    </row>
    <row r="358" spans="1:11" ht="18" customHeight="1" x14ac:dyDescent="0.25">
      <c r="A358" s="41"/>
      <c r="B358" s="40"/>
      <c r="C358" s="44"/>
      <c r="D358" s="40"/>
      <c r="E358" s="40"/>
      <c r="F358" s="40"/>
      <c r="G358" s="40"/>
      <c r="H358" s="127" t="str">
        <f t="shared" si="20"/>
        <v/>
      </c>
      <c r="J358" s="49"/>
      <c r="K358" s="46" t="str">
        <f t="shared" si="21"/>
        <v/>
      </c>
    </row>
    <row r="359" spans="1:11" ht="18" customHeight="1" x14ac:dyDescent="0.25">
      <c r="A359" s="41"/>
      <c r="B359" s="40"/>
      <c r="C359" s="44"/>
      <c r="D359" s="40"/>
      <c r="E359" s="40"/>
      <c r="F359" s="40"/>
      <c r="G359" s="40"/>
      <c r="H359" s="127" t="str">
        <f t="shared" si="20"/>
        <v/>
      </c>
      <c r="J359" s="49"/>
      <c r="K359" s="46" t="str">
        <f t="shared" si="21"/>
        <v/>
      </c>
    </row>
    <row r="360" spans="1:11" ht="18" customHeight="1" x14ac:dyDescent="0.25">
      <c r="A360" s="41"/>
      <c r="B360" s="40"/>
      <c r="C360" s="44"/>
      <c r="D360" s="40"/>
      <c r="E360" s="40"/>
      <c r="F360" s="40"/>
      <c r="G360" s="40"/>
      <c r="H360" s="127" t="str">
        <f t="shared" si="20"/>
        <v/>
      </c>
      <c r="J360" s="49"/>
      <c r="K360" s="46" t="str">
        <f t="shared" si="21"/>
        <v/>
      </c>
    </row>
    <row r="361" spans="1:11" ht="18" customHeight="1" x14ac:dyDescent="0.25">
      <c r="A361" s="41"/>
      <c r="B361" s="40"/>
      <c r="C361" s="44"/>
      <c r="D361" s="40"/>
      <c r="E361" s="40"/>
      <c r="F361" s="40"/>
      <c r="G361" s="40"/>
      <c r="H361" s="127" t="str">
        <f t="shared" si="20"/>
        <v/>
      </c>
      <c r="J361" s="49"/>
      <c r="K361" s="46" t="str">
        <f t="shared" si="21"/>
        <v/>
      </c>
    </row>
    <row r="362" spans="1:11" ht="18" customHeight="1" x14ac:dyDescent="0.25">
      <c r="A362" s="41"/>
      <c r="B362" s="40"/>
      <c r="C362" s="44"/>
      <c r="D362" s="40"/>
      <c r="E362" s="40"/>
      <c r="F362" s="40"/>
      <c r="G362" s="40"/>
      <c r="H362" s="127" t="str">
        <f t="shared" si="20"/>
        <v/>
      </c>
      <c r="J362" s="49"/>
      <c r="K362" s="46" t="str">
        <f t="shared" si="21"/>
        <v/>
      </c>
    </row>
    <row r="363" spans="1:11" ht="18" customHeight="1" x14ac:dyDescent="0.25">
      <c r="A363" s="41"/>
      <c r="B363" s="40"/>
      <c r="C363" s="44"/>
      <c r="D363" s="40"/>
      <c r="E363" s="40"/>
      <c r="F363" s="40"/>
      <c r="G363" s="40"/>
      <c r="H363" s="127" t="str">
        <f t="shared" si="20"/>
        <v/>
      </c>
      <c r="J363" s="49"/>
      <c r="K363" s="46" t="str">
        <f t="shared" si="21"/>
        <v/>
      </c>
    </row>
    <row r="364" spans="1:11" ht="18" customHeight="1" x14ac:dyDescent="0.25">
      <c r="A364" s="41"/>
      <c r="B364" s="40"/>
      <c r="C364" s="44"/>
      <c r="D364" s="40"/>
      <c r="E364" s="40"/>
      <c r="F364" s="40"/>
      <c r="G364" s="40"/>
      <c r="H364" s="127" t="str">
        <f t="shared" si="20"/>
        <v/>
      </c>
      <c r="J364" s="49"/>
      <c r="K364" s="46" t="str">
        <f t="shared" si="21"/>
        <v/>
      </c>
    </row>
    <row r="365" spans="1:11" ht="18" customHeight="1" x14ac:dyDescent="0.25">
      <c r="A365" s="41"/>
      <c r="B365" s="40"/>
      <c r="C365" s="44"/>
      <c r="D365" s="40"/>
      <c r="E365" s="40"/>
      <c r="F365" s="40"/>
      <c r="G365" s="40"/>
      <c r="H365" s="127" t="str">
        <f t="shared" si="20"/>
        <v/>
      </c>
      <c r="J365" s="49"/>
      <c r="K365" s="46" t="str">
        <f t="shared" si="21"/>
        <v/>
      </c>
    </row>
    <row r="366" spans="1:11" ht="18" customHeight="1" x14ac:dyDescent="0.25">
      <c r="A366" s="41"/>
      <c r="B366" s="40"/>
      <c r="C366" s="44"/>
      <c r="D366" s="40"/>
      <c r="E366" s="40"/>
      <c r="F366" s="40"/>
      <c r="G366" s="40"/>
      <c r="H366" s="127" t="str">
        <f t="shared" si="20"/>
        <v/>
      </c>
      <c r="J366" s="49"/>
      <c r="K366" s="46" t="str">
        <f t="shared" si="21"/>
        <v/>
      </c>
    </row>
    <row r="367" spans="1:11" ht="18" customHeight="1" x14ac:dyDescent="0.25">
      <c r="A367" s="41"/>
      <c r="B367" s="40"/>
      <c r="C367" s="44"/>
      <c r="D367" s="40"/>
      <c r="E367" s="40"/>
      <c r="F367" s="40"/>
      <c r="G367" s="40"/>
      <c r="H367" s="127" t="str">
        <f t="shared" si="20"/>
        <v/>
      </c>
      <c r="J367" s="49"/>
      <c r="K367" s="46" t="str">
        <f t="shared" si="21"/>
        <v/>
      </c>
    </row>
    <row r="368" spans="1:11" ht="18" customHeight="1" x14ac:dyDescent="0.25">
      <c r="A368" s="41"/>
      <c r="B368" s="40"/>
      <c r="C368" s="44"/>
      <c r="D368" s="40"/>
      <c r="E368" s="40"/>
      <c r="F368" s="40"/>
      <c r="G368" s="40"/>
      <c r="H368" s="127" t="str">
        <f t="shared" si="20"/>
        <v/>
      </c>
      <c r="J368" s="49"/>
      <c r="K368" s="46" t="str">
        <f t="shared" si="21"/>
        <v/>
      </c>
    </row>
    <row r="369" spans="1:11" ht="18" customHeight="1" x14ac:dyDescent="0.25">
      <c r="A369" s="41"/>
      <c r="B369" s="40"/>
      <c r="C369" s="44"/>
      <c r="D369" s="40"/>
      <c r="E369" s="40"/>
      <c r="F369" s="40"/>
      <c r="G369" s="40"/>
      <c r="H369" s="127" t="str">
        <f t="shared" si="20"/>
        <v/>
      </c>
      <c r="J369" s="49"/>
      <c r="K369" s="46" t="str">
        <f t="shared" si="21"/>
        <v/>
      </c>
    </row>
    <row r="370" spans="1:11" ht="18" customHeight="1" x14ac:dyDescent="0.25">
      <c r="A370" s="41"/>
      <c r="B370" s="40"/>
      <c r="C370" s="44"/>
      <c r="D370" s="40"/>
      <c r="E370" s="40"/>
      <c r="F370" s="40"/>
      <c r="G370" s="40"/>
      <c r="H370" s="127" t="str">
        <f t="shared" si="20"/>
        <v/>
      </c>
      <c r="J370" s="49"/>
      <c r="K370" s="46" t="str">
        <f t="shared" si="21"/>
        <v/>
      </c>
    </row>
    <row r="371" spans="1:11" ht="18" customHeight="1" x14ac:dyDescent="0.25">
      <c r="A371" s="41"/>
      <c r="B371" s="40"/>
      <c r="C371" s="44"/>
      <c r="D371" s="40"/>
      <c r="E371" s="40"/>
      <c r="F371" s="40"/>
      <c r="G371" s="40"/>
      <c r="H371" s="127" t="str">
        <f t="shared" si="20"/>
        <v/>
      </c>
      <c r="J371" s="49"/>
      <c r="K371" s="46" t="str">
        <f t="shared" si="21"/>
        <v/>
      </c>
    </row>
    <row r="372" spans="1:11" ht="18" customHeight="1" x14ac:dyDescent="0.25">
      <c r="A372" s="41"/>
      <c r="B372" s="40"/>
      <c r="C372" s="44"/>
      <c r="D372" s="40"/>
      <c r="E372" s="40"/>
      <c r="F372" s="40"/>
      <c r="G372" s="40"/>
      <c r="H372" s="127" t="str">
        <f t="shared" si="20"/>
        <v/>
      </c>
      <c r="J372" s="49"/>
      <c r="K372" s="46" t="str">
        <f t="shared" si="21"/>
        <v/>
      </c>
    </row>
    <row r="373" spans="1:11" ht="18" customHeight="1" x14ac:dyDescent="0.25">
      <c r="A373" s="41"/>
      <c r="B373" s="40"/>
      <c r="C373" s="44"/>
      <c r="D373" s="40"/>
      <c r="E373" s="40"/>
      <c r="F373" s="40"/>
      <c r="G373" s="40"/>
      <c r="H373" s="127" t="str">
        <f t="shared" si="20"/>
        <v/>
      </c>
      <c r="J373" s="49"/>
      <c r="K373" s="46" t="str">
        <f t="shared" si="21"/>
        <v/>
      </c>
    </row>
    <row r="374" spans="1:11" ht="18" customHeight="1" x14ac:dyDescent="0.25">
      <c r="A374" s="41"/>
      <c r="B374" s="40"/>
      <c r="C374" s="44"/>
      <c r="D374" s="40"/>
      <c r="E374" s="40"/>
      <c r="F374" s="40"/>
      <c r="G374" s="40"/>
      <c r="H374" s="127" t="str">
        <f t="shared" si="20"/>
        <v/>
      </c>
      <c r="J374" s="49"/>
      <c r="K374" s="46" t="str">
        <f t="shared" si="21"/>
        <v/>
      </c>
    </row>
    <row r="375" spans="1:11" ht="18" customHeight="1" x14ac:dyDescent="0.25">
      <c r="A375" s="41"/>
      <c r="B375" s="40"/>
      <c r="C375" s="44"/>
      <c r="D375" s="40"/>
      <c r="E375" s="40"/>
      <c r="F375" s="40"/>
      <c r="G375" s="40"/>
      <c r="H375" s="127" t="str">
        <f t="shared" si="20"/>
        <v/>
      </c>
      <c r="J375" s="49"/>
      <c r="K375" s="46" t="str">
        <f t="shared" si="21"/>
        <v/>
      </c>
    </row>
    <row r="376" spans="1:11" ht="18" customHeight="1" x14ac:dyDescent="0.25">
      <c r="A376" s="41"/>
      <c r="B376" s="40"/>
      <c r="C376" s="44"/>
      <c r="D376" s="40"/>
      <c r="E376" s="40"/>
      <c r="F376" s="40"/>
      <c r="G376" s="40"/>
      <c r="H376" s="127" t="str">
        <f t="shared" si="20"/>
        <v/>
      </c>
      <c r="J376" s="49"/>
      <c r="K376" s="46" t="str">
        <f t="shared" si="21"/>
        <v/>
      </c>
    </row>
    <row r="377" spans="1:11" ht="18" customHeight="1" x14ac:dyDescent="0.25">
      <c r="A377" s="41"/>
      <c r="B377" s="40"/>
      <c r="C377" s="44"/>
      <c r="D377" s="40"/>
      <c r="E377" s="40"/>
      <c r="F377" s="40"/>
      <c r="G377" s="40"/>
      <c r="H377" s="127" t="str">
        <f t="shared" si="20"/>
        <v/>
      </c>
      <c r="J377" s="49"/>
      <c r="K377" s="46" t="str">
        <f t="shared" si="21"/>
        <v/>
      </c>
    </row>
    <row r="378" spans="1:11" ht="18" customHeight="1" x14ac:dyDescent="0.25">
      <c r="A378" s="41"/>
      <c r="B378" s="40"/>
      <c r="C378" s="44"/>
      <c r="D378" s="40"/>
      <c r="E378" s="40"/>
      <c r="F378" s="40"/>
      <c r="G378" s="40"/>
      <c r="H378" s="127" t="str">
        <f t="shared" si="20"/>
        <v/>
      </c>
      <c r="J378" s="49"/>
      <c r="K378" s="46" t="str">
        <f t="shared" si="21"/>
        <v/>
      </c>
    </row>
    <row r="379" spans="1:11" ht="18" customHeight="1" x14ac:dyDescent="0.25">
      <c r="A379" s="41"/>
      <c r="B379" s="40"/>
      <c r="C379" s="44"/>
      <c r="D379" s="40"/>
      <c r="E379" s="40"/>
      <c r="F379" s="40"/>
      <c r="G379" s="40"/>
      <c r="H379" s="127" t="str">
        <f t="shared" si="20"/>
        <v/>
      </c>
      <c r="J379" s="49"/>
      <c r="K379" s="46" t="str">
        <f t="shared" si="21"/>
        <v/>
      </c>
    </row>
    <row r="380" spans="1:11" ht="18" customHeight="1" x14ac:dyDescent="0.25">
      <c r="A380" s="41"/>
      <c r="B380" s="40"/>
      <c r="C380" s="44"/>
      <c r="D380" s="40"/>
      <c r="E380" s="40"/>
      <c r="F380" s="40"/>
      <c r="G380" s="40"/>
      <c r="H380" s="127" t="str">
        <f t="shared" si="20"/>
        <v/>
      </c>
      <c r="J380" s="49"/>
      <c r="K380" s="46" t="str">
        <f t="shared" si="21"/>
        <v/>
      </c>
    </row>
    <row r="381" spans="1:11" ht="18" customHeight="1" x14ac:dyDescent="0.25">
      <c r="A381" s="41"/>
      <c r="B381" s="40"/>
      <c r="C381" s="44"/>
      <c r="D381" s="40"/>
      <c r="E381" s="40"/>
      <c r="F381" s="40"/>
      <c r="G381" s="40"/>
      <c r="H381" s="127" t="str">
        <f t="shared" si="20"/>
        <v/>
      </c>
      <c r="J381" s="49"/>
      <c r="K381" s="46" t="str">
        <f t="shared" si="21"/>
        <v/>
      </c>
    </row>
    <row r="382" spans="1:11" ht="18" customHeight="1" x14ac:dyDescent="0.25">
      <c r="A382" s="41"/>
      <c r="B382" s="40"/>
      <c r="C382" s="44"/>
      <c r="D382" s="40"/>
      <c r="E382" s="40"/>
      <c r="F382" s="40"/>
      <c r="G382" s="40"/>
      <c r="H382" s="127" t="str">
        <f t="shared" si="20"/>
        <v/>
      </c>
      <c r="J382" s="49"/>
      <c r="K382" s="46" t="str">
        <f t="shared" si="21"/>
        <v/>
      </c>
    </row>
    <row r="383" spans="1:11" ht="18" customHeight="1" x14ac:dyDescent="0.25">
      <c r="A383" s="41"/>
      <c r="B383" s="40"/>
      <c r="C383" s="44"/>
      <c r="D383" s="40"/>
      <c r="E383" s="40"/>
      <c r="F383" s="40"/>
      <c r="G383" s="40"/>
      <c r="H383" s="127" t="str">
        <f t="shared" si="20"/>
        <v/>
      </c>
      <c r="J383" s="49"/>
      <c r="K383" s="46" t="str">
        <f t="shared" si="21"/>
        <v/>
      </c>
    </row>
    <row r="384" spans="1:11" ht="18" customHeight="1" x14ac:dyDescent="0.25">
      <c r="A384" s="41"/>
      <c r="B384" s="40"/>
      <c r="C384" s="44"/>
      <c r="D384" s="40"/>
      <c r="E384" s="40"/>
      <c r="F384" s="40"/>
      <c r="G384" s="40"/>
      <c r="H384" s="127" t="str">
        <f t="shared" si="20"/>
        <v/>
      </c>
      <c r="J384" s="49"/>
      <c r="K384" s="46" t="str">
        <f t="shared" si="21"/>
        <v/>
      </c>
    </row>
    <row r="385" spans="1:11" ht="18" customHeight="1" x14ac:dyDescent="0.25">
      <c r="A385" s="41"/>
      <c r="B385" s="40"/>
      <c r="C385" s="44"/>
      <c r="D385" s="40"/>
      <c r="E385" s="40"/>
      <c r="F385" s="40"/>
      <c r="G385" s="40"/>
      <c r="H385" s="127" t="str">
        <f t="shared" si="20"/>
        <v/>
      </c>
      <c r="J385" s="49"/>
      <c r="K385" s="46" t="str">
        <f t="shared" si="21"/>
        <v/>
      </c>
    </row>
    <row r="386" spans="1:11" ht="18" customHeight="1" x14ac:dyDescent="0.25">
      <c r="A386" s="41"/>
      <c r="B386" s="40"/>
      <c r="C386" s="44"/>
      <c r="D386" s="40"/>
      <c r="E386" s="40"/>
      <c r="F386" s="40"/>
      <c r="G386" s="40"/>
      <c r="H386" s="127" t="str">
        <f t="shared" si="20"/>
        <v/>
      </c>
      <c r="J386" s="49"/>
      <c r="K386" s="46" t="str">
        <f t="shared" si="21"/>
        <v/>
      </c>
    </row>
    <row r="387" spans="1:11" ht="18" customHeight="1" x14ac:dyDescent="0.25">
      <c r="A387" s="41"/>
      <c r="B387" s="40"/>
      <c r="C387" s="44"/>
      <c r="D387" s="40"/>
      <c r="E387" s="40"/>
      <c r="F387" s="40"/>
      <c r="G387" s="40"/>
      <c r="H387" s="127" t="str">
        <f t="shared" si="20"/>
        <v/>
      </c>
      <c r="J387" s="49"/>
      <c r="K387" s="46" t="str">
        <f t="shared" si="21"/>
        <v/>
      </c>
    </row>
    <row r="388" spans="1:11" ht="18" customHeight="1" x14ac:dyDescent="0.25">
      <c r="A388" s="41"/>
      <c r="B388" s="40"/>
      <c r="C388" s="44"/>
      <c r="D388" s="40"/>
      <c r="E388" s="40"/>
      <c r="F388" s="40"/>
      <c r="G388" s="40"/>
      <c r="H388" s="127" t="str">
        <f t="shared" si="20"/>
        <v/>
      </c>
      <c r="J388" s="49"/>
      <c r="K388" s="46" t="str">
        <f t="shared" si="21"/>
        <v/>
      </c>
    </row>
    <row r="389" spans="1:11" ht="18" customHeight="1" x14ac:dyDescent="0.25">
      <c r="A389" s="41"/>
      <c r="B389" s="40"/>
      <c r="C389" s="44"/>
      <c r="D389" s="40"/>
      <c r="E389" s="40"/>
      <c r="F389" s="40"/>
      <c r="G389" s="40"/>
      <c r="H389" s="127" t="str">
        <f t="shared" si="20"/>
        <v/>
      </c>
      <c r="J389" s="49"/>
      <c r="K389" s="46" t="str">
        <f t="shared" si="21"/>
        <v/>
      </c>
    </row>
    <row r="390" spans="1:11" ht="18" customHeight="1" x14ac:dyDescent="0.25">
      <c r="A390" s="41"/>
      <c r="B390" s="40"/>
      <c r="C390" s="44"/>
      <c r="D390" s="40"/>
      <c r="E390" s="40"/>
      <c r="F390" s="40"/>
      <c r="G390" s="40"/>
      <c r="H390" s="127" t="str">
        <f t="shared" si="20"/>
        <v/>
      </c>
      <c r="J390" s="49"/>
      <c r="K390" s="46" t="str">
        <f t="shared" si="21"/>
        <v/>
      </c>
    </row>
    <row r="391" spans="1:11" ht="18" customHeight="1" x14ac:dyDescent="0.25">
      <c r="A391" s="41"/>
      <c r="B391" s="40"/>
      <c r="C391" s="44"/>
      <c r="D391" s="40"/>
      <c r="E391" s="40"/>
      <c r="F391" s="40"/>
      <c r="G391" s="40"/>
      <c r="H391" s="127" t="str">
        <f t="shared" si="20"/>
        <v/>
      </c>
      <c r="J391" s="49"/>
      <c r="K391" s="46" t="str">
        <f t="shared" si="21"/>
        <v/>
      </c>
    </row>
    <row r="392" spans="1:11" ht="18" customHeight="1" x14ac:dyDescent="0.25">
      <c r="A392" s="41"/>
      <c r="B392" s="40"/>
      <c r="C392" s="44"/>
      <c r="D392" s="40"/>
      <c r="E392" s="40"/>
      <c r="F392" s="40"/>
      <c r="G392" s="40"/>
      <c r="H392" s="127" t="str">
        <f t="shared" si="20"/>
        <v/>
      </c>
      <c r="J392" s="49"/>
      <c r="K392" s="46" t="str">
        <f t="shared" si="21"/>
        <v/>
      </c>
    </row>
    <row r="393" spans="1:11" ht="18" customHeight="1" x14ac:dyDescent="0.25">
      <c r="A393" s="41"/>
      <c r="B393" s="40"/>
      <c r="C393" s="44"/>
      <c r="D393" s="40"/>
      <c r="E393" s="40"/>
      <c r="F393" s="40"/>
      <c r="G393" s="40"/>
      <c r="H393" s="44" t="str">
        <f t="shared" si="20"/>
        <v/>
      </c>
      <c r="J393" s="49"/>
      <c r="K393" s="46" t="str">
        <f t="shared" si="21"/>
        <v/>
      </c>
    </row>
    <row r="394" spans="1:11" ht="18" customHeight="1" x14ac:dyDescent="0.25">
      <c r="A394" s="41"/>
      <c r="B394" s="40"/>
      <c r="C394" s="44"/>
      <c r="D394" s="40"/>
      <c r="E394" s="40"/>
      <c r="F394" s="40"/>
      <c r="G394" s="40"/>
      <c r="H394" s="44" t="str">
        <f t="shared" si="20"/>
        <v/>
      </c>
      <c r="J394" s="49"/>
      <c r="K394" s="46" t="str">
        <f t="shared" si="21"/>
        <v/>
      </c>
    </row>
    <row r="395" spans="1:11" ht="18" customHeight="1" x14ac:dyDescent="0.25">
      <c r="A395" s="41"/>
      <c r="B395" s="40"/>
      <c r="C395" s="44"/>
      <c r="D395" s="40"/>
      <c r="E395" s="40"/>
      <c r="F395" s="40"/>
      <c r="G395" s="40"/>
      <c r="H395" s="44" t="str">
        <f t="shared" si="20"/>
        <v/>
      </c>
      <c r="J395" s="49"/>
      <c r="K395" s="46" t="str">
        <f t="shared" si="21"/>
        <v/>
      </c>
    </row>
    <row r="396" spans="1:11" ht="18" customHeight="1" x14ac:dyDescent="0.25">
      <c r="A396" s="41"/>
      <c r="B396" s="40"/>
      <c r="C396" s="44"/>
      <c r="D396" s="40"/>
      <c r="E396" s="40"/>
      <c r="F396" s="40"/>
      <c r="G396" s="40"/>
      <c r="H396" s="44" t="str">
        <f t="shared" si="20"/>
        <v/>
      </c>
      <c r="J396" s="49"/>
      <c r="K396" s="46" t="str">
        <f t="shared" si="21"/>
        <v/>
      </c>
    </row>
    <row r="397" spans="1:11" ht="18" customHeight="1" x14ac:dyDescent="0.25">
      <c r="A397" s="41"/>
      <c r="B397" s="40"/>
      <c r="C397" s="44"/>
      <c r="D397" s="40"/>
      <c r="E397" s="40"/>
      <c r="F397" s="40"/>
      <c r="G397" s="40"/>
      <c r="H397" s="44" t="str">
        <f t="shared" si="20"/>
        <v/>
      </c>
      <c r="J397" s="49"/>
      <c r="K397" s="46" t="str">
        <f t="shared" si="21"/>
        <v/>
      </c>
    </row>
    <row r="398" spans="1:11" ht="18" customHeight="1" x14ac:dyDescent="0.25">
      <c r="A398" s="41"/>
      <c r="B398" s="40"/>
      <c r="C398" s="44"/>
      <c r="D398" s="40"/>
      <c r="E398" s="40"/>
      <c r="F398" s="40"/>
      <c r="G398" s="40"/>
      <c r="H398" s="44" t="str">
        <f t="shared" si="20"/>
        <v/>
      </c>
      <c r="J398" s="49"/>
      <c r="K398" s="46" t="str">
        <f t="shared" si="21"/>
        <v/>
      </c>
    </row>
    <row r="399" spans="1:11" ht="18" customHeight="1" x14ac:dyDescent="0.25">
      <c r="A399" s="41"/>
      <c r="B399" s="40"/>
      <c r="C399" s="44"/>
      <c r="D399" s="40"/>
      <c r="E399" s="40"/>
      <c r="F399" s="40"/>
      <c r="G399" s="40"/>
      <c r="H399" s="44" t="str">
        <f t="shared" si="20"/>
        <v/>
      </c>
      <c r="J399" s="49"/>
      <c r="K399" s="46" t="str">
        <f t="shared" si="21"/>
        <v/>
      </c>
    </row>
    <row r="400" spans="1:11" ht="18" customHeight="1" x14ac:dyDescent="0.25">
      <c r="A400" s="41"/>
      <c r="B400" s="40"/>
      <c r="C400" s="44"/>
      <c r="D400" s="40"/>
      <c r="E400" s="40"/>
      <c r="F400" s="40"/>
      <c r="G400" s="40"/>
      <c r="H400" s="44" t="str">
        <f t="shared" si="20"/>
        <v/>
      </c>
      <c r="J400" s="49"/>
      <c r="K400" s="46" t="str">
        <f t="shared" si="21"/>
        <v/>
      </c>
    </row>
    <row r="401" spans="1:11" ht="18" customHeight="1" x14ac:dyDescent="0.25">
      <c r="A401" s="41"/>
      <c r="B401" s="40"/>
      <c r="C401" s="44"/>
      <c r="D401" s="40"/>
      <c r="E401" s="40"/>
      <c r="F401" s="40"/>
      <c r="G401" s="40"/>
      <c r="H401" s="44" t="str">
        <f t="shared" ref="H401:H405" si="22">IFERROR(AVERAGE(D401:G401),"")</f>
        <v/>
      </c>
      <c r="J401" s="49"/>
      <c r="K401" s="46" t="str">
        <f t="shared" ref="K401:K405" si="23">IF(J401="","",ROUND(H401,2))</f>
        <v/>
      </c>
    </row>
    <row r="402" spans="1:11" ht="18" customHeight="1" x14ac:dyDescent="0.25">
      <c r="A402" s="41"/>
      <c r="B402" s="40"/>
      <c r="C402" s="44"/>
      <c r="D402" s="40"/>
      <c r="E402" s="40"/>
      <c r="F402" s="40"/>
      <c r="G402" s="40"/>
      <c r="H402" s="44" t="str">
        <f t="shared" si="22"/>
        <v/>
      </c>
      <c r="J402" s="49"/>
      <c r="K402" s="46" t="str">
        <f t="shared" si="23"/>
        <v/>
      </c>
    </row>
    <row r="403" spans="1:11" ht="18" customHeight="1" x14ac:dyDescent="0.25">
      <c r="A403" s="41"/>
      <c r="B403" s="40"/>
      <c r="C403" s="44"/>
      <c r="D403" s="40"/>
      <c r="E403" s="40"/>
      <c r="F403" s="40"/>
      <c r="G403" s="40"/>
      <c r="H403" s="44" t="str">
        <f t="shared" si="22"/>
        <v/>
      </c>
      <c r="J403" s="49"/>
      <c r="K403" s="46" t="str">
        <f t="shared" si="23"/>
        <v/>
      </c>
    </row>
    <row r="404" spans="1:11" ht="18" customHeight="1" x14ac:dyDescent="0.25">
      <c r="A404" s="41"/>
      <c r="B404" s="40"/>
      <c r="C404" s="44"/>
      <c r="D404" s="40"/>
      <c r="E404" s="40"/>
      <c r="F404" s="40"/>
      <c r="G404" s="40"/>
      <c r="H404" s="44" t="str">
        <f t="shared" si="22"/>
        <v/>
      </c>
      <c r="J404" s="49"/>
      <c r="K404" s="46" t="str">
        <f t="shared" si="23"/>
        <v/>
      </c>
    </row>
    <row r="405" spans="1:11" ht="18" customHeight="1" x14ac:dyDescent="0.25">
      <c r="A405" s="41"/>
      <c r="B405" s="40"/>
      <c r="C405" s="44"/>
      <c r="D405" s="40"/>
      <c r="E405" s="40"/>
      <c r="F405" s="40"/>
      <c r="G405" s="40"/>
      <c r="H405" s="44" t="str">
        <f t="shared" si="22"/>
        <v/>
      </c>
      <c r="J405" s="49"/>
      <c r="K405" s="46" t="str">
        <f t="shared" si="23"/>
        <v/>
      </c>
    </row>
  </sheetData>
  <mergeCells count="18">
    <mergeCell ref="N12:N14"/>
    <mergeCell ref="D13:G13"/>
    <mergeCell ref="A11:H11"/>
    <mergeCell ref="A12:A14"/>
    <mergeCell ref="B12:B13"/>
    <mergeCell ref="C12:C13"/>
    <mergeCell ref="D12:G12"/>
    <mergeCell ref="H12:H13"/>
    <mergeCell ref="A15:H15"/>
    <mergeCell ref="J12:J14"/>
    <mergeCell ref="K12:K14"/>
    <mergeCell ref="L12:L14"/>
    <mergeCell ref="M12:M14"/>
    <mergeCell ref="A3:H3"/>
    <mergeCell ref="A4:H4"/>
    <mergeCell ref="A6:H6"/>
    <mergeCell ref="A7:H7"/>
    <mergeCell ref="A8:H8"/>
  </mergeCells>
  <conditionalFormatting sqref="A2 A9:A10 A5">
    <cfRule type="containsText" dxfId="2" priority="1" operator="containsText" text="Error">
      <formula>NOT(ISERROR(SEARCH("Error",A2)))</formula>
    </cfRule>
  </conditionalFormatting>
  <dataValidations disablePrompts="1" count="1">
    <dataValidation type="list" allowBlank="1" showInputMessage="1" showErrorMessage="1" sqref="J16:J405">
      <formula1>$L$16:$L$65</formula1>
    </dataValidation>
  </dataValidations>
  <printOptions horizontalCentered="1"/>
  <pageMargins left="0.39370078740157483" right="0.39370078740157483" top="0.39370078740157483" bottom="0.78740157480314965" header="0" footer="0.19685039370078741"/>
  <pageSetup paperSize="9" orientation="portrait" r:id="rId1"/>
  <headerFooter>
    <oddHeader>&amp;C&amp;G</oddHeader>
    <oddFooter>&amp;LNERLT120626N1&amp;C&amp;"Poppins,Regular"&amp;10www.nerlt.com&amp;R&amp;"Poppins,Italic"&amp;10Page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63"/>
  <sheetViews>
    <sheetView view="pageBreakPreview" zoomScale="85" zoomScaleNormal="90" zoomScaleSheetLayoutView="85" workbookViewId="0">
      <selection activeCell="AA38" sqref="AA38"/>
    </sheetView>
  </sheetViews>
  <sheetFormatPr defaultRowHeight="15" x14ac:dyDescent="0.25"/>
  <cols>
    <col min="1" max="1" width="0.85546875" customWidth="1"/>
    <col min="2" max="23" width="5.7109375" customWidth="1"/>
    <col min="24" max="24" width="0.85546875" customWidth="1"/>
    <col min="25" max="29" width="9.7109375" style="67" customWidth="1"/>
    <col min="30" max="33" width="9.7109375" style="56" customWidth="1"/>
    <col min="34" max="37" width="8.85546875" style="56"/>
  </cols>
  <sheetData>
    <row r="1" spans="2:37" s="1" customFormat="1" ht="6" customHeight="1" x14ac:dyDescent="0.25">
      <c r="Y1" s="66"/>
      <c r="Z1" s="66"/>
      <c r="AA1" s="66"/>
      <c r="AB1" s="66"/>
      <c r="AC1" s="66"/>
      <c r="AD1" s="54"/>
      <c r="AE1" s="54"/>
      <c r="AF1" s="54"/>
      <c r="AG1" s="54"/>
      <c r="AH1" s="55"/>
      <c r="AI1" s="55"/>
      <c r="AJ1" s="55"/>
      <c r="AK1" s="55"/>
    </row>
    <row r="2" spans="2:37" s="1" customFormat="1" ht="5.25" customHeight="1" x14ac:dyDescent="0.25">
      <c r="B2" s="105"/>
      <c r="J2" s="15"/>
      <c r="L2" s="7"/>
      <c r="M2" s="7"/>
      <c r="N2" s="7"/>
      <c r="O2" s="7"/>
      <c r="P2" s="7"/>
      <c r="Q2" s="7"/>
      <c r="R2" s="7"/>
      <c r="S2" s="7"/>
      <c r="T2" s="7"/>
      <c r="U2" s="7"/>
      <c r="W2" s="11"/>
      <c r="Y2" s="66"/>
      <c r="Z2" s="55"/>
      <c r="AA2" s="55"/>
      <c r="AB2" s="55"/>
      <c r="AC2" s="66"/>
      <c r="AD2" s="54"/>
      <c r="AE2" s="54"/>
      <c r="AF2" s="54"/>
      <c r="AG2" s="54"/>
      <c r="AI2" s="55"/>
      <c r="AJ2" s="55"/>
      <c r="AK2" s="55"/>
    </row>
    <row r="3" spans="2:37" s="1" customFormat="1" ht="18" customHeight="1" x14ac:dyDescent="0.25">
      <c r="B3" s="173" t="s">
        <v>206</v>
      </c>
      <c r="C3" s="173"/>
      <c r="D3" s="173"/>
      <c r="E3" s="173"/>
      <c r="F3" s="173"/>
      <c r="G3" s="173"/>
      <c r="H3" s="173"/>
      <c r="I3" s="173"/>
      <c r="J3" s="173"/>
      <c r="K3" s="173"/>
      <c r="L3" s="173"/>
      <c r="M3" s="173"/>
      <c r="N3" s="173"/>
      <c r="O3" s="173"/>
      <c r="P3" s="173"/>
      <c r="Q3" s="173"/>
      <c r="R3" s="173"/>
      <c r="S3" s="173"/>
      <c r="T3" s="173"/>
      <c r="U3" s="173"/>
      <c r="V3" s="173"/>
      <c r="W3" s="173"/>
      <c r="Y3" s="55"/>
      <c r="Z3" s="55"/>
      <c r="AA3" s="55"/>
      <c r="AB3" s="55"/>
      <c r="AC3" s="66"/>
      <c r="AD3" s="54"/>
      <c r="AE3" s="54"/>
      <c r="AF3" s="54"/>
      <c r="AG3" s="54"/>
      <c r="AH3" s="55"/>
      <c r="AI3" s="55"/>
      <c r="AJ3" s="55"/>
      <c r="AK3" s="55"/>
    </row>
    <row r="4" spans="2:37" s="1" customFormat="1" ht="18" customHeight="1" x14ac:dyDescent="0.25">
      <c r="B4" s="173" t="s">
        <v>207</v>
      </c>
      <c r="C4" s="173"/>
      <c r="D4" s="173"/>
      <c r="E4" s="173"/>
      <c r="F4" s="173"/>
      <c r="G4" s="173"/>
      <c r="H4" s="173"/>
      <c r="I4" s="173"/>
      <c r="J4" s="173"/>
      <c r="K4" s="173"/>
      <c r="L4" s="173"/>
      <c r="M4" s="173"/>
      <c r="N4" s="173"/>
      <c r="O4" s="173"/>
      <c r="P4" s="173"/>
      <c r="Q4" s="173"/>
      <c r="R4" s="173"/>
      <c r="S4" s="173"/>
      <c r="T4" s="173"/>
      <c r="U4" s="173"/>
      <c r="V4" s="173"/>
      <c r="W4" s="173"/>
      <c r="Y4" s="55"/>
      <c r="Z4" s="55"/>
      <c r="AA4" s="55"/>
      <c r="AB4" s="55"/>
      <c r="AC4" s="66"/>
      <c r="AD4" s="54"/>
      <c r="AE4" s="54"/>
      <c r="AF4" s="54"/>
      <c r="AG4" s="54"/>
      <c r="AH4" s="55"/>
      <c r="AI4" s="55"/>
      <c r="AJ4" s="55"/>
      <c r="AK4" s="55"/>
    </row>
    <row r="5" spans="2:37" s="1" customFormat="1" ht="5.25" customHeight="1" x14ac:dyDescent="0.2">
      <c r="B5" s="105"/>
      <c r="D5" s="7"/>
      <c r="E5" s="7"/>
      <c r="F5" s="7"/>
      <c r="G5" s="7"/>
      <c r="H5" s="7"/>
      <c r="I5" s="7"/>
      <c r="J5" s="12"/>
      <c r="K5" s="7"/>
      <c r="L5" s="7"/>
      <c r="M5" s="7"/>
      <c r="N5" s="7"/>
      <c r="O5" s="7"/>
      <c r="P5" s="7"/>
      <c r="Q5" s="7"/>
      <c r="R5" s="7"/>
      <c r="S5" s="7"/>
      <c r="T5" s="7"/>
      <c r="U5" s="7"/>
      <c r="W5" s="53"/>
      <c r="Y5" s="55"/>
      <c r="Z5" s="55"/>
      <c r="AA5" s="55"/>
      <c r="AB5" s="55"/>
      <c r="AC5" s="66"/>
      <c r="AD5" s="54"/>
      <c r="AE5" s="54"/>
      <c r="AF5" s="54"/>
      <c r="AG5" s="54"/>
      <c r="AH5" s="55"/>
      <c r="AI5" s="55"/>
      <c r="AJ5" s="55"/>
      <c r="AK5" s="55"/>
    </row>
    <row r="6" spans="2:37" s="1" customFormat="1" ht="12" customHeight="1" x14ac:dyDescent="0.25">
      <c r="B6" s="174" t="s">
        <v>208</v>
      </c>
      <c r="C6" s="174"/>
      <c r="D6" s="174"/>
      <c r="E6" s="174"/>
      <c r="F6" s="174"/>
      <c r="G6" s="174"/>
      <c r="H6" s="174"/>
      <c r="I6" s="174"/>
      <c r="J6" s="174"/>
      <c r="K6" s="174"/>
      <c r="L6" s="174"/>
      <c r="M6" s="174"/>
      <c r="N6" s="174"/>
      <c r="O6" s="174"/>
      <c r="P6" s="174"/>
      <c r="Q6" s="174"/>
      <c r="R6" s="174"/>
      <c r="S6" s="174"/>
      <c r="T6" s="174"/>
      <c r="U6" s="174"/>
      <c r="V6" s="174"/>
      <c r="W6" s="174"/>
      <c r="Y6" s="55"/>
      <c r="Z6" s="55"/>
      <c r="AA6" s="55"/>
      <c r="AB6" s="55"/>
      <c r="AC6" s="66"/>
      <c r="AD6" s="54"/>
      <c r="AE6" s="54"/>
      <c r="AF6" s="54"/>
      <c r="AG6" s="54"/>
      <c r="AH6" s="55"/>
      <c r="AI6" s="55"/>
      <c r="AJ6" s="55"/>
      <c r="AK6" s="55"/>
    </row>
    <row r="7" spans="2:37" s="1" customFormat="1" ht="12" customHeight="1" x14ac:dyDescent="0.25">
      <c r="B7" s="171" t="s">
        <v>196</v>
      </c>
      <c r="C7" s="171"/>
      <c r="D7" s="171"/>
      <c r="E7" s="171"/>
      <c r="F7" s="171"/>
      <c r="G7" s="171"/>
      <c r="H7" s="171"/>
      <c r="I7" s="171"/>
      <c r="J7" s="171"/>
      <c r="K7" s="171"/>
      <c r="L7" s="171"/>
      <c r="M7" s="171"/>
      <c r="N7" s="171"/>
      <c r="O7" s="171"/>
      <c r="P7" s="171"/>
      <c r="Q7" s="171"/>
      <c r="R7" s="171"/>
      <c r="S7" s="171"/>
      <c r="T7" s="171"/>
      <c r="U7" s="171"/>
      <c r="V7" s="171"/>
      <c r="W7" s="171"/>
      <c r="Y7" s="55"/>
      <c r="Z7" s="55"/>
      <c r="AA7" s="55"/>
      <c r="AB7" s="55"/>
      <c r="AC7" s="66"/>
      <c r="AD7" s="54"/>
      <c r="AE7" s="54"/>
      <c r="AF7" s="54"/>
      <c r="AG7" s="54"/>
      <c r="AH7" s="55"/>
      <c r="AI7" s="55"/>
      <c r="AJ7" s="55"/>
      <c r="AK7" s="55"/>
    </row>
    <row r="8" spans="2:37" s="1" customFormat="1" ht="12" customHeight="1" x14ac:dyDescent="0.25">
      <c r="B8" s="171" t="s">
        <v>209</v>
      </c>
      <c r="C8" s="171"/>
      <c r="D8" s="171"/>
      <c r="E8" s="171"/>
      <c r="F8" s="171"/>
      <c r="G8" s="171"/>
      <c r="H8" s="171"/>
      <c r="I8" s="171"/>
      <c r="J8" s="171"/>
      <c r="K8" s="171"/>
      <c r="L8" s="171"/>
      <c r="M8" s="171"/>
      <c r="N8" s="171"/>
      <c r="O8" s="171"/>
      <c r="P8" s="171"/>
      <c r="Q8" s="171"/>
      <c r="R8" s="171"/>
      <c r="S8" s="171"/>
      <c r="T8" s="171"/>
      <c r="U8" s="171"/>
      <c r="V8" s="171"/>
      <c r="W8" s="171"/>
      <c r="Y8" s="55"/>
      <c r="Z8" s="55"/>
      <c r="AA8" s="55"/>
      <c r="AB8" s="55"/>
      <c r="AC8" s="66"/>
      <c r="AD8" s="54"/>
      <c r="AE8" s="54"/>
      <c r="AF8" s="54"/>
      <c r="AG8" s="54"/>
      <c r="AH8" s="55"/>
      <c r="AI8" s="55"/>
      <c r="AJ8" s="55"/>
      <c r="AK8" s="55"/>
    </row>
    <row r="9" spans="2:37" s="1" customFormat="1" ht="5.0999999999999996" customHeight="1" thickBot="1" x14ac:dyDescent="0.3">
      <c r="B9" s="131"/>
      <c r="C9" s="131"/>
      <c r="D9" s="131"/>
      <c r="E9" s="131"/>
      <c r="F9" s="131"/>
      <c r="G9" s="131"/>
      <c r="H9" s="131"/>
      <c r="I9" s="131"/>
      <c r="J9" s="131"/>
      <c r="K9" s="131"/>
      <c r="L9" s="131"/>
      <c r="M9" s="131"/>
      <c r="N9" s="131"/>
      <c r="O9" s="131"/>
      <c r="P9" s="131"/>
      <c r="Q9" s="131"/>
      <c r="R9" s="131"/>
      <c r="S9" s="131"/>
      <c r="T9" s="131"/>
      <c r="U9" s="131"/>
      <c r="V9" s="131"/>
      <c r="W9" s="131"/>
      <c r="Y9" s="55"/>
      <c r="Z9" s="55"/>
      <c r="AA9" s="55"/>
      <c r="AB9" s="55"/>
      <c r="AC9" s="66"/>
      <c r="AD9" s="54"/>
      <c r="AE9" s="54"/>
      <c r="AF9" s="54"/>
      <c r="AG9" s="54"/>
      <c r="AH9" s="55"/>
      <c r="AI9" s="55"/>
      <c r="AJ9" s="55"/>
      <c r="AK9" s="55"/>
    </row>
    <row r="10" spans="2:37" s="1" customFormat="1" ht="5.0999999999999996" customHeight="1" thickTop="1" x14ac:dyDescent="0.25">
      <c r="Y10" s="66"/>
      <c r="Z10" s="66"/>
      <c r="AA10" s="66"/>
      <c r="AB10" s="66"/>
      <c r="AC10" s="66"/>
      <c r="AD10" s="60" t="s">
        <v>168</v>
      </c>
      <c r="AE10" s="60" t="s">
        <v>167</v>
      </c>
      <c r="AF10" s="60" t="s">
        <v>169</v>
      </c>
      <c r="AG10" s="60" t="s">
        <v>170</v>
      </c>
      <c r="AH10" s="55"/>
      <c r="AI10" s="55"/>
      <c r="AJ10" s="55"/>
      <c r="AK10" s="55"/>
    </row>
    <row r="11" spans="2:37" ht="19.899999999999999" customHeight="1" x14ac:dyDescent="0.25">
      <c r="B11" s="57" t="str">
        <f>UPPER("2.05 : Fig 1 : load settlement graph from field data")</f>
        <v>2.05 : FIG 1 : LOAD SETTLEMENT GRAPH FROM FIELD DATA</v>
      </c>
      <c r="Y11" s="204" t="s">
        <v>102</v>
      </c>
      <c r="Z11" s="204" t="s">
        <v>102</v>
      </c>
      <c r="AA11" s="204" t="s">
        <v>103</v>
      </c>
      <c r="AB11" s="204" t="s">
        <v>103</v>
      </c>
      <c r="AD11" s="205" t="s">
        <v>50</v>
      </c>
      <c r="AE11" s="205" t="s">
        <v>48</v>
      </c>
      <c r="AF11" s="205" t="s">
        <v>99</v>
      </c>
      <c r="AG11" s="205" t="s">
        <v>48</v>
      </c>
    </row>
    <row r="12" spans="2:37" x14ac:dyDescent="0.25">
      <c r="Y12" s="204"/>
      <c r="Z12" s="204"/>
      <c r="AA12" s="204"/>
      <c r="AB12" s="204"/>
      <c r="AD12" s="205"/>
      <c r="AE12" s="205"/>
      <c r="AF12" s="205"/>
      <c r="AG12" s="205"/>
    </row>
    <row r="13" spans="2:37" ht="14.45" customHeight="1" x14ac:dyDescent="0.25">
      <c r="Y13" s="204"/>
      <c r="Z13" s="204"/>
      <c r="AA13" s="204"/>
      <c r="AB13" s="204"/>
      <c r="AD13" s="205"/>
      <c r="AE13" s="205"/>
      <c r="AF13" s="205"/>
      <c r="AG13" s="205"/>
    </row>
    <row r="14" spans="2:37" ht="15.75" x14ac:dyDescent="0.25">
      <c r="Y14" s="63" t="s">
        <v>104</v>
      </c>
      <c r="Z14" s="62" t="s">
        <v>98</v>
      </c>
      <c r="AA14" s="62" t="s">
        <v>104</v>
      </c>
      <c r="AB14" s="62" t="s">
        <v>98</v>
      </c>
      <c r="AD14" s="203" t="s">
        <v>100</v>
      </c>
      <c r="AE14" s="203"/>
      <c r="AF14" s="203" t="s">
        <v>101</v>
      </c>
      <c r="AG14" s="203"/>
    </row>
    <row r="15" spans="2:37" x14ac:dyDescent="0.25">
      <c r="Y15" s="62">
        <v>0</v>
      </c>
      <c r="Z15" s="62">
        <f>AB16</f>
        <v>300</v>
      </c>
      <c r="AA15" s="62">
        <f>AA16</f>
        <v>4.18</v>
      </c>
      <c r="AB15" s="62">
        <v>0</v>
      </c>
      <c r="AD15" s="62">
        <f>IF(T1L!M16="","Delete",T1L!M16)</f>
        <v>0</v>
      </c>
      <c r="AE15" s="62">
        <f>IF(T1L!N16="","Delete",T1L!N16)</f>
        <v>0</v>
      </c>
      <c r="AF15" s="62">
        <f>IF(T1U!M16="","Delete",T1U!M16)</f>
        <v>3.04</v>
      </c>
      <c r="AG15" s="62">
        <f>IF(T1U!N16="","Delete",T1U!N16)</f>
        <v>0</v>
      </c>
    </row>
    <row r="16" spans="2:37" x14ac:dyDescent="0.25">
      <c r="Y16" s="62">
        <f>AA16</f>
        <v>4.18</v>
      </c>
      <c r="Z16" s="62">
        <f>AB16</f>
        <v>300</v>
      </c>
      <c r="AA16" s="64">
        <f>AA39</f>
        <v>4.18</v>
      </c>
      <c r="AB16" s="64">
        <f>AB39</f>
        <v>300</v>
      </c>
      <c r="AD16" s="62">
        <f>IF(T1L!M17="","Delete",T1L!M17)</f>
        <v>0.47</v>
      </c>
      <c r="AE16" s="62">
        <f>IF(T1L!N17="","Delete",T1L!N17)</f>
        <v>40</v>
      </c>
      <c r="AF16" s="62">
        <f>IF(T1U!M17="","Delete",T1U!M17)</f>
        <v>3.13</v>
      </c>
      <c r="AG16" s="62">
        <f>IF(T1U!N17="","Delete",T1U!N17)</f>
        <v>40</v>
      </c>
    </row>
    <row r="17" spans="25:38" x14ac:dyDescent="0.25">
      <c r="Y17" s="56"/>
      <c r="Z17" s="56"/>
      <c r="AA17" s="56"/>
      <c r="AB17" s="56"/>
      <c r="AD17" s="62">
        <f>IF(T1L!M18="","Delete",T1L!M18)</f>
        <v>0.95</v>
      </c>
      <c r="AE17" s="62">
        <f>IF(T1L!N18="","Delete",T1L!N18)</f>
        <v>80</v>
      </c>
      <c r="AF17" s="62">
        <f>IF(T1U!M18="","Delete",T1U!M18)</f>
        <v>3.23</v>
      </c>
      <c r="AG17" s="62">
        <f>IF(T1U!N18="","Delete",T1U!N18)</f>
        <v>80</v>
      </c>
    </row>
    <row r="18" spans="25:38" x14ac:dyDescent="0.25">
      <c r="Y18" s="56"/>
      <c r="Z18" s="62"/>
      <c r="AA18" s="62" t="s">
        <v>105</v>
      </c>
      <c r="AB18" s="62" t="s">
        <v>106</v>
      </c>
      <c r="AD18" s="62">
        <f>IF(T1L!M19="","Delete",T1L!M19)</f>
        <v>1.37</v>
      </c>
      <c r="AE18" s="62">
        <f>IF(T1L!N19="","Delete",T1L!N19)</f>
        <v>120</v>
      </c>
      <c r="AF18" s="62">
        <f>IF(T1U!M19="","Delete",T1U!M19)</f>
        <v>3.4</v>
      </c>
      <c r="AG18" s="62">
        <f>IF(T1U!N19="","Delete",T1U!N19)</f>
        <v>120</v>
      </c>
    </row>
    <row r="19" spans="25:38" x14ac:dyDescent="0.25">
      <c r="Y19" s="65">
        <f>AA40</f>
        <v>15</v>
      </c>
      <c r="Z19" s="62" t="str">
        <f>CONCATENATE("&lt;",Y19)</f>
        <v>&lt;15</v>
      </c>
      <c r="AA19" s="62">
        <f t="array" ref="AA19">MAX(IF(AD15:AD63&lt;Y19,AD15:AD63))</f>
        <v>4.18</v>
      </c>
      <c r="AB19" s="62">
        <f>VLOOKUP(AA19,AD15:AG63,2,FALSE)</f>
        <v>300</v>
      </c>
      <c r="AD19" s="62">
        <f>IF(T1L!M20="","Delete",T1L!M20)</f>
        <v>1.84</v>
      </c>
      <c r="AE19" s="62">
        <f>IF(T1L!N20="","Delete",T1L!N20)</f>
        <v>160</v>
      </c>
      <c r="AF19" s="62">
        <f>IF(T1U!M20="","Delete",T1U!M20)</f>
        <v>3.58</v>
      </c>
      <c r="AG19" s="62">
        <f>IF(T1U!N20="","Delete",T1U!N20)</f>
        <v>160</v>
      </c>
    </row>
    <row r="20" spans="25:38" x14ac:dyDescent="0.25">
      <c r="Y20" s="56"/>
      <c r="Z20" s="62" t="str">
        <f>CONCATENATE("&gt;",Y19)</f>
        <v>&gt;15</v>
      </c>
      <c r="AA20" s="62">
        <f t="array" ref="AA20">IFERROR(MIN(IF(AD15:AD63&gt;Y19,AD15:AD63)),"")</f>
        <v>0</v>
      </c>
      <c r="AB20" s="62">
        <f>VLOOKUP(AA20,AD15:AG63,2,FALSE)</f>
        <v>0</v>
      </c>
      <c r="AD20" s="62">
        <f>IF(T1L!M21="","Delete",T1L!M21)</f>
        <v>2.2000000000000002</v>
      </c>
      <c r="AE20" s="62">
        <f>IF(T1L!N21="","Delete",T1L!N21)</f>
        <v>200</v>
      </c>
      <c r="AF20" s="62">
        <f>IF(T1U!M21="","Delete",T1U!M21)</f>
        <v>3.77</v>
      </c>
      <c r="AG20" s="62">
        <f>IF(T1U!N21="","Delete",T1U!N21)</f>
        <v>200</v>
      </c>
      <c r="AL20" s="56"/>
    </row>
    <row r="21" spans="25:38" x14ac:dyDescent="0.25">
      <c r="Y21" s="56"/>
      <c r="Z21" s="62" t="s">
        <v>107</v>
      </c>
      <c r="AA21" s="62">
        <f>AA20-AA19</f>
        <v>-4.18</v>
      </c>
      <c r="AB21" s="62">
        <f>AB20-AB19</f>
        <v>-300</v>
      </c>
      <c r="AD21" s="62">
        <f>IF(T1L!M22="","Delete",T1L!M22)</f>
        <v>2.93</v>
      </c>
      <c r="AE21" s="62">
        <f>IF(T1L!N22="","Delete",T1L!N22)</f>
        <v>240</v>
      </c>
      <c r="AF21" s="62">
        <f>IF(T1U!M22="","Delete",T1U!M22)</f>
        <v>3.95</v>
      </c>
      <c r="AG21" s="62">
        <f>IF(T1U!N22="","Delete",T1U!N22)</f>
        <v>240</v>
      </c>
      <c r="AL21" s="56"/>
    </row>
    <row r="22" spans="25:38" x14ac:dyDescent="0.25">
      <c r="Y22" s="56"/>
      <c r="Z22" s="62" t="s">
        <v>108</v>
      </c>
      <c r="AA22" s="62">
        <v>1</v>
      </c>
      <c r="AB22" s="62">
        <f>ROUND(AB21/AA21,2)</f>
        <v>71.77</v>
      </c>
      <c r="AD22" s="62">
        <f>IF(T1L!M23="","Delete",T1L!M23)</f>
        <v>3.43</v>
      </c>
      <c r="AE22" s="62">
        <f>IF(T1L!N23="","Delete",T1L!N23)</f>
        <v>280</v>
      </c>
      <c r="AF22" s="62">
        <f>IF(T1U!M23="","Delete",T1U!M23)</f>
        <v>4.08</v>
      </c>
      <c r="AG22" s="62">
        <f>IF(T1U!N23="","Delete",T1U!N23)</f>
        <v>280</v>
      </c>
      <c r="AL22" s="56"/>
    </row>
    <row r="23" spans="25:38" x14ac:dyDescent="0.25">
      <c r="Y23" s="56"/>
      <c r="Z23" s="62" t="s">
        <v>109</v>
      </c>
      <c r="AA23" s="62">
        <f>AA20-Y19</f>
        <v>-15</v>
      </c>
      <c r="AB23" s="62">
        <f>ROUND(AA23*AB22,2)</f>
        <v>-1076.55</v>
      </c>
      <c r="AD23" s="62">
        <f>IF(T1L!M24="","Delete",T1L!M24)</f>
        <v>4.18</v>
      </c>
      <c r="AE23" s="62">
        <f>IF(T1L!N24="","Delete",T1L!N24)</f>
        <v>300</v>
      </c>
      <c r="AF23" s="62">
        <f>IF(T1U!M24="","Delete",T1U!M24)</f>
        <v>4.18</v>
      </c>
      <c r="AG23" s="62">
        <f>IF(T1U!N24="","Delete",T1U!N24)</f>
        <v>300</v>
      </c>
    </row>
    <row r="24" spans="25:38" x14ac:dyDescent="0.25">
      <c r="Y24" s="56"/>
      <c r="Z24" s="62" t="s">
        <v>110</v>
      </c>
      <c r="AA24" s="62">
        <f>Y19</f>
        <v>15</v>
      </c>
      <c r="AB24" s="62">
        <f>AB20-AB23</f>
        <v>1076.55</v>
      </c>
      <c r="AD24" s="62"/>
      <c r="AE24" s="62"/>
      <c r="AF24" s="62"/>
      <c r="AG24" s="62"/>
    </row>
    <row r="25" spans="25:38" x14ac:dyDescent="0.25">
      <c r="Y25" s="56"/>
      <c r="AD25" s="62"/>
      <c r="AE25" s="62"/>
      <c r="AF25" s="62"/>
      <c r="AG25" s="62"/>
    </row>
    <row r="26" spans="25:38" x14ac:dyDescent="0.25">
      <c r="AD26" s="62"/>
      <c r="AE26" s="62"/>
      <c r="AF26" s="62"/>
      <c r="AG26" s="62"/>
    </row>
    <row r="27" spans="25:38" x14ac:dyDescent="0.25">
      <c r="AD27" s="62"/>
      <c r="AE27" s="62"/>
      <c r="AF27" s="62"/>
      <c r="AG27" s="62"/>
    </row>
    <row r="28" spans="25:38" x14ac:dyDescent="0.25">
      <c r="Z28" s="67" t="s">
        <v>181</v>
      </c>
      <c r="AA28" s="67">
        <f>'Th1'!AL38</f>
        <v>750</v>
      </c>
      <c r="AB28" s="67" t="s">
        <v>105</v>
      </c>
      <c r="AD28" s="62"/>
      <c r="AE28" s="62"/>
      <c r="AF28" s="62"/>
      <c r="AG28" s="62"/>
    </row>
    <row r="29" spans="25:38" x14ac:dyDescent="0.25">
      <c r="AD29" s="62"/>
      <c r="AE29" s="62"/>
      <c r="AF29" s="62"/>
      <c r="AG29" s="62"/>
    </row>
    <row r="30" spans="25:38" x14ac:dyDescent="0.25">
      <c r="Z30" s="67" t="s">
        <v>188</v>
      </c>
      <c r="AA30" s="67">
        <f>'Th1'!AL44</f>
        <v>200</v>
      </c>
      <c r="AB30" s="67" t="s">
        <v>180</v>
      </c>
      <c r="AD30" s="62"/>
      <c r="AE30" s="62"/>
      <c r="AF30" s="62"/>
      <c r="AG30" s="62"/>
    </row>
    <row r="31" spans="25:38" ht="6.75" customHeight="1" x14ac:dyDescent="0.25">
      <c r="Z31" s="67" t="s">
        <v>30</v>
      </c>
      <c r="AA31" s="67">
        <f>'Th1'!AL45</f>
        <v>300</v>
      </c>
      <c r="AB31" s="67" t="s">
        <v>180</v>
      </c>
      <c r="AD31" s="62"/>
      <c r="AE31" s="62"/>
      <c r="AF31" s="62"/>
      <c r="AG31" s="62"/>
    </row>
    <row r="32" spans="25:38" ht="3" hidden="1" customHeight="1" x14ac:dyDescent="0.25">
      <c r="Z32" s="67" t="s">
        <v>182</v>
      </c>
      <c r="AA32" s="67">
        <f>AA28*2%</f>
        <v>15</v>
      </c>
      <c r="AB32" s="67" t="s">
        <v>105</v>
      </c>
      <c r="AD32" s="62"/>
      <c r="AE32" s="62"/>
      <c r="AF32" s="62"/>
      <c r="AG32" s="62"/>
    </row>
    <row r="33" spans="1:37" ht="6" hidden="1" customHeight="1" x14ac:dyDescent="0.25">
      <c r="Y33" s="67" t="s">
        <v>1</v>
      </c>
      <c r="Z33" s="67" t="s">
        <v>187</v>
      </c>
      <c r="AA33" s="67">
        <f>IF(AA28&gt;600,18,12)</f>
        <v>18</v>
      </c>
      <c r="AB33" s="67" t="s">
        <v>105</v>
      </c>
      <c r="AD33" s="62"/>
      <c r="AE33" s="62"/>
      <c r="AF33" s="62"/>
      <c r="AG33" s="62"/>
    </row>
    <row r="34" spans="1:37" hidden="1" x14ac:dyDescent="0.25">
      <c r="Z34" s="67" t="s">
        <v>189</v>
      </c>
      <c r="AA34" s="67">
        <f>SMALL(AA32:AA33,1)</f>
        <v>15</v>
      </c>
      <c r="AB34" s="67" t="s">
        <v>105</v>
      </c>
      <c r="AD34" s="62"/>
      <c r="AE34" s="62"/>
      <c r="AF34" s="62"/>
      <c r="AG34" s="62"/>
    </row>
    <row r="35" spans="1:37" ht="9" hidden="1" customHeight="1" x14ac:dyDescent="0.25">
      <c r="Z35" s="67" t="s">
        <v>183</v>
      </c>
      <c r="AA35" s="67">
        <f>MAX(AD15:AD63)</f>
        <v>4.18</v>
      </c>
      <c r="AB35" s="67" t="s">
        <v>105</v>
      </c>
      <c r="AD35" s="62"/>
      <c r="AE35" s="62"/>
      <c r="AF35" s="62"/>
      <c r="AG35" s="62"/>
    </row>
    <row r="36" spans="1:37" ht="15.75" x14ac:dyDescent="0.25">
      <c r="B36" s="57" t="str">
        <f>UPPER("2.06 : ANALYSIS OF TEST RESULTS")</f>
        <v>2.06 : ANALYSIS OF TEST RESULTS</v>
      </c>
      <c r="Z36" s="67" t="s">
        <v>192</v>
      </c>
      <c r="AA36" s="67">
        <f>MIN(AF15:AF63)</f>
        <v>3.04</v>
      </c>
      <c r="AB36" s="67" t="s">
        <v>105</v>
      </c>
      <c r="AD36" s="62"/>
      <c r="AE36" s="62"/>
      <c r="AF36" s="62"/>
      <c r="AG36" s="62"/>
    </row>
    <row r="37" spans="1:37" ht="2.25" customHeight="1" x14ac:dyDescent="0.25">
      <c r="A37" s="5"/>
      <c r="B37" s="5"/>
      <c r="C37" s="5"/>
      <c r="D37" s="5"/>
      <c r="E37" s="5"/>
      <c r="F37" s="5"/>
      <c r="G37" s="5"/>
      <c r="H37" s="5"/>
      <c r="I37" s="5"/>
      <c r="J37" s="5"/>
      <c r="K37" s="5"/>
      <c r="L37" s="5"/>
      <c r="M37" s="5"/>
      <c r="N37" s="5"/>
      <c r="O37" s="5"/>
      <c r="P37" s="5"/>
      <c r="Q37" s="5"/>
      <c r="R37" s="5"/>
      <c r="S37" s="5"/>
      <c r="T37" s="5"/>
      <c r="U37" s="5"/>
      <c r="V37" s="5"/>
      <c r="W37" s="5"/>
      <c r="X37" s="5"/>
      <c r="Z37" s="67" t="s">
        <v>184</v>
      </c>
      <c r="AA37" s="67">
        <f>AA35-AA36</f>
        <v>1.1399999999999997</v>
      </c>
      <c r="AB37" s="67" t="s">
        <v>105</v>
      </c>
      <c r="AD37" s="62"/>
      <c r="AE37" s="62"/>
      <c r="AF37" s="62"/>
      <c r="AG37" s="62"/>
    </row>
    <row r="38" spans="1:37" s="5" customFormat="1" ht="15.95" customHeight="1" x14ac:dyDescent="0.25">
      <c r="B38" s="5" t="str">
        <f>IF(AA28&gt;600,CONCATENATE("1) Maximum settlement observed for pile dia ",AA28," mm is ",AA35," mm for test load is ",AA31," Tonne."),IF(AA28&lt;=600,CONCATENATE("Maximum settlement observed for pile dia ",AA28," mm is ",AA35," mm for test load is ",AA31," Tonne."),""))</f>
        <v>1) Maximum settlement observed for pile dia 750 mm is 4.18 mm for test load is 300 Tonne.</v>
      </c>
      <c r="Y38" s="67"/>
      <c r="Z38" s="67" t="s">
        <v>191</v>
      </c>
      <c r="AA38" s="67">
        <f>ROUND((AA35-AA36)/AA35*100,2)</f>
        <v>27.27</v>
      </c>
      <c r="AB38" s="67"/>
      <c r="AC38" s="67"/>
      <c r="AD38" s="62"/>
      <c r="AE38" s="62"/>
      <c r="AF38" s="62"/>
      <c r="AG38" s="62"/>
      <c r="AH38" s="46"/>
      <c r="AI38" s="46"/>
      <c r="AJ38" s="46"/>
      <c r="AK38" s="46"/>
    </row>
    <row r="39" spans="1:37" s="5" customFormat="1" ht="0.75" customHeight="1" x14ac:dyDescent="0.25">
      <c r="B39" s="5" t="str">
        <f>IF(AA28&lt;=600,"",IF(AA28&gt;600,IF(AA35&lt;AA34,CONCATENATE("2) 2% of pile diameter ",AA28," mm i.e. ",AA32," mm or ",AA33," mm Settlement is not achieved."),CONCATENATE("2) For 2% of pile diameter ",AA28," mm i.e. ",AA32," mm or ",AA33," mm, Lesser one i.e. ",AA34," mm is considered"))))</f>
        <v>2) 2% of pile diameter 750 mm i.e. 15 mm or 18 mm Settlement is not achieved.</v>
      </c>
      <c r="Y39" s="67" t="s">
        <v>42</v>
      </c>
      <c r="Z39" s="67" t="s">
        <v>185</v>
      </c>
      <c r="AA39" s="67">
        <f>AA35</f>
        <v>4.18</v>
      </c>
      <c r="AB39" s="67">
        <f>MAX(AE15:AE63)</f>
        <v>300</v>
      </c>
      <c r="AC39" s="67"/>
      <c r="AD39" s="62"/>
      <c r="AE39" s="62"/>
      <c r="AF39" s="62"/>
      <c r="AG39" s="62"/>
      <c r="AH39" s="46"/>
      <c r="AI39" s="46"/>
      <c r="AJ39" s="46"/>
      <c r="AK39" s="46"/>
    </row>
    <row r="40" spans="1:37" s="5" customFormat="1" ht="15.95" customHeight="1" x14ac:dyDescent="0.25">
      <c r="B40" s="68" t="str">
        <f>IF(AA28&gt;600,IF(AA39&lt;AA41,CONCATENATE("Hence considering above two criteria as per para 2.02, Maximum Settlement is ",AA39," mm and Hence, Estimated Safe Load i.e. ",AA30," Tonne."),CONCATENATE("Maximum observed Settlement is more than ",AA41," mm. Therefore redesign with new estimated safe load lesser than the present one is required.")),IF(AA39&gt;AA42,CONCATENATE("Maximum observed Settlement is more than ",AA42," mm. Therefore redesign with new estimated safe load lesser than the present one is required."),CONCATENATE("Maximum Settlement is ",AA39," mm which is lesser that ",AA42, " mm and Hence, Estimated Safe Load i.e. ",AA30," Tonne may be accepted for design.")))</f>
        <v>Hence considering above two criteria as per para 2.02, Maximum Settlement is 4.18 mm and Hence, Estimated Safe Load i.e. 200 Tonne.</v>
      </c>
      <c r="Y40" s="67" t="s">
        <v>43</v>
      </c>
      <c r="Z40" s="67" t="s">
        <v>186</v>
      </c>
      <c r="AA40" s="67">
        <f>AA32</f>
        <v>15</v>
      </c>
      <c r="AB40" s="67">
        <f>AB24</f>
        <v>1076.55</v>
      </c>
      <c r="AC40" s="67"/>
      <c r="AD40" s="62"/>
      <c r="AE40" s="62"/>
      <c r="AF40" s="62"/>
      <c r="AG40" s="62"/>
      <c r="AH40" s="46"/>
      <c r="AI40" s="46"/>
      <c r="AJ40" s="46"/>
      <c r="AK40" s="46"/>
    </row>
    <row r="41" spans="1:37" s="5" customFormat="1" ht="15.95" customHeight="1" x14ac:dyDescent="0.25">
      <c r="B41" s="59" t="str">
        <f>CONCATENATE("Gross Settlement = ",AA35," mm")</f>
        <v>Gross Settlement = 4.18 mm</v>
      </c>
      <c r="Y41" s="67"/>
      <c r="Z41" s="67" t="s">
        <v>189</v>
      </c>
      <c r="AA41" s="67">
        <f>AA34</f>
        <v>15</v>
      </c>
      <c r="AB41" s="67" t="s">
        <v>105</v>
      </c>
      <c r="AC41" s="67"/>
      <c r="AD41" s="62"/>
      <c r="AE41" s="62"/>
      <c r="AF41" s="62"/>
      <c r="AG41" s="62"/>
      <c r="AH41" s="46"/>
      <c r="AI41" s="46"/>
      <c r="AJ41" s="46"/>
      <c r="AK41" s="46"/>
    </row>
    <row r="42" spans="1:37" s="5" customFormat="1" ht="15.95" customHeight="1" x14ac:dyDescent="0.25">
      <c r="A42"/>
      <c r="B42" s="59" t="str">
        <f>CONCATENATE("Net Settlement = ",AA36," mm")</f>
        <v>Net Settlement = 3.04 mm</v>
      </c>
      <c r="C42"/>
      <c r="D42"/>
      <c r="E42"/>
      <c r="F42"/>
      <c r="G42"/>
      <c r="H42"/>
      <c r="I42"/>
      <c r="J42"/>
      <c r="K42"/>
      <c r="L42"/>
      <c r="M42"/>
      <c r="N42"/>
      <c r="O42"/>
      <c r="P42"/>
      <c r="Q42"/>
      <c r="R42"/>
      <c r="S42"/>
      <c r="T42"/>
      <c r="U42"/>
      <c r="V42"/>
      <c r="W42"/>
      <c r="X42"/>
      <c r="Y42" s="67" t="s">
        <v>1</v>
      </c>
      <c r="Z42" s="67" t="s">
        <v>187</v>
      </c>
      <c r="AA42" s="67">
        <f>IF(AA28&gt;600,18,12)</f>
        <v>18</v>
      </c>
      <c r="AB42" s="67">
        <f>AB52</f>
        <v>1291.8599999999999</v>
      </c>
      <c r="AC42" s="67"/>
      <c r="AD42" s="62"/>
      <c r="AE42" s="62"/>
      <c r="AF42" s="62"/>
      <c r="AG42" s="62"/>
      <c r="AH42" s="46"/>
      <c r="AI42" s="46"/>
      <c r="AJ42" s="46"/>
      <c r="AK42" s="46"/>
    </row>
    <row r="43" spans="1:37" ht="15.95" customHeight="1" x14ac:dyDescent="0.25">
      <c r="B43" s="59" t="str">
        <f>CONCATENATE("Rebound = ",AA37," mm")</f>
        <v>Rebound = 1.14 mm</v>
      </c>
      <c r="Z43" s="67" t="s">
        <v>189</v>
      </c>
      <c r="AA43" s="67">
        <f>SMALL(AA39:AA40,1)</f>
        <v>4.18</v>
      </c>
      <c r="AB43" s="67">
        <f>SMALL(AB39:AB40,1)</f>
        <v>300</v>
      </c>
      <c r="AD43" s="62"/>
      <c r="AE43" s="62"/>
      <c r="AF43" s="62"/>
      <c r="AG43" s="62"/>
    </row>
    <row r="44" spans="1:37" ht="15" customHeight="1" x14ac:dyDescent="0.25">
      <c r="B44" s="59" t="str">
        <f>CONCATENATE("Percent of Rebound = ",AA38," %")</f>
        <v>Percent of Rebound = 27.27 %</v>
      </c>
      <c r="AD44" s="62"/>
      <c r="AE44" s="62"/>
      <c r="AF44" s="62"/>
      <c r="AG44" s="62"/>
    </row>
    <row r="45" spans="1:37" x14ac:dyDescent="0.25">
      <c r="AD45" s="62"/>
      <c r="AE45" s="62"/>
      <c r="AF45" s="62"/>
      <c r="AG45" s="62"/>
    </row>
    <row r="46" spans="1:37" x14ac:dyDescent="0.25">
      <c r="Y46" s="56"/>
      <c r="Z46" s="62"/>
      <c r="AA46" s="62" t="s">
        <v>105</v>
      </c>
      <c r="AB46" s="62" t="s">
        <v>106</v>
      </c>
      <c r="AD46" s="62"/>
      <c r="AE46" s="62"/>
      <c r="AF46" s="62"/>
      <c r="AG46" s="62"/>
    </row>
    <row r="47" spans="1:37" x14ac:dyDescent="0.25">
      <c r="Y47" s="65">
        <f>AA42</f>
        <v>18</v>
      </c>
      <c r="Z47" s="62" t="str">
        <f>CONCATENATE("&lt;",Y47)</f>
        <v>&lt;18</v>
      </c>
      <c r="AA47" s="62">
        <f t="array" ref="AA47">MAX(IF(AD15:AD63&lt;Y47,AD15:AD63))</f>
        <v>4.18</v>
      </c>
      <c r="AB47" s="62">
        <f>VLOOKUP(AA47,AD15:AG63,2,FALSE)</f>
        <v>300</v>
      </c>
      <c r="AD47" s="62"/>
      <c r="AE47" s="62"/>
      <c r="AF47" s="62"/>
      <c r="AG47" s="62"/>
    </row>
    <row r="48" spans="1:37" x14ac:dyDescent="0.25">
      <c r="Y48" s="56"/>
      <c r="Z48" s="62" t="str">
        <f>CONCATENATE("&gt;",Y47)</f>
        <v>&gt;18</v>
      </c>
      <c r="AA48" s="62">
        <f t="array" ref="AA48">IFERROR(MIN(IF(AD15:AD63&gt;Y47,AD15:AD63)),"")</f>
        <v>0</v>
      </c>
      <c r="AB48" s="62">
        <f>VLOOKUP(AA48,AD15:AG63,2,FALSE)</f>
        <v>0</v>
      </c>
      <c r="AD48" s="62"/>
      <c r="AE48" s="62"/>
      <c r="AF48" s="62"/>
      <c r="AG48" s="62"/>
    </row>
    <row r="49" spans="25:33" x14ac:dyDescent="0.25">
      <c r="Y49" s="56"/>
      <c r="Z49" s="62" t="s">
        <v>107</v>
      </c>
      <c r="AA49" s="62">
        <f>AA48-AA47</f>
        <v>-4.18</v>
      </c>
      <c r="AB49" s="62">
        <f>AB48-AB47</f>
        <v>-300</v>
      </c>
      <c r="AD49" s="62"/>
      <c r="AE49" s="62"/>
      <c r="AF49" s="62"/>
      <c r="AG49" s="62"/>
    </row>
    <row r="50" spans="25:33" x14ac:dyDescent="0.25">
      <c r="Y50" s="56"/>
      <c r="Z50" s="62" t="s">
        <v>108</v>
      </c>
      <c r="AA50" s="62">
        <v>1</v>
      </c>
      <c r="AB50" s="62">
        <f>ROUND(AB49/AA49,2)</f>
        <v>71.77</v>
      </c>
      <c r="AD50" s="62"/>
      <c r="AE50" s="62"/>
      <c r="AF50" s="62"/>
      <c r="AG50" s="62"/>
    </row>
    <row r="51" spans="25:33" x14ac:dyDescent="0.25">
      <c r="Y51" s="56"/>
      <c r="Z51" s="62" t="s">
        <v>109</v>
      </c>
      <c r="AA51" s="62">
        <f>AA48-Y47</f>
        <v>-18</v>
      </c>
      <c r="AB51" s="62">
        <f>ROUND(AA51*AB50,2)</f>
        <v>-1291.8599999999999</v>
      </c>
      <c r="AD51" s="62"/>
      <c r="AE51" s="62"/>
      <c r="AF51" s="62"/>
      <c r="AG51" s="62"/>
    </row>
    <row r="52" spans="25:33" x14ac:dyDescent="0.25">
      <c r="Y52" s="56"/>
      <c r="Z52" s="62" t="s">
        <v>110</v>
      </c>
      <c r="AA52" s="62">
        <f>Y47</f>
        <v>18</v>
      </c>
      <c r="AB52" s="62">
        <f>AB48-AB51</f>
        <v>1291.8599999999999</v>
      </c>
      <c r="AD52" s="62"/>
      <c r="AE52" s="62"/>
      <c r="AF52" s="62"/>
      <c r="AG52" s="62"/>
    </row>
    <row r="53" spans="25:33" x14ac:dyDescent="0.25">
      <c r="AD53" s="62"/>
      <c r="AE53" s="62"/>
      <c r="AF53" s="62"/>
      <c r="AG53" s="62"/>
    </row>
    <row r="54" spans="25:33" x14ac:dyDescent="0.25">
      <c r="AD54" s="62"/>
      <c r="AE54" s="62"/>
      <c r="AF54" s="62"/>
      <c r="AG54" s="62"/>
    </row>
    <row r="55" spans="25:33" x14ac:dyDescent="0.25">
      <c r="AD55" s="62"/>
      <c r="AE55" s="62"/>
      <c r="AF55" s="62"/>
      <c r="AG55" s="62"/>
    </row>
    <row r="56" spans="25:33" x14ac:dyDescent="0.25">
      <c r="AD56" s="62"/>
      <c r="AE56" s="62"/>
      <c r="AF56" s="62"/>
      <c r="AG56" s="62"/>
    </row>
    <row r="57" spans="25:33" x14ac:dyDescent="0.25">
      <c r="AD57" s="62"/>
      <c r="AE57" s="62"/>
      <c r="AF57" s="62"/>
      <c r="AG57" s="62"/>
    </row>
    <row r="58" spans="25:33" x14ac:dyDescent="0.25">
      <c r="AD58" s="62"/>
      <c r="AE58" s="62"/>
      <c r="AF58" s="62"/>
      <c r="AG58" s="62"/>
    </row>
    <row r="59" spans="25:33" x14ac:dyDescent="0.25">
      <c r="AD59" s="62"/>
      <c r="AE59" s="62"/>
      <c r="AF59" s="62"/>
      <c r="AG59" s="62"/>
    </row>
    <row r="60" spans="25:33" x14ac:dyDescent="0.25">
      <c r="AD60" s="62"/>
      <c r="AE60" s="62"/>
      <c r="AF60" s="62"/>
      <c r="AG60" s="62"/>
    </row>
    <row r="61" spans="25:33" x14ac:dyDescent="0.25">
      <c r="AD61" s="62"/>
      <c r="AE61" s="62"/>
      <c r="AF61" s="62"/>
      <c r="AG61" s="62"/>
    </row>
    <row r="62" spans="25:33" x14ac:dyDescent="0.25">
      <c r="AD62" s="62"/>
      <c r="AE62" s="62"/>
      <c r="AF62" s="62"/>
      <c r="AG62" s="62"/>
    </row>
    <row r="63" spans="25:33" x14ac:dyDescent="0.25">
      <c r="AD63" s="62"/>
      <c r="AE63" s="62"/>
      <c r="AF63" s="62"/>
      <c r="AG63" s="62"/>
    </row>
  </sheetData>
  <mergeCells count="15">
    <mergeCell ref="AD14:AE14"/>
    <mergeCell ref="AF14:AG14"/>
    <mergeCell ref="Y11:Y13"/>
    <mergeCell ref="Z11:Z13"/>
    <mergeCell ref="AA11:AA13"/>
    <mergeCell ref="AB11:AB13"/>
    <mergeCell ref="AD11:AD13"/>
    <mergeCell ref="AF11:AF13"/>
    <mergeCell ref="AG11:AG13"/>
    <mergeCell ref="AE11:AE13"/>
    <mergeCell ref="B3:W3"/>
    <mergeCell ref="B4:W4"/>
    <mergeCell ref="B6:W6"/>
    <mergeCell ref="B7:W7"/>
    <mergeCell ref="B8:W8"/>
  </mergeCells>
  <conditionalFormatting sqref="B2 B5">
    <cfRule type="containsText" dxfId="1" priority="1" operator="containsText" text="Error">
      <formula>NOT(ISERROR(SEARCH("Error",B2)))</formula>
    </cfRule>
  </conditionalFormatting>
  <printOptions horizontalCentered="1"/>
  <pageMargins left="0.39370078740157483" right="0.39370078740157483" top="0.39370078740157483" bottom="0.78740157480314965" header="0" footer="0.19685039370078741"/>
  <pageSetup paperSize="9" orientation="landscape" r:id="rId1"/>
  <headerFooter>
    <oddHeader>&amp;C&amp;G</oddHeader>
    <oddFooter>&amp;LNERLT120626N1&amp;C&amp;"Poppins,Regular"&amp;10www.nerlt.com&amp;R&amp;"Poppins,Italic"&amp;10Page &amp;P of &amp;N</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58"/>
  <sheetViews>
    <sheetView view="pageBreakPreview" zoomScale="70" zoomScaleNormal="100" zoomScaleSheetLayoutView="70" zoomScalePageLayoutView="70" workbookViewId="0">
      <selection activeCell="AA38" sqref="AA38"/>
    </sheetView>
  </sheetViews>
  <sheetFormatPr defaultRowHeight="15" x14ac:dyDescent="0.25"/>
  <cols>
    <col min="9" max="9" width="15.28515625" customWidth="1"/>
    <col min="10" max="10" width="6.85546875" customWidth="1"/>
  </cols>
  <sheetData>
    <row r="1" spans="1:11" ht="10.5" customHeight="1" x14ac:dyDescent="0.25">
      <c r="A1" s="133"/>
      <c r="B1" s="133"/>
      <c r="C1" s="133"/>
      <c r="D1" s="133"/>
      <c r="E1" s="133"/>
      <c r="F1" s="133"/>
      <c r="G1" s="133"/>
      <c r="H1" s="133"/>
      <c r="I1" s="116"/>
      <c r="J1" s="116"/>
    </row>
    <row r="2" spans="1:11" ht="15.75" hidden="1" x14ac:dyDescent="0.25">
      <c r="A2" s="110"/>
      <c r="B2" s="133"/>
      <c r="C2" s="133"/>
      <c r="D2" s="133"/>
      <c r="E2" s="133"/>
      <c r="F2" s="133"/>
      <c r="G2" s="133"/>
      <c r="H2" s="133"/>
      <c r="I2" s="116"/>
      <c r="J2" s="116"/>
    </row>
    <row r="3" spans="1:11" ht="18" customHeight="1" x14ac:dyDescent="0.25">
      <c r="A3" s="207" t="s">
        <v>206</v>
      </c>
      <c r="B3" s="207"/>
      <c r="C3" s="207"/>
      <c r="D3" s="207"/>
      <c r="E3" s="207"/>
      <c r="F3" s="207"/>
      <c r="G3" s="207"/>
      <c r="H3" s="207"/>
      <c r="I3" s="207"/>
      <c r="J3" s="207"/>
    </row>
    <row r="4" spans="1:11" ht="18" customHeight="1" x14ac:dyDescent="0.25">
      <c r="A4" s="207" t="s">
        <v>207</v>
      </c>
      <c r="B4" s="207"/>
      <c r="C4" s="207"/>
      <c r="D4" s="207"/>
      <c r="E4" s="207"/>
      <c r="F4" s="207"/>
      <c r="G4" s="207"/>
      <c r="H4" s="207"/>
      <c r="I4" s="207"/>
      <c r="J4" s="207"/>
    </row>
    <row r="5" spans="1:11" ht="13.5" customHeight="1" x14ac:dyDescent="0.25">
      <c r="A5" s="110"/>
      <c r="B5" s="133"/>
      <c r="C5" s="134"/>
      <c r="D5" s="134"/>
      <c r="E5" s="134"/>
      <c r="F5" s="134"/>
      <c r="G5" s="134"/>
      <c r="H5" s="134"/>
      <c r="I5" s="116"/>
      <c r="J5" s="116"/>
    </row>
    <row r="6" spans="1:11" ht="12" customHeight="1" x14ac:dyDescent="0.25">
      <c r="A6" s="171" t="s">
        <v>208</v>
      </c>
      <c r="B6" s="171"/>
      <c r="C6" s="171"/>
      <c r="D6" s="171"/>
      <c r="E6" s="171"/>
      <c r="F6" s="171"/>
      <c r="G6" s="171"/>
      <c r="H6" s="171"/>
      <c r="I6" s="171"/>
      <c r="J6" s="171"/>
    </row>
    <row r="7" spans="1:11" ht="12" customHeight="1" x14ac:dyDescent="0.25">
      <c r="A7" s="171" t="s">
        <v>196</v>
      </c>
      <c r="B7" s="171"/>
      <c r="C7" s="171"/>
      <c r="D7" s="171"/>
      <c r="E7" s="171"/>
      <c r="F7" s="171"/>
      <c r="G7" s="171"/>
      <c r="H7" s="171"/>
      <c r="I7" s="171"/>
      <c r="J7" s="171"/>
    </row>
    <row r="8" spans="1:11" ht="12" customHeight="1" x14ac:dyDescent="0.25">
      <c r="A8" s="171" t="s">
        <v>209</v>
      </c>
      <c r="B8" s="171"/>
      <c r="C8" s="171"/>
      <c r="D8" s="171"/>
      <c r="E8" s="171"/>
      <c r="F8" s="171"/>
      <c r="G8" s="171"/>
      <c r="H8" s="171"/>
      <c r="I8" s="171"/>
      <c r="J8" s="171"/>
    </row>
    <row r="9" spans="1:11" ht="5.0999999999999996" customHeight="1" thickBot="1" x14ac:dyDescent="0.3">
      <c r="A9" s="131"/>
      <c r="B9" s="131"/>
      <c r="C9" s="131"/>
      <c r="D9" s="131"/>
      <c r="E9" s="131"/>
      <c r="F9" s="131"/>
      <c r="G9" s="131"/>
      <c r="H9" s="131"/>
      <c r="I9" s="132"/>
      <c r="J9" s="132"/>
    </row>
    <row r="10" spans="1:11" ht="5.0999999999999996" customHeight="1" thickTop="1" x14ac:dyDescent="0.25">
      <c r="A10" s="110"/>
      <c r="B10" s="111"/>
      <c r="C10" s="111"/>
      <c r="D10" s="111"/>
      <c r="E10" s="111"/>
      <c r="F10" s="111"/>
      <c r="G10" s="111"/>
      <c r="H10" s="111"/>
      <c r="I10" s="116"/>
      <c r="J10" s="116"/>
      <c r="K10" s="116"/>
    </row>
    <row r="11" spans="1:11" ht="23.25" x14ac:dyDescent="0.25">
      <c r="A11" s="206" t="s">
        <v>216</v>
      </c>
      <c r="B11" s="206"/>
      <c r="C11" s="206"/>
      <c r="D11" s="206"/>
      <c r="E11" s="206"/>
      <c r="F11" s="206"/>
      <c r="G11" s="206"/>
      <c r="H11" s="206"/>
      <c r="I11" s="206"/>
      <c r="J11" s="206"/>
      <c r="K11" s="126"/>
    </row>
    <row r="12" spans="1:11" x14ac:dyDescent="0.25">
      <c r="A12" s="125"/>
      <c r="B12" s="124"/>
      <c r="C12" s="124"/>
      <c r="D12" s="124"/>
      <c r="E12" s="124"/>
      <c r="F12" s="124"/>
      <c r="G12" s="124"/>
      <c r="H12" s="124"/>
      <c r="I12" s="124"/>
      <c r="J12" s="123"/>
      <c r="K12" s="116"/>
    </row>
    <row r="13" spans="1:11" x14ac:dyDescent="0.25">
      <c r="A13" s="117"/>
      <c r="B13" s="116"/>
      <c r="C13" s="116"/>
      <c r="D13" s="116"/>
      <c r="E13" s="116"/>
      <c r="F13" s="116"/>
      <c r="G13" s="116"/>
      <c r="H13" s="116"/>
      <c r="I13" s="116"/>
      <c r="J13" s="115"/>
      <c r="K13" s="116"/>
    </row>
    <row r="14" spans="1:11" x14ac:dyDescent="0.25">
      <c r="A14" s="117"/>
      <c r="B14" s="116"/>
      <c r="C14" s="116"/>
      <c r="D14" s="116"/>
      <c r="E14" s="116"/>
      <c r="F14" s="116"/>
      <c r="G14" s="116"/>
      <c r="H14" s="116"/>
      <c r="I14" s="116"/>
      <c r="J14" s="115"/>
      <c r="K14" s="116"/>
    </row>
    <row r="15" spans="1:11" x14ac:dyDescent="0.25">
      <c r="A15" s="117"/>
      <c r="B15" s="116"/>
      <c r="C15" s="116"/>
      <c r="D15" s="116"/>
      <c r="E15" s="116"/>
      <c r="F15" s="116"/>
      <c r="G15" s="116"/>
      <c r="H15" s="116"/>
      <c r="I15" s="116"/>
      <c r="J15" s="115"/>
      <c r="K15" s="116"/>
    </row>
    <row r="16" spans="1:11" x14ac:dyDescent="0.25">
      <c r="A16" s="117"/>
      <c r="B16" s="116"/>
      <c r="C16" s="116"/>
      <c r="D16" s="116"/>
      <c r="E16" s="116"/>
      <c r="F16" s="116"/>
      <c r="G16" s="116"/>
      <c r="H16" s="116"/>
      <c r="I16" s="116"/>
      <c r="J16" s="115"/>
      <c r="K16" s="116"/>
    </row>
    <row r="17" spans="1:42" x14ac:dyDescent="0.25">
      <c r="A17" s="117"/>
      <c r="B17" s="116"/>
      <c r="C17" s="116"/>
      <c r="D17" s="116"/>
      <c r="E17" s="116"/>
      <c r="F17" s="116"/>
      <c r="G17" s="116"/>
      <c r="H17" s="116"/>
      <c r="I17" s="116"/>
      <c r="J17" s="115"/>
      <c r="K17" s="116"/>
    </row>
    <row r="18" spans="1:42" x14ac:dyDescent="0.25">
      <c r="A18" s="117"/>
      <c r="B18" s="116"/>
      <c r="C18" s="116"/>
      <c r="D18" s="116"/>
      <c r="E18" s="116"/>
      <c r="F18" s="116"/>
      <c r="G18" s="116"/>
      <c r="H18" s="116"/>
      <c r="I18" s="116"/>
      <c r="J18" s="115"/>
      <c r="K18" s="116"/>
    </row>
    <row r="19" spans="1:42" x14ac:dyDescent="0.25">
      <c r="A19" s="117"/>
      <c r="B19" s="116"/>
      <c r="C19" s="116"/>
      <c r="D19" s="116"/>
      <c r="E19" s="116"/>
      <c r="F19" s="116"/>
      <c r="G19" s="116"/>
      <c r="H19" s="116"/>
      <c r="I19" s="116"/>
      <c r="J19" s="115"/>
      <c r="K19" s="116"/>
    </row>
    <row r="20" spans="1:42" x14ac:dyDescent="0.25">
      <c r="A20" s="117"/>
      <c r="B20" s="116"/>
      <c r="C20" s="116"/>
      <c r="D20" s="116"/>
      <c r="E20" s="116"/>
      <c r="F20" s="116"/>
      <c r="G20" s="116"/>
      <c r="H20" s="116"/>
      <c r="I20" s="116"/>
      <c r="J20" s="115"/>
      <c r="K20" s="116"/>
    </row>
    <row r="21" spans="1:42" x14ac:dyDescent="0.25">
      <c r="A21" s="117"/>
      <c r="B21" s="116"/>
      <c r="C21" s="116"/>
      <c r="D21" s="116"/>
      <c r="E21" s="116"/>
      <c r="F21" s="116"/>
      <c r="G21" s="116"/>
      <c r="H21" s="116"/>
      <c r="I21" s="116"/>
      <c r="J21" s="115"/>
      <c r="K21" s="116"/>
    </row>
    <row r="22" spans="1:42" x14ac:dyDescent="0.25">
      <c r="A22" s="117"/>
      <c r="B22" s="116"/>
      <c r="C22" s="116"/>
      <c r="D22" s="116"/>
      <c r="E22" s="116"/>
      <c r="F22" s="116"/>
      <c r="G22" s="116"/>
      <c r="H22" s="116"/>
      <c r="I22" s="116"/>
      <c r="J22" s="115"/>
      <c r="K22" s="116"/>
    </row>
    <row r="23" spans="1:42" x14ac:dyDescent="0.25">
      <c r="A23" s="117"/>
      <c r="B23" s="116"/>
      <c r="C23" s="116"/>
      <c r="D23" s="116"/>
      <c r="E23" s="116"/>
      <c r="F23" s="116"/>
      <c r="G23" s="116"/>
      <c r="H23" s="116"/>
      <c r="I23" s="116"/>
      <c r="J23" s="115"/>
      <c r="K23" s="116"/>
    </row>
    <row r="24" spans="1:42" x14ac:dyDescent="0.25">
      <c r="A24" s="117"/>
      <c r="B24" s="116"/>
      <c r="C24" s="116"/>
      <c r="D24" s="116"/>
      <c r="E24" s="116"/>
      <c r="F24" s="116"/>
      <c r="G24" s="116"/>
      <c r="H24" s="116"/>
      <c r="I24" s="116"/>
      <c r="J24" s="115"/>
      <c r="K24" s="116"/>
    </row>
    <row r="25" spans="1:42" x14ac:dyDescent="0.25">
      <c r="A25" s="117"/>
      <c r="B25" s="116"/>
      <c r="C25" s="116"/>
      <c r="D25" s="116"/>
      <c r="E25" s="116"/>
      <c r="F25" s="116"/>
      <c r="G25" s="116"/>
      <c r="H25" s="116"/>
      <c r="I25" s="116"/>
      <c r="J25" s="115"/>
      <c r="K25" s="116"/>
    </row>
    <row r="26" spans="1:42" x14ac:dyDescent="0.25">
      <c r="A26" s="117"/>
      <c r="B26" s="116"/>
      <c r="C26" s="116"/>
      <c r="D26" s="116"/>
      <c r="E26" s="116"/>
      <c r="F26" s="116"/>
      <c r="G26" s="116"/>
      <c r="H26" s="116"/>
      <c r="I26" s="116"/>
      <c r="J26" s="115"/>
      <c r="K26" s="116"/>
      <c r="AP26" t="s">
        <v>218</v>
      </c>
    </row>
    <row r="27" spans="1:42" x14ac:dyDescent="0.25">
      <c r="A27" s="117"/>
      <c r="B27" s="116"/>
      <c r="C27" s="116"/>
      <c r="D27" s="116"/>
      <c r="E27" s="116"/>
      <c r="F27" s="116"/>
      <c r="G27" s="116"/>
      <c r="H27" s="116"/>
      <c r="I27" s="116"/>
      <c r="J27" s="115"/>
      <c r="K27" s="116"/>
    </row>
    <row r="28" spans="1:42" x14ac:dyDescent="0.25">
      <c r="A28" s="117"/>
      <c r="B28" s="116"/>
      <c r="C28" s="116"/>
      <c r="D28" s="116"/>
      <c r="E28" s="116"/>
      <c r="F28" s="116"/>
      <c r="G28" s="116"/>
      <c r="H28" s="116"/>
      <c r="I28" s="116"/>
      <c r="J28" s="115"/>
      <c r="K28" s="116"/>
    </row>
    <row r="29" spans="1:42" x14ac:dyDescent="0.25">
      <c r="A29" s="117"/>
      <c r="B29" s="116"/>
      <c r="C29" s="116"/>
      <c r="D29" s="116"/>
      <c r="E29" s="116"/>
      <c r="F29" s="116"/>
      <c r="G29" s="116"/>
      <c r="H29" s="116"/>
      <c r="I29" s="116"/>
      <c r="J29" s="115"/>
      <c r="K29" s="116"/>
    </row>
    <row r="30" spans="1:42" x14ac:dyDescent="0.25">
      <c r="A30" s="117"/>
      <c r="B30" s="116"/>
      <c r="C30" s="116"/>
      <c r="D30" s="116"/>
      <c r="E30" s="116"/>
      <c r="F30" s="116"/>
      <c r="G30" s="116"/>
      <c r="H30" s="116"/>
      <c r="I30" s="116"/>
      <c r="J30" s="115"/>
      <c r="K30" s="116"/>
    </row>
    <row r="31" spans="1:42" x14ac:dyDescent="0.25">
      <c r="A31" s="117"/>
      <c r="B31" s="116"/>
      <c r="C31" s="116"/>
      <c r="D31" s="116"/>
      <c r="E31" s="116"/>
      <c r="F31" s="116"/>
      <c r="G31" s="116"/>
      <c r="H31" s="116"/>
      <c r="I31" s="116"/>
      <c r="J31" s="115"/>
      <c r="K31" s="116"/>
    </row>
    <row r="32" spans="1:42" x14ac:dyDescent="0.25">
      <c r="A32" s="117"/>
      <c r="B32" s="116"/>
      <c r="C32" s="116"/>
      <c r="D32" s="116"/>
      <c r="E32" s="116"/>
      <c r="F32" s="116"/>
      <c r="G32" s="116"/>
      <c r="H32" s="116"/>
      <c r="I32" s="116"/>
      <c r="J32" s="115"/>
      <c r="K32" s="116"/>
    </row>
    <row r="33" spans="1:19" x14ac:dyDescent="0.25">
      <c r="A33" s="117"/>
      <c r="B33" s="116"/>
      <c r="C33" s="116"/>
      <c r="D33" s="116"/>
      <c r="E33" s="116"/>
      <c r="F33" s="116"/>
      <c r="G33" s="116"/>
      <c r="H33" s="116"/>
      <c r="I33" s="116"/>
      <c r="J33" s="115"/>
      <c r="K33" s="116"/>
    </row>
    <row r="34" spans="1:19" x14ac:dyDescent="0.25">
      <c r="A34" s="117"/>
      <c r="B34" s="116"/>
      <c r="C34" s="116"/>
      <c r="D34" s="116"/>
      <c r="E34" s="116"/>
      <c r="F34" s="116"/>
      <c r="G34" s="116"/>
      <c r="H34" s="116"/>
      <c r="I34" s="116"/>
      <c r="J34" s="115"/>
      <c r="K34" s="116"/>
    </row>
    <row r="35" spans="1:19" x14ac:dyDescent="0.25">
      <c r="A35" s="117"/>
      <c r="B35" s="116"/>
      <c r="C35" s="116"/>
      <c r="D35" s="116"/>
      <c r="E35" s="116"/>
      <c r="F35" s="116"/>
      <c r="G35" s="116"/>
      <c r="H35" s="116"/>
      <c r="I35" s="116"/>
      <c r="J35" s="115"/>
      <c r="K35" s="116"/>
    </row>
    <row r="36" spans="1:19" x14ac:dyDescent="0.25">
      <c r="A36" s="117"/>
      <c r="B36" s="116"/>
      <c r="C36" s="116"/>
      <c r="D36" s="116"/>
      <c r="E36" s="116"/>
      <c r="F36" s="116"/>
      <c r="G36" s="116"/>
      <c r="H36" s="116"/>
      <c r="I36" s="116"/>
      <c r="J36" s="115"/>
      <c r="K36" s="116"/>
    </row>
    <row r="37" spans="1:19" x14ac:dyDescent="0.25">
      <c r="A37" s="117"/>
      <c r="B37" s="116"/>
      <c r="C37" s="116"/>
      <c r="D37" s="116"/>
      <c r="E37" s="116"/>
      <c r="F37" s="116"/>
      <c r="G37" s="116"/>
      <c r="H37" s="116"/>
      <c r="I37" s="116"/>
      <c r="J37" s="115"/>
      <c r="K37" s="116"/>
    </row>
    <row r="38" spans="1:19" x14ac:dyDescent="0.25">
      <c r="A38" s="117"/>
      <c r="B38" s="116"/>
      <c r="C38" s="116"/>
      <c r="D38" s="116"/>
      <c r="E38" s="116"/>
      <c r="F38" s="116"/>
      <c r="G38" s="116"/>
      <c r="H38" s="116"/>
      <c r="I38" s="116"/>
      <c r="J38" s="115"/>
      <c r="K38" s="116"/>
    </row>
    <row r="39" spans="1:19" x14ac:dyDescent="0.25">
      <c r="A39" s="117"/>
      <c r="B39" s="116"/>
      <c r="C39" s="116"/>
      <c r="D39" s="116"/>
      <c r="E39" s="116"/>
      <c r="F39" s="116"/>
      <c r="G39" s="116"/>
      <c r="H39" s="116"/>
      <c r="I39" s="116"/>
      <c r="J39" s="115"/>
      <c r="K39" s="116"/>
    </row>
    <row r="40" spans="1:19" ht="22.5" customHeight="1" x14ac:dyDescent="0.25">
      <c r="A40" s="117"/>
      <c r="B40" s="116"/>
      <c r="C40" s="116"/>
      <c r="D40" s="116"/>
      <c r="E40" s="116"/>
      <c r="F40" s="116"/>
      <c r="G40" s="116"/>
      <c r="H40" s="116"/>
      <c r="I40" s="116"/>
      <c r="J40" s="115"/>
      <c r="K40" s="116"/>
    </row>
    <row r="41" spans="1:19" ht="18" customHeight="1" x14ac:dyDescent="0.25">
      <c r="A41" s="117"/>
      <c r="B41" s="116"/>
      <c r="C41" s="116"/>
      <c r="D41" s="116"/>
      <c r="E41" s="122"/>
      <c r="F41" s="122"/>
      <c r="G41" s="122"/>
      <c r="H41" s="122"/>
      <c r="I41" s="122"/>
      <c r="J41" s="121"/>
      <c r="K41" s="122"/>
      <c r="L41" s="120"/>
      <c r="M41" s="119"/>
      <c r="N41" s="119"/>
      <c r="O41" s="119"/>
      <c r="P41" s="119"/>
      <c r="Q41" s="119"/>
      <c r="R41" s="119"/>
      <c r="S41" s="119"/>
    </row>
    <row r="42" spans="1:19" ht="23.25" x14ac:dyDescent="0.65">
      <c r="A42" s="117"/>
      <c r="B42" s="116"/>
      <c r="C42" s="116"/>
      <c r="D42" s="116"/>
      <c r="E42" s="116"/>
      <c r="F42" s="116"/>
      <c r="G42" s="116"/>
      <c r="H42" s="116"/>
      <c r="I42" s="116"/>
      <c r="J42" s="115"/>
      <c r="K42" s="116"/>
      <c r="L42" s="118"/>
    </row>
    <row r="43" spans="1:19" x14ac:dyDescent="0.25">
      <c r="A43" s="117"/>
      <c r="B43" s="116"/>
      <c r="C43" s="116"/>
      <c r="D43" s="116"/>
      <c r="E43" s="116"/>
      <c r="F43" s="116"/>
      <c r="G43" s="116"/>
      <c r="H43" s="116"/>
      <c r="I43" s="116"/>
      <c r="J43" s="115"/>
      <c r="K43" s="116"/>
    </row>
    <row r="44" spans="1:19" x14ac:dyDescent="0.25">
      <c r="A44" s="117"/>
      <c r="B44" s="116"/>
      <c r="C44" s="116"/>
      <c r="D44" s="116"/>
      <c r="E44" s="116"/>
      <c r="F44" s="116"/>
      <c r="G44" s="116"/>
      <c r="H44" s="116"/>
      <c r="I44" s="116"/>
      <c r="J44" s="115"/>
      <c r="K44" s="116"/>
    </row>
    <row r="45" spans="1:19" x14ac:dyDescent="0.25">
      <c r="A45" s="117"/>
      <c r="B45" s="116"/>
      <c r="C45" s="116"/>
      <c r="D45" s="116"/>
      <c r="E45" s="116"/>
      <c r="F45" s="116"/>
      <c r="G45" s="116"/>
      <c r="H45" s="116"/>
      <c r="I45" s="116"/>
      <c r="J45" s="115"/>
      <c r="K45" s="116"/>
    </row>
    <row r="46" spans="1:19" x14ac:dyDescent="0.25">
      <c r="A46" s="117"/>
      <c r="B46" s="116"/>
      <c r="C46" s="116"/>
      <c r="D46" s="116"/>
      <c r="E46" s="116"/>
      <c r="F46" s="116"/>
      <c r="G46" s="116"/>
      <c r="H46" s="116"/>
      <c r="I46" s="116"/>
      <c r="J46" s="115"/>
      <c r="K46" s="116"/>
    </row>
    <row r="47" spans="1:19" x14ac:dyDescent="0.25">
      <c r="A47" s="117"/>
      <c r="B47" s="116"/>
      <c r="C47" s="116"/>
      <c r="D47" s="116"/>
      <c r="E47" s="116"/>
      <c r="F47" s="116"/>
      <c r="G47" s="116"/>
      <c r="H47" s="116"/>
      <c r="I47" s="116"/>
      <c r="J47" s="115"/>
      <c r="K47" s="116"/>
    </row>
    <row r="48" spans="1:19" x14ac:dyDescent="0.25">
      <c r="A48" s="117"/>
      <c r="B48" s="116"/>
      <c r="C48" s="116"/>
      <c r="D48" s="116"/>
      <c r="E48" s="116"/>
      <c r="F48" s="116"/>
      <c r="G48" s="116"/>
      <c r="H48" s="116"/>
      <c r="I48" s="116"/>
      <c r="J48" s="115"/>
      <c r="K48" s="116"/>
    </row>
    <row r="49" spans="1:11" x14ac:dyDescent="0.25">
      <c r="A49" s="117"/>
      <c r="B49" s="116"/>
      <c r="C49" s="116"/>
      <c r="D49" s="116"/>
      <c r="E49" s="116"/>
      <c r="F49" s="116"/>
      <c r="G49" s="116"/>
      <c r="H49" s="116"/>
      <c r="I49" s="116"/>
      <c r="J49" s="115"/>
      <c r="K49" s="116"/>
    </row>
    <row r="50" spans="1:11" x14ac:dyDescent="0.25">
      <c r="A50" s="117"/>
      <c r="B50" s="116"/>
      <c r="C50" s="116"/>
      <c r="D50" s="116"/>
      <c r="E50" s="116"/>
      <c r="F50" s="116"/>
      <c r="G50" s="116"/>
      <c r="H50" s="116"/>
      <c r="I50" s="116"/>
      <c r="J50" s="115"/>
      <c r="K50" s="116"/>
    </row>
    <row r="51" spans="1:11" ht="15.75" customHeight="1" x14ac:dyDescent="0.25">
      <c r="A51" s="117"/>
      <c r="B51" s="116"/>
      <c r="C51" s="116"/>
      <c r="D51" s="116"/>
      <c r="E51" s="116"/>
      <c r="F51" s="116"/>
      <c r="G51" s="116"/>
      <c r="H51" s="116"/>
      <c r="I51" s="116"/>
      <c r="J51" s="115"/>
      <c r="K51" s="116"/>
    </row>
    <row r="52" spans="1:11" x14ac:dyDescent="0.25">
      <c r="A52" s="117"/>
      <c r="B52" s="116"/>
      <c r="C52" s="116"/>
      <c r="D52" s="116"/>
      <c r="E52" s="116"/>
      <c r="F52" s="116"/>
      <c r="G52" s="116"/>
      <c r="H52" s="116"/>
      <c r="I52" s="116"/>
      <c r="J52" s="115"/>
      <c r="K52" s="116"/>
    </row>
    <row r="53" spans="1:11" x14ac:dyDescent="0.25">
      <c r="A53" s="114"/>
      <c r="B53" s="113"/>
      <c r="C53" s="113"/>
      <c r="D53" s="113"/>
      <c r="E53" s="113"/>
      <c r="F53" s="113"/>
      <c r="G53" s="113"/>
      <c r="H53" s="113"/>
      <c r="I53" s="113"/>
      <c r="J53" s="112"/>
      <c r="K53" s="116"/>
    </row>
    <row r="54" spans="1:11" x14ac:dyDescent="0.25">
      <c r="A54" s="116"/>
      <c r="B54" s="116"/>
      <c r="C54" s="116"/>
      <c r="D54" s="116"/>
      <c r="E54" s="116"/>
      <c r="F54" s="116"/>
      <c r="G54" s="116"/>
      <c r="H54" s="116"/>
      <c r="I54" s="116"/>
      <c r="J54" s="116"/>
      <c r="K54" s="116"/>
    </row>
    <row r="55" spans="1:11" x14ac:dyDescent="0.25">
      <c r="A55" s="116"/>
      <c r="B55" s="116"/>
      <c r="C55" s="116"/>
      <c r="D55" s="116"/>
      <c r="E55" s="116"/>
      <c r="F55" s="116"/>
      <c r="G55" s="116"/>
      <c r="H55" s="116"/>
      <c r="I55" s="116"/>
      <c r="J55" s="116"/>
      <c r="K55" s="116"/>
    </row>
    <row r="56" spans="1:11" x14ac:dyDescent="0.25">
      <c r="A56" s="116"/>
      <c r="B56" s="116"/>
      <c r="C56" s="116"/>
      <c r="D56" s="116"/>
      <c r="E56" s="116"/>
      <c r="F56" s="116"/>
      <c r="G56" s="116"/>
      <c r="H56" s="116"/>
      <c r="I56" s="116"/>
      <c r="J56" s="116"/>
      <c r="K56" s="116"/>
    </row>
    <row r="57" spans="1:11" x14ac:dyDescent="0.25">
      <c r="A57" s="116"/>
      <c r="B57" s="116"/>
      <c r="C57" s="116"/>
      <c r="D57" s="116"/>
      <c r="E57" s="116"/>
      <c r="F57" s="116"/>
      <c r="G57" s="116"/>
      <c r="H57" s="116"/>
      <c r="I57" s="116"/>
      <c r="J57" s="116"/>
      <c r="K57" s="116"/>
    </row>
    <row r="58" spans="1:11" x14ac:dyDescent="0.25">
      <c r="A58" s="116"/>
      <c r="B58" s="116"/>
      <c r="C58" s="116"/>
      <c r="D58" s="116"/>
      <c r="E58" s="116"/>
      <c r="F58" s="116"/>
      <c r="G58" s="116"/>
      <c r="H58" s="116"/>
      <c r="I58" s="116"/>
      <c r="J58" s="116"/>
      <c r="K58" s="116"/>
    </row>
  </sheetData>
  <mergeCells count="6">
    <mergeCell ref="A11:J11"/>
    <mergeCell ref="A3:J3"/>
    <mergeCell ref="A4:J4"/>
    <mergeCell ref="A6:J6"/>
    <mergeCell ref="A7:J7"/>
    <mergeCell ref="A8:J8"/>
  </mergeCells>
  <conditionalFormatting sqref="A2 A10 A5">
    <cfRule type="containsText" dxfId="0" priority="1" operator="containsText" text="Error">
      <formula>NOT(ISERROR(SEARCH("Error",A2)))</formula>
    </cfRule>
  </conditionalFormatting>
  <printOptions horizontalCentered="1"/>
  <pageMargins left="0.39370078740157483" right="0.39370078740157483" top="0.39370078740157483" bottom="0.78740157480314965" header="0" footer="0.19685039370078741"/>
  <pageSetup paperSize="9" orientation="portrait" r:id="rId1"/>
  <headerFooter>
    <oddHeader>&amp;C&amp;G</oddHeader>
    <oddFooter>&amp;LNERLT120626N1&amp;C&amp;"Poppins,Regular"&amp;10www.nerlt.com&amp;R&amp;"Poppins,Italic"&amp;10Page &amp;P of &amp;N</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CP</vt:lpstr>
      <vt:lpstr>C&amp;I</vt:lpstr>
      <vt:lpstr>Th1</vt:lpstr>
      <vt:lpstr>T1L</vt:lpstr>
      <vt:lpstr>T1U</vt:lpstr>
      <vt:lpstr>F1</vt:lpstr>
      <vt:lpstr>SitePhotoGraphs</vt:lpstr>
      <vt:lpstr>'C&amp;I'!Print_Area</vt:lpstr>
      <vt:lpstr>CP!Print_Area</vt:lpstr>
      <vt:lpstr>'F1'!Print_Area</vt:lpstr>
      <vt:lpstr>SitePhotoGraphs!Print_Area</vt:lpstr>
      <vt:lpstr>T1L!Print_Area</vt:lpstr>
      <vt:lpstr>T1U!Print_Area</vt:lpstr>
      <vt:lpstr>'Th1'!Print_Area</vt:lpstr>
      <vt:lpstr>'C&amp;I'!Print_Titles</vt:lpstr>
      <vt:lpstr>T1L!Print_Titles</vt:lpstr>
      <vt:lpstr>T1U!Print_Titles</vt:lpstr>
      <vt:lpstr>'Th1'!Print_Titles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ROUTINE_VERTICAL_PLT</dc:title>
  <dc:creator/>
  <cp:keywords>NERLT120626N1</cp:keywords>
  <cp:lastModifiedBy/>
  <dcterms:created xsi:type="dcterms:W3CDTF">2006-09-16T00:00:00Z</dcterms:created>
  <dcterms:modified xsi:type="dcterms:W3CDTF">2026-06-12T09:37:44Z</dcterms:modified>
</cp:coreProperties>
</file>