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5600" windowHeight="7680" activeTab="1"/>
  </bookViews>
  <sheets>
    <sheet name="Charts" sheetId="4" r:id="rId1"/>
    <sheet name="Data" sheetId="1" r:id="rId2"/>
    <sheet name="Sheet2" sheetId="2" r:id="rId3"/>
    <sheet name="before_after_Treatment" sheetId="3" r:id="rId4"/>
    <sheet name="UsmanPubIII" sheetId="5" r:id="rId5"/>
    <sheet name="UsmanPub" sheetId="6" r:id="rId6"/>
    <sheet name="social" sheetId="8" r:id="rId7"/>
    <sheet name="OR" sheetId="9" r:id="rId8"/>
  </sheets>
  <definedNames>
    <definedName name="Table">Sheet2!$A$6</definedName>
    <definedName name="Table1">Sheet2!$A$1:$B$5</definedName>
    <definedName name="Table2">Sheet2!$A$1:$B$6</definedName>
    <definedName name="Table3">Sheet2!$G$1:$H$5</definedName>
    <definedName name="Table4">Sheet2!$J$1:$K$14</definedName>
    <definedName name="Table5">Sheet2!$P$1:$Q$3</definedName>
    <definedName name="Table6">Sheet2!$M$1:$N$3</definedName>
  </definedName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AS29" i="1" l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" i="1"/>
  <c r="U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2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S2" i="1"/>
  <c r="K44" i="1" l="1"/>
  <c r="K2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5" i="1"/>
  <c r="K2" i="1"/>
  <c r="C29" i="1"/>
  <c r="O89" i="3"/>
  <c r="D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C2" i="1"/>
  <c r="C28" i="1" l="1"/>
  <c r="O88" i="3" l="1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2" i="1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U3" i="1"/>
  <c r="U4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C3" i="1" l="1"/>
  <c r="C9" i="1"/>
  <c r="C10" i="1"/>
  <c r="C11" i="1"/>
  <c r="C12" i="1"/>
  <c r="C13" i="1"/>
  <c r="C14" i="1"/>
  <c r="C15" i="1"/>
  <c r="C16" i="1"/>
  <c r="C4" i="1"/>
  <c r="C17" i="1"/>
  <c r="C18" i="1"/>
  <c r="C19" i="1"/>
  <c r="C20" i="1"/>
  <c r="C21" i="1"/>
  <c r="C5" i="1"/>
  <c r="C6" i="1"/>
  <c r="C22" i="1"/>
  <c r="C23" i="1"/>
  <c r="C24" i="1"/>
  <c r="C7" i="1"/>
  <c r="C25" i="1"/>
  <c r="C26" i="1"/>
  <c r="C8" i="1"/>
  <c r="C27" i="1"/>
  <c r="C38" i="1"/>
  <c r="C30" i="1"/>
  <c r="C39" i="1"/>
  <c r="C40" i="1"/>
  <c r="C31" i="1"/>
  <c r="C41" i="1"/>
  <c r="C32" i="1"/>
  <c r="C42" i="1"/>
  <c r="C43" i="1"/>
  <c r="C33" i="1"/>
  <c r="C34" i="1"/>
  <c r="C35" i="1"/>
  <c r="C44" i="1"/>
  <c r="C36" i="1"/>
  <c r="C45" i="1"/>
  <c r="C37" i="1"/>
  <c r="S3" i="1" l="1"/>
  <c r="Q39" i="1" l="1"/>
  <c r="S39" i="1"/>
  <c r="Q9" i="1"/>
  <c r="S9" i="1"/>
  <c r="Q27" i="1"/>
  <c r="S27" i="1"/>
  <c r="Q22" i="1"/>
  <c r="S22" i="1"/>
  <c r="Q35" i="1"/>
  <c r="S35" i="1"/>
  <c r="Q19" i="1"/>
  <c r="S19" i="1"/>
  <c r="Q33" i="1"/>
  <c r="S33" i="1"/>
  <c r="Q2" i="1"/>
  <c r="S2" i="1"/>
  <c r="Q7" i="1"/>
  <c r="S7" i="1"/>
  <c r="Q42" i="1"/>
  <c r="S42" i="1"/>
  <c r="Q26" i="1"/>
  <c r="S26" i="1"/>
  <c r="Q3" i="1"/>
  <c r="Q37" i="1"/>
  <c r="S37" i="1"/>
  <c r="Q41" i="1"/>
  <c r="S41" i="1"/>
  <c r="Q15" i="1"/>
  <c r="S15" i="1"/>
  <c r="Q13" i="1"/>
  <c r="S13" i="1"/>
  <c r="Q5" i="1"/>
  <c r="S5" i="1"/>
  <c r="Q10" i="1"/>
  <c r="S10" i="1"/>
  <c r="Q16" i="1"/>
  <c r="S16" i="1"/>
  <c r="Q20" i="1"/>
  <c r="S20" i="1"/>
  <c r="Q8" i="1"/>
  <c r="S8" i="1"/>
  <c r="Q12" i="1"/>
  <c r="S12" i="1"/>
  <c r="Q4" i="1"/>
  <c r="S4" i="1"/>
  <c r="Q11" i="1"/>
  <c r="S11" i="1"/>
  <c r="Q17" i="1"/>
  <c r="S17" i="1"/>
  <c r="Q24" i="1"/>
  <c r="S24" i="1"/>
  <c r="Q14" i="1"/>
  <c r="S14" i="1"/>
  <c r="Q6" i="1"/>
  <c r="S6" i="1"/>
  <c r="Q28" i="1"/>
  <c r="S28" i="1"/>
  <c r="Q38" i="1"/>
  <c r="S38" i="1"/>
  <c r="Q32" i="1"/>
  <c r="S32" i="1"/>
  <c r="Q29" i="1"/>
  <c r="S29" i="1"/>
  <c r="Q44" i="1"/>
  <c r="S44" i="1"/>
  <c r="Q21" i="1"/>
  <c r="S21" i="1"/>
  <c r="Q23" i="1"/>
  <c r="S23" i="1"/>
  <c r="Q25" i="1"/>
  <c r="S25" i="1"/>
  <c r="Q31" i="1"/>
  <c r="S31" i="1"/>
  <c r="Q34" i="1"/>
  <c r="S34" i="1"/>
  <c r="Q45" i="1"/>
  <c r="S45" i="1"/>
  <c r="Q18" i="1"/>
  <c r="S18" i="1"/>
  <c r="Q43" i="1"/>
  <c r="S43" i="1"/>
  <c r="Q40" i="1"/>
  <c r="S40" i="1"/>
  <c r="Q36" i="1"/>
  <c r="S36" i="1"/>
  <c r="S30" i="1"/>
  <c r="Q30" i="1"/>
</calcChain>
</file>

<file path=xl/sharedStrings.xml><?xml version="1.0" encoding="utf-8"?>
<sst xmlns="http://schemas.openxmlformats.org/spreadsheetml/2006/main" count="2744" uniqueCount="210">
  <si>
    <t>AGE</t>
  </si>
  <si>
    <t>SEX</t>
  </si>
  <si>
    <t>TRIBE</t>
  </si>
  <si>
    <t>RELIGION</t>
  </si>
  <si>
    <t>F</t>
  </si>
  <si>
    <t>M</t>
  </si>
  <si>
    <t>HAUSA</t>
  </si>
  <si>
    <t>ISLAM</t>
  </si>
  <si>
    <t>SEC</t>
  </si>
  <si>
    <t>H/W</t>
  </si>
  <si>
    <t>FEVERISH</t>
  </si>
  <si>
    <t>ZTIAN</t>
  </si>
  <si>
    <t>TERT</t>
  </si>
  <si>
    <t>BUSINES</t>
  </si>
  <si>
    <t>N/P</t>
  </si>
  <si>
    <t>NONE</t>
  </si>
  <si>
    <t>RETIRED</t>
  </si>
  <si>
    <t>FULANI</t>
  </si>
  <si>
    <t>RASHES</t>
  </si>
  <si>
    <t>S</t>
  </si>
  <si>
    <t>TIV</t>
  </si>
  <si>
    <t>COUGH</t>
  </si>
  <si>
    <t>m</t>
  </si>
  <si>
    <t>DRIVER</t>
  </si>
  <si>
    <t>GBAGI</t>
  </si>
  <si>
    <t>IGALA</t>
  </si>
  <si>
    <t>DIARRHO</t>
  </si>
  <si>
    <t>C/S</t>
  </si>
  <si>
    <t>STUD</t>
  </si>
  <si>
    <t>YORUBA</t>
  </si>
  <si>
    <t>UNEM</t>
  </si>
  <si>
    <t>W</t>
  </si>
  <si>
    <t>D</t>
  </si>
  <si>
    <t>SWEL-LEG</t>
  </si>
  <si>
    <t>IBO</t>
  </si>
  <si>
    <t>WEIGH/L</t>
  </si>
  <si>
    <t>SKIN-RASH</t>
  </si>
  <si>
    <t>VOMITTING</t>
  </si>
  <si>
    <t>PAIN</t>
  </si>
  <si>
    <t>ACHE</t>
  </si>
  <si>
    <t>PRIMARY</t>
  </si>
  <si>
    <t>NANDU</t>
  </si>
  <si>
    <t>TEACHER</t>
  </si>
  <si>
    <t>CHEST</t>
  </si>
  <si>
    <t>FARMER</t>
  </si>
  <si>
    <t>EAR DISC</t>
  </si>
  <si>
    <t>CHRISTIAN</t>
  </si>
  <si>
    <t>EDUCATION STATUS</t>
  </si>
  <si>
    <t>OCCUPATION</t>
  </si>
  <si>
    <t>CLINICAL STAGING</t>
  </si>
  <si>
    <t>SYMPTOMS</t>
  </si>
  <si>
    <t>S/N</t>
  </si>
  <si>
    <t>MARITAL STATUS</t>
  </si>
  <si>
    <t>Row Labels</t>
  </si>
  <si>
    <t>Grand Total</t>
  </si>
  <si>
    <t>20-29</t>
  </si>
  <si>
    <t>30-39</t>
  </si>
  <si>
    <t>40-49</t>
  </si>
  <si>
    <t>50-59</t>
  </si>
  <si>
    <t>Age Range</t>
  </si>
  <si>
    <t>Male</t>
  </si>
  <si>
    <t>Female</t>
  </si>
  <si>
    <t>total</t>
  </si>
  <si>
    <t>Count of SEX</t>
  </si>
  <si>
    <t>Sex</t>
  </si>
  <si>
    <t>f</t>
  </si>
  <si>
    <t>HCT_BL</t>
  </si>
  <si>
    <t>HCT_6M</t>
  </si>
  <si>
    <t>HGB _BL</t>
  </si>
  <si>
    <t>HGB_6M</t>
  </si>
  <si>
    <t>GRAN_BL</t>
  </si>
  <si>
    <t>GRAN_6M</t>
  </si>
  <si>
    <t>MID_BL</t>
  </si>
  <si>
    <t>MID_6M</t>
  </si>
  <si>
    <t>RBC_BL</t>
  </si>
  <si>
    <t>RBC_6M</t>
  </si>
  <si>
    <t>IL18_BL (pg/mL)</t>
  </si>
  <si>
    <t>VL_BL</t>
  </si>
  <si>
    <t>IL18_6M (pg/mL)</t>
  </si>
  <si>
    <t>VL_6M</t>
  </si>
  <si>
    <t>WEIGHT_BL_(kg)</t>
  </si>
  <si>
    <t>WEIGHT_6M_(kg)</t>
  </si>
  <si>
    <t>HEIGHT_(m)</t>
  </si>
  <si>
    <t>BMI_BL</t>
  </si>
  <si>
    <t>BMI_6M</t>
  </si>
  <si>
    <t>CD4_BL</t>
  </si>
  <si>
    <t>CD4_6M</t>
  </si>
  <si>
    <t>LYMP_BL (10^9/L)</t>
  </si>
  <si>
    <t>LYMP_6M (10^9/L)</t>
  </si>
  <si>
    <t>PLATELET_BL</t>
  </si>
  <si>
    <t>PLATELET_6M</t>
  </si>
  <si>
    <t>WBC_BL_(10^9/L)</t>
  </si>
  <si>
    <t>WBC_6M_(10^9/L)</t>
  </si>
  <si>
    <t>AGE_Group</t>
  </si>
  <si>
    <t>GROUP</t>
  </si>
  <si>
    <t>BMI</t>
  </si>
  <si>
    <t>CD4</t>
  </si>
  <si>
    <t>PLATELET</t>
  </si>
  <si>
    <t>HCT</t>
  </si>
  <si>
    <t xml:space="preserve">HGB </t>
  </si>
  <si>
    <t>GRAN</t>
  </si>
  <si>
    <t>MID</t>
  </si>
  <si>
    <t>RBC</t>
  </si>
  <si>
    <t>VL</t>
  </si>
  <si>
    <t>WEIGHT</t>
  </si>
  <si>
    <t>WBC</t>
  </si>
  <si>
    <t>LYMP</t>
  </si>
  <si>
    <t>IL18</t>
  </si>
  <si>
    <t>Before</t>
  </si>
  <si>
    <t>After</t>
  </si>
  <si>
    <t>TrTMT</t>
  </si>
  <si>
    <t>HIV V Load</t>
  </si>
  <si>
    <t>WHO Class</t>
  </si>
  <si>
    <t>Viral Supression</t>
  </si>
  <si>
    <t>poor Supression</t>
  </si>
  <si>
    <t>Critical Values</t>
  </si>
  <si>
    <t>HIV Viral Load category</t>
  </si>
  <si>
    <t>CD4_BL_Category</t>
  </si>
  <si>
    <t>CD4_6M_Category</t>
  </si>
  <si>
    <t>CD4 Load</t>
  </si>
  <si>
    <t>WHO class</t>
  </si>
  <si>
    <t>A</t>
  </si>
  <si>
    <t>B</t>
  </si>
  <si>
    <t>C</t>
  </si>
  <si>
    <t>HIV_Viral_Load_category_before</t>
  </si>
  <si>
    <t>HIV_Viral_Load_category_After</t>
  </si>
  <si>
    <t>&lt;24</t>
  </si>
  <si>
    <t>25-54</t>
  </si>
  <si>
    <t>&gt;56</t>
  </si>
  <si>
    <t>Weight</t>
  </si>
  <si>
    <t>Group1</t>
  </si>
  <si>
    <t>&lt;18.5</t>
  </si>
  <si>
    <t>18.5-24.9</t>
  </si>
  <si>
    <t>25-29.9</t>
  </si>
  <si>
    <t>30-39.9</t>
  </si>
  <si>
    <t>BMI_BL_Category</t>
  </si>
  <si>
    <t>BMI_6M_Category</t>
  </si>
  <si>
    <t>&gt;55</t>
  </si>
  <si>
    <t xml:space="preserve">WEIGH/L </t>
  </si>
  <si>
    <t xml:space="preserve">EVERISH         </t>
  </si>
  <si>
    <t xml:space="preserve">RASHES           </t>
  </si>
  <si>
    <t xml:space="preserve">SWEL-LEG        </t>
  </si>
  <si>
    <t xml:space="preserve">DIARRHO         </t>
  </si>
  <si>
    <t xml:space="preserve">EAR DISC         </t>
  </si>
  <si>
    <t xml:space="preserve">PAIN           </t>
  </si>
  <si>
    <t xml:space="preserve">N/P                             </t>
  </si>
  <si>
    <t xml:space="preserve">VOMITTING       </t>
  </si>
  <si>
    <t xml:space="preserve">SKIN-RASH       </t>
  </si>
  <si>
    <t>non</t>
  </si>
  <si>
    <t>chest</t>
  </si>
  <si>
    <t>ache</t>
  </si>
  <si>
    <t>WHO_Clinical Grade</t>
  </si>
  <si>
    <t>Log_CD4_BL</t>
  </si>
  <si>
    <t>log_VL_BL</t>
  </si>
  <si>
    <t xml:space="preserve"> </t>
  </si>
  <si>
    <t>Logit</t>
  </si>
  <si>
    <t>yes</t>
  </si>
  <si>
    <t>no</t>
  </si>
  <si>
    <t>Logit_CD4_BL</t>
  </si>
  <si>
    <t>Logit_VL_</t>
  </si>
  <si>
    <t>Logit_CD4_6m</t>
  </si>
  <si>
    <t>Logit_Regression_VL_BL</t>
  </si>
  <si>
    <t>Logit_Regression_6m</t>
  </si>
  <si>
    <t>Plasma viral load after 6 months on ART</t>
  </si>
  <si>
    <t>&lt;1000</t>
  </si>
  <si>
    <t>1000-10,000</t>
  </si>
  <si>
    <t>&gt;10,000</t>
  </si>
  <si>
    <t>Gender</t>
  </si>
  <si>
    <t>Educational Status</t>
  </si>
  <si>
    <t>None</t>
  </si>
  <si>
    <t>Primary</t>
  </si>
  <si>
    <t>Secondary</t>
  </si>
  <si>
    <t>Tertiary</t>
  </si>
  <si>
    <t>8(44.4)</t>
  </si>
  <si>
    <t>10(45.5)</t>
  </si>
  <si>
    <t>4(28.6)</t>
  </si>
  <si>
    <t>4(18.2)</t>
  </si>
  <si>
    <t>16(88.9)</t>
  </si>
  <si>
    <t>2(9)</t>
  </si>
  <si>
    <t>9(41)</t>
  </si>
  <si>
    <t>13(59)</t>
  </si>
  <si>
    <t>7(32)</t>
  </si>
  <si>
    <t>1(4.5)</t>
  </si>
  <si>
    <t>6(27.3)</t>
  </si>
  <si>
    <t>8(36.4)</t>
  </si>
  <si>
    <t>0.17-4.7</t>
  </si>
  <si>
    <t xml:space="preserve"> -0.6-4.2</t>
  </si>
  <si>
    <t>0.3-5.0</t>
  </si>
  <si>
    <t>0.6-6.6</t>
  </si>
  <si>
    <t xml:space="preserve"> -0.3-3.5</t>
  </si>
  <si>
    <t xml:space="preserve"> -4.1-(0.1)</t>
  </si>
  <si>
    <t xml:space="preserve"> -1.2-3.4</t>
  </si>
  <si>
    <t xml:space="preserve"> -2.0-5.5</t>
  </si>
  <si>
    <t>-</t>
  </si>
  <si>
    <t>OR</t>
  </si>
  <si>
    <t>P Value</t>
  </si>
  <si>
    <t>Variable</t>
  </si>
  <si>
    <t xml:space="preserve"> -1.8-0.8</t>
  </si>
  <si>
    <t xml:space="preserve"> -2.5-1.1</t>
  </si>
  <si>
    <t xml:space="preserve"> -1.7-2.8</t>
  </si>
  <si>
    <t xml:space="preserve"> -2.2-0.4</t>
  </si>
  <si>
    <t xml:space="preserve"> -3.6-0.2</t>
  </si>
  <si>
    <t>95% CI</t>
  </si>
  <si>
    <t xml:space="preserve">OR </t>
  </si>
  <si>
    <t>CD4 &lt; 200, {n (%)}</t>
  </si>
  <si>
    <t xml:space="preserve"> -2.1-1.0</t>
  </si>
  <si>
    <t xml:space="preserve"> -0.8-2.0</t>
  </si>
  <si>
    <t>Body Mass Index</t>
  </si>
  <si>
    <t>WHO_Clinical_Grade</t>
  </si>
  <si>
    <t>IL18_BL_(pg/mL)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</si>
</sst>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Perpetua"/>
      <family val="1"/>
    </font>
    <font>
      <sz val="11"/>
      <color theme="1"/>
      <name val="Perpetua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3" fontId="0" fillId="0" borderId="0" xfId="0" applyNumberFormat="1"/>
    <xf numFmtId="0" fontId="2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Charts!$G$13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Charts!$F$14:$F$17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</c:strCache>
            </c:strRef>
          </c:cat>
          <c:val>
            <c:numRef>
              <c:f>Charts!$G$14:$G$17</c:f>
              <c:numCache>
                <c:formatCode>General</c:formatCode>
                <c:ptCount val="4"/>
                <c:pt idx="0">
                  <c:v>7</c:v>
                </c:pt>
                <c:pt idx="1">
                  <c:v>12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DA-46E5-A937-5127CD81F0A6}"/>
            </c:ext>
          </c:extLst>
        </c:ser>
        <c:ser>
          <c:idx val="1"/>
          <c:order val="1"/>
          <c:tx>
            <c:strRef>
              <c:f>Charts!$H$13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Charts!$F$14:$F$17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</c:strCache>
            </c:strRef>
          </c:cat>
          <c:val>
            <c:numRef>
              <c:f>Charts!$H$14:$H$17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DA-46E5-A937-5127CD8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4"/>
        <c:axId val="209255424"/>
        <c:axId val="208098048"/>
      </c:barChart>
      <c:catAx>
        <c:axId val="2092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8048"/>
        <c:crosses val="autoZero"/>
        <c:auto val="1"/>
        <c:lblAlgn val="ctr"/>
        <c:lblOffset val="100"/>
        <c:noMultiLvlLbl val="0"/>
      </c:catAx>
      <c:valAx>
        <c:axId val="2080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Charts!$G$24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Charts!$F$25:$F$28</c:f>
              <c:strCache>
                <c:ptCount val="4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</c:strCache>
            </c:strRef>
          </c:cat>
          <c:val>
            <c:numRef>
              <c:f>Charts!$G$25:$G$28</c:f>
              <c:numCache>
                <c:formatCode>General</c:formatCode>
                <c:ptCount val="4"/>
                <c:pt idx="0">
                  <c:v>7</c:v>
                </c:pt>
                <c:pt idx="1">
                  <c:v>18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0A-4183-A3BB-464401CA3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8110336"/>
        <c:axId val="208111872"/>
      </c:barChart>
      <c:catAx>
        <c:axId val="2081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1872"/>
        <c:crosses val="autoZero"/>
        <c:auto val="1"/>
        <c:lblAlgn val="ctr"/>
        <c:lblOffset val="100"/>
        <c:noMultiLvlLbl val="0"/>
      </c:catAx>
      <c:valAx>
        <c:axId val="20811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Charts!$J$25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Charts!$I$26:$I$27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Charts!$J$26:$J$27</c:f>
              <c:numCache>
                <c:formatCode>General</c:formatCode>
                <c:ptCount val="2"/>
                <c:pt idx="0">
                  <c:v>30</c:v>
                </c:pt>
                <c:pt idx="1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58-4FB9-8A9B-1BB6B45E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627136"/>
        <c:axId val="223628672"/>
      </c:barChart>
      <c:catAx>
        <c:axId val="22362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28672"/>
        <c:crosses val="autoZero"/>
        <c:auto val="1"/>
        <c:lblAlgn val="ctr"/>
        <c:lblOffset val="100"/>
        <c:noMultiLvlLbl val="0"/>
      </c:catAx>
      <c:valAx>
        <c:axId val="22362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2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4</xdr:row>
      <xdr:rowOff>165100</xdr:rowOff>
    </xdr:from>
    <xdr:to>
      <xdr:col>16</xdr:col>
      <xdr:colOff>434975</xdr:colOff>
      <xdr:row>19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225425</xdr:colOff>
      <xdr:row>8</xdr:row>
      <xdr:rowOff>0</xdr:rowOff>
    </xdr:from>
    <xdr:to>
      <xdr:col>12</xdr:col>
      <xdr:colOff>530225</xdr:colOff>
      <xdr:row>22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8</xdr:row>
      <xdr:rowOff>0</xdr:rowOff>
    </xdr:from>
    <xdr:to>
      <xdr:col>13</xdr:col>
      <xdr:colOff>180975</xdr:colOff>
      <xdr:row>22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durrahman Ahmad" refreshedDate="43280.822941550927" createdVersion="5" refreshedVersion="5" minRefreshableVersion="3" recordCount="44">
  <cacheSource type="worksheet">
    <worksheetSource ref="A1:AQ45" sheet="Data"/>
  </cacheSource>
  <cacheFields count="35">
    <cacheField name="S/N" numFmtId="0">
      <sharedItems containsSemiMixedTypes="0" containsString="0" containsNumber="1" containsInteger="1" minValue="1" maxValue="44"/>
    </cacheField>
    <cacheField name="AGE" numFmtId="0">
      <sharedItems containsSemiMixedTypes="0" containsString="0" containsNumber="1" containsInteger="1" minValue="20" maxValue="56" count="25">
        <n v="41"/>
        <n v="52"/>
        <n v="32"/>
        <n v="40"/>
        <n v="33"/>
        <n v="46"/>
        <n v="39"/>
        <n v="22"/>
        <n v="29"/>
        <n v="55"/>
        <n v="30"/>
        <n v="20"/>
        <n v="48"/>
        <n v="35"/>
        <n v="38"/>
        <n v="25"/>
        <n v="31"/>
        <n v="28"/>
        <n v="26"/>
        <n v="45"/>
        <n v="50"/>
        <n v="43"/>
        <n v="42"/>
        <n v="51"/>
        <n v="56"/>
      </sharedItems>
      <fieldGroup base="1">
        <rangePr startNum="20" endNum="56" groupInterval="10"/>
        <groupItems count="6">
          <s v="&lt;20"/>
          <s v="20-29"/>
          <s v="30-39"/>
          <s v="40-49"/>
          <s v="50-59"/>
          <s v="&gt;60"/>
        </groupItems>
      </fieldGroup>
    </cacheField>
    <cacheField name="SEX" numFmtId="0">
      <sharedItems count="2">
        <s v="M"/>
        <s v="F"/>
      </sharedItems>
    </cacheField>
    <cacheField name="MARITAL STATUS" numFmtId="0">
      <sharedItems/>
    </cacheField>
    <cacheField name="TRIBE" numFmtId="0">
      <sharedItems/>
    </cacheField>
    <cacheField name="RELIGION" numFmtId="0">
      <sharedItems/>
    </cacheField>
    <cacheField name="EDUCATION STATUS" numFmtId="0">
      <sharedItems/>
    </cacheField>
    <cacheField name="OCCUPATION" numFmtId="0">
      <sharedItems/>
    </cacheField>
    <cacheField name="CLINICAL STAGING" numFmtId="0">
      <sharedItems containsSemiMixedTypes="0" containsString="0" containsNumber="1" containsInteger="1" minValue="1" maxValue="1"/>
    </cacheField>
    <cacheField name="SYMPTOMS" numFmtId="0">
      <sharedItems containsBlank="1"/>
    </cacheField>
    <cacheField name="WEIGHT-BL (kg)" numFmtId="0">
      <sharedItems containsSemiMixedTypes="0" containsString="0" containsNumber="1" containsInteger="1" minValue="38" maxValue="87"/>
    </cacheField>
    <cacheField name="WEIGHT-6M (kg)" numFmtId="0">
      <sharedItems containsSemiMixedTypes="0" containsString="0" containsNumber="1" containsInteger="1" minValue="38" maxValue="95"/>
    </cacheField>
    <cacheField name="HEIGHT (m)" numFmtId="0">
      <sharedItems containsSemiMixedTypes="0" containsString="0" containsNumber="1" minValue="1.45" maxValue="1.91"/>
    </cacheField>
    <cacheField name="BMI-BL" numFmtId="165">
      <sharedItems containsSemiMixedTypes="0" containsString="0" containsNumber="1" minValue="15.321267834913337" maxValue="31.955922865013779"/>
    </cacheField>
    <cacheField name="BMI-6M" numFmtId="165">
      <sharedItems containsSemiMixedTypes="0" containsString="0" containsNumber="1" minValue="15.00207475501931" maxValue="32.046146450889275"/>
    </cacheField>
    <cacheField name="CD4-BL" numFmtId="0">
      <sharedItems containsSemiMixedTypes="0" containsString="0" containsNumber="1" containsInteger="1" minValue="12" maxValue="643"/>
    </cacheField>
    <cacheField name="CD4-6M" numFmtId="0">
      <sharedItems containsSemiMixedTypes="0" containsString="0" containsNumber="1" containsInteger="1" minValue="18" maxValue="1080"/>
    </cacheField>
    <cacheField name="WBC-BL (10^9/L)" numFmtId="0">
      <sharedItems containsSemiMixedTypes="0" containsString="0" containsNumber="1" minValue="2.6" maxValue="18.399999999999999"/>
    </cacheField>
    <cacheField name="LYMP-BL (10^9/L)" numFmtId="0">
      <sharedItems containsSemiMixedTypes="0" containsString="0" containsNumber="1" minValue="0.9" maxValue="6.3"/>
    </cacheField>
    <cacheField name="LYMP-6M (10^9/L)" numFmtId="0">
      <sharedItems containsSemiMixedTypes="0" containsString="0" containsNumber="1" minValue="0.6" maxValue="5.3"/>
    </cacheField>
    <cacheField name="PLATELET- BL" numFmtId="0">
      <sharedItems containsSemiMixedTypes="0" containsString="0" containsNumber="1" containsInteger="1" minValue="101" maxValue="652"/>
    </cacheField>
    <cacheField name="PLATELET-6M" numFmtId="0">
      <sharedItems containsSemiMixedTypes="0" containsString="0" containsNumber="1" containsInteger="1" minValue="91" maxValue="509"/>
    </cacheField>
    <cacheField name="HCT-BL" numFmtId="0">
      <sharedItems containsSemiMixedTypes="0" containsString="0" containsNumber="1" minValue="19.100000000000001" maxValue="43.6"/>
    </cacheField>
    <cacheField name="HCT-6M" numFmtId="0">
      <sharedItems containsSemiMixedTypes="0" containsString="0" containsNumber="1" minValue="9" maxValue="53.9"/>
    </cacheField>
    <cacheField name="HGB -BL" numFmtId="0">
      <sharedItems containsSemiMixedTypes="0" containsString="0" containsNumber="1" minValue="6.4" maxValue="14.1"/>
    </cacheField>
    <cacheField name="HGB-6M" numFmtId="0">
      <sharedItems containsSemiMixedTypes="0" containsString="0" containsNumber="1" minValue="3.3" maxValue="16.899999999999999"/>
    </cacheField>
    <cacheField name="GRAN -BL" numFmtId="0">
      <sharedItems containsSemiMixedTypes="0" containsString="0" containsNumber="1" minValue="0.2" maxValue="13.2"/>
    </cacheField>
    <cacheField name="GRAN-6M" numFmtId="0">
      <sharedItems containsSemiMixedTypes="0" containsString="0" containsNumber="1" minValue="0.3" maxValue="9.8000000000000007"/>
    </cacheField>
    <cacheField name="MID-BL" numFmtId="0">
      <sharedItems containsSemiMixedTypes="0" containsString="0" containsNumber="1" minValue="0.2" maxValue="9.6"/>
    </cacheField>
    <cacheField name="MID-6M" numFmtId="0">
      <sharedItems containsSemiMixedTypes="0" containsString="0" containsNumber="1" minValue="0.1" maxValue="1.1000000000000001"/>
    </cacheField>
    <cacheField name="RBC-BL" numFmtId="0">
      <sharedItems containsSemiMixedTypes="0" containsString="0" containsNumber="1" minValue="2.1" maxValue="4.9000000000000004"/>
    </cacheField>
    <cacheField name="RBC-6M" numFmtId="0">
      <sharedItems containsSemiMixedTypes="0" containsString="0" containsNumber="1" minValue="1.1000000000000001" maxValue="6.2"/>
    </cacheField>
    <cacheField name="WBC-6M (10^9/L)" numFmtId="0">
      <sharedItems containsSemiMixedTypes="0" containsString="0" containsNumber="1" minValue="1.9" maxValue="19.8"/>
    </cacheField>
    <cacheField name="IL-18-BL (pg/mL)" numFmtId="0">
      <sharedItems containsSemiMixedTypes="0" containsString="0" containsNumber="1" minValue="0.16800000000000001" maxValue="9.782"/>
    </cacheField>
    <cacheField name="IL-18-6M (pg/mL)" numFmtId="0">
      <sharedItems containsSemiMixedTypes="0" containsString="0" containsNumber="1" minValue="0.218" maxValue="10.86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1"/>
    <x v="0"/>
    <x v="0"/>
    <s v="M"/>
    <s v="HAUSA"/>
    <s v="ZTIAN"/>
    <s v="TERT"/>
    <s v="BUSINES"/>
    <n v="1"/>
    <s v="N/P"/>
    <n v="65"/>
    <n v="61"/>
    <n v="1.67"/>
    <n v="23.306680053067517"/>
    <n v="21.872422819032593"/>
    <n v="386"/>
    <n v="193"/>
    <n v="4.9000000000000004"/>
    <n v="2.7"/>
    <n v="1.8"/>
    <n v="203"/>
    <n v="210"/>
    <n v="43.6"/>
    <n v="37.5"/>
    <n v="13.7"/>
    <n v="11.9"/>
    <n v="1.8"/>
    <n v="0.7"/>
    <n v="0.4"/>
    <n v="0.3"/>
    <n v="4.7"/>
    <n v="3.9"/>
    <n v="2.8"/>
    <n v="0.41899999999999998"/>
    <n v="0.38700000000000001"/>
  </r>
  <r>
    <n v="2"/>
    <x v="1"/>
    <x v="1"/>
    <s v="M"/>
    <s v="HAUSA"/>
    <s v="ISLAM"/>
    <s v="SEC"/>
    <s v="RETIRED"/>
    <n v="1"/>
    <s v="FEVERISH"/>
    <n v="71"/>
    <n v="77"/>
    <n v="1.8"/>
    <n v="21.913580246913579"/>
    <n v="23.76543209876543"/>
    <n v="330"/>
    <n v="1080"/>
    <n v="3.8"/>
    <n v="2"/>
    <n v="5.3"/>
    <n v="302"/>
    <n v="97"/>
    <n v="34.299999999999997"/>
    <n v="37.299999999999997"/>
    <n v="11.2"/>
    <n v="12.2"/>
    <n v="1.5"/>
    <n v="5.3"/>
    <n v="0.3"/>
    <n v="0.5"/>
    <n v="4"/>
    <n v="3.5"/>
    <n v="9"/>
    <n v="0.81499999999999995"/>
    <n v="0.40899999999999997"/>
  </r>
  <r>
    <n v="3"/>
    <x v="2"/>
    <x v="1"/>
    <s v="M"/>
    <s v="FULANI"/>
    <s v="ISLAM"/>
    <s v="SEC"/>
    <s v="H/W"/>
    <n v="1"/>
    <m/>
    <n v="87"/>
    <n v="95"/>
    <n v="1.77"/>
    <n v="27.769797950780426"/>
    <n v="30.323342589932647"/>
    <n v="573"/>
    <n v="573"/>
    <n v="4.8"/>
    <n v="2"/>
    <n v="3.3"/>
    <n v="282"/>
    <n v="258"/>
    <n v="38.6"/>
    <n v="34.700000000000003"/>
    <n v="13"/>
    <n v="11.5"/>
    <n v="2.4"/>
    <n v="4.8"/>
    <n v="0.4"/>
    <n v="0.5"/>
    <n v="4.7"/>
    <n v="2.9"/>
    <n v="8.4"/>
    <n v="2.3780000000000001"/>
    <n v="0.28599999999999998"/>
  </r>
  <r>
    <n v="4"/>
    <x v="3"/>
    <x v="1"/>
    <s v="M"/>
    <s v="HAUSA"/>
    <s v="ISLAM"/>
    <s v="NONE"/>
    <s v="H/W"/>
    <n v="1"/>
    <s v="RASHES"/>
    <n v="48"/>
    <n v="45"/>
    <n v="1.6"/>
    <n v="18.749999999999996"/>
    <n v="17.578124999999996"/>
    <n v="643"/>
    <n v="625"/>
    <n v="5.3"/>
    <n v="1.6"/>
    <n v="3.3"/>
    <n v="458"/>
    <n v="390"/>
    <n v="34.200000000000003"/>
    <n v="31.4"/>
    <n v="11.3"/>
    <n v="10.7"/>
    <n v="3.2"/>
    <n v="5.2"/>
    <n v="0.3"/>
    <n v="0.6"/>
    <n v="3.7"/>
    <n v="3.1"/>
    <n v="9.1"/>
    <n v="0.47899999999999998"/>
    <n v="0.41899999999999998"/>
  </r>
  <r>
    <n v="5"/>
    <x v="4"/>
    <x v="0"/>
    <s v="S"/>
    <s v="TIV"/>
    <s v="CHRISTIAN"/>
    <s v="NONE"/>
    <s v="BUSINES"/>
    <n v="1"/>
    <s v="COUGH"/>
    <n v="70"/>
    <n v="68"/>
    <n v="1.76"/>
    <n v="22.598140495867771"/>
    <n v="21.952479338842977"/>
    <n v="92"/>
    <n v="120"/>
    <n v="5.4"/>
    <n v="1.6"/>
    <n v="1.3"/>
    <n v="328"/>
    <n v="166"/>
    <n v="28.2"/>
    <n v="38.9"/>
    <n v="12.5"/>
    <n v="12.7"/>
    <n v="3.4"/>
    <n v="0.3"/>
    <n v="0.4"/>
    <n v="0.3"/>
    <n v="3.7"/>
    <n v="4.3"/>
    <n v="1.9"/>
    <n v="4.9660000000000002"/>
    <n v="0.35599999999999998"/>
  </r>
  <r>
    <n v="6"/>
    <x v="5"/>
    <x v="0"/>
    <s v="M"/>
    <s v="HAUSA"/>
    <s v="ISLAM"/>
    <s v="NONE"/>
    <s v="DRIVER"/>
    <n v="1"/>
    <m/>
    <n v="58"/>
    <n v="55"/>
    <n v="1.63"/>
    <n v="21.829952199932254"/>
    <n v="20.700816741315069"/>
    <n v="62"/>
    <n v="124"/>
    <n v="4.5"/>
    <n v="3"/>
    <n v="1.9"/>
    <n v="120"/>
    <n v="132"/>
    <n v="38.799999999999997"/>
    <n v="39.1"/>
    <n v="12.5"/>
    <n v="13.1"/>
    <n v="2.6"/>
    <n v="3.1"/>
    <n v="0.3"/>
    <n v="0.4"/>
    <n v="4.0999999999999996"/>
    <n v="4.0999999999999996"/>
    <n v="5.4"/>
    <n v="1.4850000000000001"/>
    <n v="0.75600000000000001"/>
  </r>
  <r>
    <n v="7"/>
    <x v="6"/>
    <x v="1"/>
    <s v="M"/>
    <s v="GBAGI"/>
    <s v="CHRISTIAN"/>
    <s v="TERT"/>
    <s v="H/W"/>
    <n v="1"/>
    <m/>
    <n v="74"/>
    <n v="80"/>
    <n v="1.58"/>
    <n v="29.642685467072578"/>
    <n v="32.046146450889275"/>
    <n v="133"/>
    <n v="59"/>
    <n v="5.7"/>
    <n v="1"/>
    <n v="0.6"/>
    <n v="232"/>
    <n v="195"/>
    <n v="25.4"/>
    <n v="9"/>
    <n v="10.6"/>
    <n v="3.3"/>
    <n v="2.2000000000000002"/>
    <n v="3.1"/>
    <n v="0.5"/>
    <n v="0.2"/>
    <n v="2.6"/>
    <n v="1.1000000000000001"/>
    <n v="3.9"/>
    <n v="9.782"/>
    <n v="3.4319999999999999"/>
  </r>
  <r>
    <n v="8"/>
    <x v="3"/>
    <x v="1"/>
    <s v="M"/>
    <s v="IGALA"/>
    <s v="CHRISTIAN"/>
    <s v="SEC"/>
    <s v="H/W"/>
    <n v="1"/>
    <s v="DIARRHO"/>
    <n v="64"/>
    <n v="70"/>
    <n v="1.55"/>
    <n v="26.638917793964616"/>
    <n v="29.136316337148799"/>
    <n v="126"/>
    <n v="239"/>
    <n v="2.6"/>
    <n v="3.3"/>
    <n v="1.6"/>
    <n v="127"/>
    <n v="207"/>
    <n v="36.299999999999997"/>
    <n v="30.6"/>
    <n v="11.9"/>
    <n v="10.5"/>
    <n v="0.2"/>
    <n v="3.1"/>
    <n v="0.2"/>
    <n v="0.2"/>
    <n v="4.3"/>
    <n v="3.2"/>
    <n v="3.6"/>
    <n v="1.722"/>
    <n v="1.2130000000000001"/>
  </r>
  <r>
    <n v="9"/>
    <x v="7"/>
    <x v="1"/>
    <s v="M"/>
    <s v="HAUSA"/>
    <s v="ISLAM"/>
    <s v="SEC"/>
    <s v="C/S"/>
    <n v="1"/>
    <m/>
    <n v="58"/>
    <n v="60"/>
    <n v="1.45"/>
    <n v="27.586206896551722"/>
    <n v="28.53745541022592"/>
    <n v="593"/>
    <n v="719"/>
    <n v="8.5"/>
    <n v="1"/>
    <n v="2.6"/>
    <n v="298"/>
    <n v="400"/>
    <n v="41.3"/>
    <n v="39.799999999999997"/>
    <n v="13.7"/>
    <n v="13.3"/>
    <n v="4.8"/>
    <n v="1.8"/>
    <n v="0.4"/>
    <n v="0.2"/>
    <n v="4.9000000000000004"/>
    <n v="4.0999999999999996"/>
    <n v="6"/>
    <n v="0.51800000000000002"/>
    <n v="0.318"/>
  </r>
  <r>
    <n v="10"/>
    <x v="8"/>
    <x v="1"/>
    <s v="S"/>
    <s v="TIV"/>
    <s v="CHRISTIAN"/>
    <s v="TERT"/>
    <s v="STUD"/>
    <n v="1"/>
    <s v="RASHES"/>
    <n v="51"/>
    <n v="49"/>
    <n v="1.48"/>
    <n v="23.283418553688826"/>
    <n v="22.370343316289262"/>
    <n v="51"/>
    <n v="125"/>
    <n v="2.6"/>
    <n v="2"/>
    <n v="2.6"/>
    <n v="251"/>
    <n v="153"/>
    <n v="30.1"/>
    <n v="25.6"/>
    <n v="10.1"/>
    <n v="8.1999999999999993"/>
    <n v="1.3"/>
    <n v="3"/>
    <n v="0.2"/>
    <n v="0.4"/>
    <n v="3.5"/>
    <n v="2.6"/>
    <n v="4.2"/>
    <n v="0.33700000000000002"/>
    <n v="0.38100000000000001"/>
  </r>
  <r>
    <n v="11"/>
    <x v="9"/>
    <x v="1"/>
    <s v="M"/>
    <s v="HAUSA"/>
    <s v="ISLAM"/>
    <s v="NONE"/>
    <s v="H/W"/>
    <n v="1"/>
    <m/>
    <n v="44"/>
    <n v="55"/>
    <n v="1.6"/>
    <n v="17.187499999999996"/>
    <n v="21.484374999999996"/>
    <n v="151"/>
    <n v="433"/>
    <n v="5.2"/>
    <n v="2"/>
    <n v="3.2"/>
    <n v="166"/>
    <n v="225"/>
    <n v="27.7"/>
    <n v="41.9"/>
    <n v="9.4"/>
    <n v="13.8"/>
    <n v="2.8"/>
    <n v="3.6"/>
    <n v="0.4"/>
    <n v="0.5"/>
    <n v="3.4"/>
    <n v="4.7"/>
    <n v="7.3"/>
    <n v="5.843"/>
    <n v="0.47599999999999998"/>
  </r>
  <r>
    <n v="12"/>
    <x v="10"/>
    <x v="1"/>
    <s v="M"/>
    <s v="HAUSA"/>
    <s v="ISLAM"/>
    <s v="NONE"/>
    <s v="H/W"/>
    <n v="1"/>
    <m/>
    <n v="62"/>
    <n v="65"/>
    <n v="1.59"/>
    <n v="24.524346347059055"/>
    <n v="25.711008267078039"/>
    <n v="38"/>
    <n v="122"/>
    <n v="4.5999999999999996"/>
    <n v="3.2"/>
    <n v="1.7"/>
    <n v="101"/>
    <n v="131"/>
    <n v="19.100000000000001"/>
    <n v="27.6"/>
    <n v="6.4"/>
    <n v="8.9"/>
    <n v="1.1000000000000001"/>
    <n v="1.9"/>
    <n v="0.3"/>
    <n v="0.3"/>
    <n v="2.1"/>
    <n v="3.3"/>
    <n v="3.9"/>
    <n v="1.589"/>
    <n v="1.5029999999999999"/>
  </r>
  <r>
    <n v="13"/>
    <x v="11"/>
    <x v="1"/>
    <s v="M"/>
    <s v="HAUSA"/>
    <s v="ISLAM"/>
    <s v="SEC"/>
    <s v="H/W"/>
    <n v="1"/>
    <s v="FEVERISH"/>
    <n v="62"/>
    <n v="60"/>
    <n v="1.7"/>
    <n v="21.453287197231838"/>
    <n v="20.761245674740486"/>
    <n v="582"/>
    <n v="988"/>
    <n v="4.3"/>
    <n v="1.8"/>
    <n v="2.2000000000000002"/>
    <n v="291"/>
    <n v="303"/>
    <n v="40.9"/>
    <n v="39"/>
    <n v="10.4"/>
    <n v="12.8"/>
    <n v="2.1"/>
    <n v="2"/>
    <n v="0.4"/>
    <n v="0.2"/>
    <n v="4.8"/>
    <n v="4.3"/>
    <n v="4.4000000000000004"/>
    <n v="0.52100000000000002"/>
    <n v="0.36499999999999999"/>
  </r>
  <r>
    <n v="14"/>
    <x v="12"/>
    <x v="0"/>
    <s v="M"/>
    <s v="YORUBA"/>
    <s v="CHRISTIAN"/>
    <s v="TERT"/>
    <s v="UNEM"/>
    <n v="1"/>
    <m/>
    <n v="52"/>
    <n v="58"/>
    <n v="1.58"/>
    <n v="20.82999519307803"/>
    <n v="23.233456176894723"/>
    <n v="12"/>
    <n v="546"/>
    <n v="5.4"/>
    <n v="1.7"/>
    <n v="2.2000000000000002"/>
    <n v="276"/>
    <n v="91"/>
    <n v="31.3"/>
    <n v="36.6"/>
    <n v="10.4"/>
    <n v="11.8"/>
    <n v="3"/>
    <n v="0.5"/>
    <n v="0.7"/>
    <n v="0.4"/>
    <n v="2.9"/>
    <n v="3.7"/>
    <n v="4.4000000000000004"/>
    <n v="0.81799999999999995"/>
    <n v="1.774"/>
  </r>
  <r>
    <n v="15"/>
    <x v="9"/>
    <x v="1"/>
    <s v="W"/>
    <s v="HAUSA"/>
    <s v="ISLAM"/>
    <s v="NONE"/>
    <s v="UNEM"/>
    <n v="1"/>
    <s v="COUGH"/>
    <n v="43"/>
    <n v="45"/>
    <n v="1.49"/>
    <n v="19.368496914553401"/>
    <n v="20.269357236160534"/>
    <n v="249"/>
    <n v="72"/>
    <n v="5.5"/>
    <n v="1.8"/>
    <n v="2.1"/>
    <n v="337"/>
    <n v="398"/>
    <n v="38.299999999999997"/>
    <n v="39.799999999999997"/>
    <n v="12.5"/>
    <n v="13.6"/>
    <n v="3.4"/>
    <n v="3.9"/>
    <n v="0.3"/>
    <n v="0.2"/>
    <n v="4.4000000000000004"/>
    <n v="4.3"/>
    <n v="4.0999999999999996"/>
    <n v="2.633"/>
    <n v="1.599"/>
  </r>
  <r>
    <n v="16"/>
    <x v="13"/>
    <x v="0"/>
    <s v="M"/>
    <s v="HAUSA"/>
    <s v="ISLAM"/>
    <s v="SEC"/>
    <s v="C/S"/>
    <n v="1"/>
    <m/>
    <n v="65"/>
    <n v="63"/>
    <n v="1.7"/>
    <n v="22.491349480968861"/>
    <n v="21.79930795847751"/>
    <n v="199"/>
    <n v="200"/>
    <n v="4"/>
    <n v="1.6"/>
    <n v="1.3"/>
    <n v="214"/>
    <n v="200"/>
    <n v="38.9"/>
    <n v="31.7"/>
    <n v="13.4"/>
    <n v="15.1"/>
    <n v="2.2000000000000002"/>
    <n v="2.8"/>
    <n v="0.2"/>
    <n v="0.2"/>
    <n v="4.3"/>
    <n v="4.2"/>
    <n v="3.8"/>
    <n v="0.91300000000000003"/>
    <n v="4.0209999999999999"/>
  </r>
  <r>
    <n v="17"/>
    <x v="10"/>
    <x v="1"/>
    <s v="M"/>
    <s v="HAUSA"/>
    <s v="ISLAM"/>
    <s v="SEC"/>
    <s v="H/W"/>
    <n v="1"/>
    <s v="FEVERISH"/>
    <n v="69"/>
    <n v="67"/>
    <n v="1.7"/>
    <n v="23.87543252595156"/>
    <n v="23.183391003460208"/>
    <n v="227"/>
    <n v="260"/>
    <n v="6.9"/>
    <n v="2.4"/>
    <n v="2.2000000000000002"/>
    <n v="188"/>
    <n v="248"/>
    <n v="32.5"/>
    <n v="36.799999999999997"/>
    <n v="10.7"/>
    <n v="11.4"/>
    <n v="4.0999999999999996"/>
    <n v="1.9"/>
    <n v="0.4"/>
    <n v="0.4"/>
    <n v="4.0999999999999996"/>
    <n v="3.6"/>
    <n v="4.5"/>
    <n v="2.79"/>
    <n v="3.0590000000000002"/>
  </r>
  <r>
    <n v="18"/>
    <x v="8"/>
    <x v="1"/>
    <s v="M"/>
    <s v="HAUSA"/>
    <s v="ISLAM"/>
    <s v="TERT"/>
    <s v="C/S"/>
    <n v="1"/>
    <m/>
    <n v="47"/>
    <n v="50"/>
    <n v="1.52"/>
    <n v="20.342797783933516"/>
    <n v="21.641274238227147"/>
    <n v="102"/>
    <n v="204"/>
    <n v="5.5"/>
    <n v="2.2999999999999998"/>
    <n v="2.9"/>
    <n v="318"/>
    <n v="324"/>
    <n v="36.700000000000003"/>
    <n v="32.700000000000003"/>
    <n v="12.2"/>
    <n v="11.1"/>
    <n v="2.7"/>
    <n v="4"/>
    <n v="0.5"/>
    <n v="0.5"/>
    <n v="3.8"/>
    <n v="3.1"/>
    <n v="5"/>
    <n v="3.206"/>
    <n v="1.079"/>
  </r>
  <r>
    <n v="19"/>
    <x v="14"/>
    <x v="1"/>
    <s v="D"/>
    <s v="HAUSA"/>
    <s v="ISLAM"/>
    <s v="SEC"/>
    <s v="UNEM"/>
    <n v="1"/>
    <s v="RASHES"/>
    <n v="52"/>
    <n v="59"/>
    <n v="1.59"/>
    <n v="20.568806613662431"/>
    <n v="23.337684427040067"/>
    <n v="417"/>
    <n v="579"/>
    <n v="9"/>
    <n v="4.7"/>
    <n v="2.7"/>
    <n v="214"/>
    <n v="236"/>
    <n v="35.799999999999997"/>
    <n v="37.200000000000003"/>
    <n v="12.1"/>
    <n v="12.5"/>
    <n v="3.6"/>
    <n v="2.4"/>
    <n v="0.7"/>
    <n v="0.5"/>
    <n v="4.0999999999999996"/>
    <n v="3.9"/>
    <n v="5.6"/>
    <n v="0.93600000000000005"/>
    <n v="0.32700000000000001"/>
  </r>
  <r>
    <n v="20"/>
    <x v="6"/>
    <x v="0"/>
    <s v="M"/>
    <s v="HAUSA"/>
    <s v="ISLAM"/>
    <s v="TERT"/>
    <s v="C/S"/>
    <n v="1"/>
    <s v="SWEL-LEG"/>
    <n v="51"/>
    <n v="54"/>
    <n v="1.59"/>
    <n v="20.173252640322769"/>
    <n v="21.359914560341757"/>
    <n v="161"/>
    <n v="185"/>
    <n v="15.3"/>
    <n v="1.8"/>
    <n v="1.2"/>
    <n v="419"/>
    <n v="468"/>
    <n v="32.5"/>
    <n v="34.700000000000003"/>
    <n v="10.9"/>
    <n v="10.6"/>
    <n v="12.6"/>
    <n v="9.8000000000000007"/>
    <n v="0.9"/>
    <n v="0.6"/>
    <n v="3.8"/>
    <n v="2.9"/>
    <n v="4"/>
    <n v="1.3620000000000001"/>
    <n v="1.379"/>
  </r>
  <r>
    <n v="21"/>
    <x v="13"/>
    <x v="1"/>
    <s v="D"/>
    <s v="HAUSA"/>
    <s v="ISLAM"/>
    <s v="SEC"/>
    <s v="UNEM"/>
    <n v="1"/>
    <s v="SWEL-LEG"/>
    <n v="51"/>
    <n v="58"/>
    <n v="1.65"/>
    <n v="18.732782369146008"/>
    <n v="21.30394857667585"/>
    <n v="104"/>
    <n v="176"/>
    <n v="8"/>
    <n v="1.1000000000000001"/>
    <n v="0.9"/>
    <n v="178"/>
    <n v="256"/>
    <n v="34.4"/>
    <n v="32.1"/>
    <n v="11.9"/>
    <n v="10.6"/>
    <n v="6.1"/>
    <n v="3.4"/>
    <n v="0.8"/>
    <n v="0.7"/>
    <n v="4.2"/>
    <n v="2.7"/>
    <n v="4.8"/>
    <n v="1.1160000000000001"/>
    <n v="0.38100000000000001"/>
  </r>
  <r>
    <n v="22"/>
    <x v="15"/>
    <x v="1"/>
    <s v="M"/>
    <s v="HAUSA"/>
    <s v="ISLAM"/>
    <s v="NONE"/>
    <s v="H/W"/>
    <n v="1"/>
    <s v="FEVERISH"/>
    <n v="47"/>
    <n v="52"/>
    <n v="1.65"/>
    <n v="17.263544536271812"/>
    <n v="19.100091827364558"/>
    <n v="25"/>
    <n v="141"/>
    <n v="3.2"/>
    <n v="1.4"/>
    <n v="1.3"/>
    <n v="182"/>
    <n v="176"/>
    <n v="31"/>
    <n v="45.1"/>
    <n v="10.5"/>
    <n v="14.3"/>
    <n v="1.4"/>
    <n v="2"/>
    <n v="0.4"/>
    <n v="0.3"/>
    <n v="4"/>
    <n v="5.3"/>
    <n v="3.6"/>
    <n v="1.492"/>
    <n v="0.58199999999999996"/>
  </r>
  <r>
    <n v="23"/>
    <x v="16"/>
    <x v="1"/>
    <s v="M"/>
    <s v="HAUSA"/>
    <s v="ISLAM"/>
    <s v="SEC"/>
    <s v="H/W"/>
    <n v="1"/>
    <m/>
    <n v="80"/>
    <n v="85"/>
    <n v="1.65"/>
    <n v="29.384756657483933"/>
    <n v="31.221303948576679"/>
    <n v="249"/>
    <n v="388"/>
    <n v="8.1999999999999993"/>
    <n v="2.8"/>
    <n v="2.4"/>
    <n v="284"/>
    <n v="283"/>
    <n v="42.6"/>
    <n v="44.3"/>
    <n v="14"/>
    <n v="14.1"/>
    <n v="5"/>
    <n v="5.4"/>
    <n v="0.4"/>
    <n v="0.6"/>
    <n v="4.9000000000000004"/>
    <n v="3.8"/>
    <n v="8.4"/>
    <n v="0.36499999999999999"/>
    <n v="0.47599999999999998"/>
  </r>
  <r>
    <n v="24"/>
    <x v="17"/>
    <x v="1"/>
    <s v="M"/>
    <s v="HAUSA"/>
    <s v="ISLAM"/>
    <s v="SEC"/>
    <s v="H/W"/>
    <n v="1"/>
    <m/>
    <n v="38"/>
    <n v="38"/>
    <n v="1.55"/>
    <n v="15.816857440166491"/>
    <n v="15.816857440166491"/>
    <n v="152"/>
    <n v="236"/>
    <n v="3.5"/>
    <n v="1.8"/>
    <n v="2.1"/>
    <n v="316"/>
    <n v="315"/>
    <n v="33.799999999999997"/>
    <n v="31.6"/>
    <n v="11.2"/>
    <n v="10.1"/>
    <n v="1.3"/>
    <n v="0.6"/>
    <n v="0.4"/>
    <n v="0.3"/>
    <n v="3.9"/>
    <n v="3.4"/>
    <n v="3"/>
    <n v="0.80800000000000005"/>
    <n v="1.423"/>
  </r>
  <r>
    <n v="25"/>
    <x v="10"/>
    <x v="0"/>
    <s v="M"/>
    <s v="HAUSA"/>
    <s v="ISLAM"/>
    <s v="SEC"/>
    <s v="BUSINES"/>
    <n v="1"/>
    <m/>
    <n v="65"/>
    <n v="65"/>
    <n v="1.66"/>
    <n v="23.588329220496444"/>
    <n v="23.588329220496444"/>
    <n v="273"/>
    <n v="73"/>
    <n v="5.5"/>
    <n v="2.5"/>
    <n v="2.8"/>
    <n v="328"/>
    <n v="220"/>
    <n v="39.1"/>
    <n v="14.5"/>
    <n v="13.1"/>
    <n v="5.0999999999999996"/>
    <n v="2.7"/>
    <n v="1.5"/>
    <n v="0.3"/>
    <n v="1"/>
    <n v="4.5"/>
    <n v="1.7"/>
    <n v="5.3"/>
    <n v="0.16800000000000001"/>
    <n v="0.41299999999999998"/>
  </r>
  <r>
    <n v="26"/>
    <x v="13"/>
    <x v="0"/>
    <s v="M"/>
    <s v="YORUBA"/>
    <s v="CHRISTIAN"/>
    <s v="SEC"/>
    <s v="C/S"/>
    <n v="1"/>
    <s v="FEVERISH"/>
    <n v="61"/>
    <n v="61"/>
    <n v="1.68"/>
    <n v="21.612811791383223"/>
    <n v="21.612811791383223"/>
    <n v="151"/>
    <n v="266"/>
    <n v="9.5"/>
    <n v="3.1"/>
    <n v="1.4"/>
    <n v="483"/>
    <n v="244"/>
    <n v="22.5"/>
    <n v="33.700000000000003"/>
    <n v="7.6"/>
    <n v="10.9"/>
    <n v="5.9"/>
    <n v="1.7"/>
    <n v="0.5"/>
    <n v="0.4"/>
    <n v="2.6"/>
    <n v="3.7"/>
    <n v="3.5"/>
    <n v="6.851"/>
    <n v="1.403"/>
  </r>
  <r>
    <n v="27"/>
    <x v="16"/>
    <x v="0"/>
    <s v="S"/>
    <s v="IBO"/>
    <s v="CHRISTIAN"/>
    <s v="SEC"/>
    <s v="C/S"/>
    <n v="1"/>
    <s v="RASHES"/>
    <n v="67"/>
    <n v="65"/>
    <n v="1.83"/>
    <n v="20.006569321269669"/>
    <n v="19.409358296754156"/>
    <n v="59"/>
    <n v="117"/>
    <n v="3.9"/>
    <n v="1.4"/>
    <n v="1.5"/>
    <n v="160"/>
    <n v="179"/>
    <n v="42.3"/>
    <n v="45.5"/>
    <n v="14.1"/>
    <n v="14.9"/>
    <n v="2.1"/>
    <n v="2"/>
    <n v="0.4"/>
    <n v="0.3"/>
    <n v="4.2"/>
    <n v="4.5999999999999996"/>
    <n v="3.8"/>
    <n v="1.8560000000000001"/>
    <n v="0.94299999999999995"/>
  </r>
  <r>
    <n v="28"/>
    <x v="14"/>
    <x v="1"/>
    <s v="M"/>
    <s v="HAUSA"/>
    <s v="ISLAM"/>
    <s v="NONE"/>
    <s v="BUSINES"/>
    <n v="1"/>
    <s v="FEVERISH"/>
    <n v="87"/>
    <n v="86"/>
    <n v="1.65"/>
    <n v="31.955922865013779"/>
    <n v="31.588613406795229"/>
    <n v="216"/>
    <n v="278"/>
    <n v="2.9"/>
    <n v="1.1000000000000001"/>
    <n v="1.5"/>
    <n v="150"/>
    <n v="255"/>
    <n v="37"/>
    <n v="34.9"/>
    <n v="12.6"/>
    <n v="11.4"/>
    <n v="1.6"/>
    <n v="2.5"/>
    <n v="0.2"/>
    <n v="0.5"/>
    <n v="4.4000000000000004"/>
    <n v="4.5"/>
    <n v="4.5"/>
    <n v="1.325"/>
    <n v="6.3949999999999996"/>
  </r>
  <r>
    <n v="29"/>
    <x v="18"/>
    <x v="1"/>
    <s v="W"/>
    <s v="IBO"/>
    <s v="CHRISTIAN"/>
    <s v="SEC"/>
    <s v="C/S"/>
    <n v="1"/>
    <s v="FEVERISH"/>
    <n v="68"/>
    <n v="66"/>
    <n v="1.65"/>
    <n v="24.977043158861342"/>
    <n v="24.242424242424246"/>
    <n v="101"/>
    <n v="180"/>
    <n v="9.5"/>
    <n v="1.4"/>
    <n v="1.1000000000000001"/>
    <n v="168"/>
    <n v="120"/>
    <n v="27.5"/>
    <n v="22.1"/>
    <n v="9.3000000000000007"/>
    <n v="6.8"/>
    <n v="1.9"/>
    <n v="1.6"/>
    <n v="0.3"/>
    <n v="0.4"/>
    <n v="3.5"/>
    <n v="3.3"/>
    <n v="10.4"/>
    <n v="3.8490000000000002"/>
    <n v="3.1059999999999999"/>
  </r>
  <r>
    <n v="30"/>
    <x v="19"/>
    <x v="1"/>
    <s v="S"/>
    <s v="HAUSA"/>
    <s v="ISLAM"/>
    <s v="NONE"/>
    <s v="H/W"/>
    <n v="1"/>
    <m/>
    <n v="45"/>
    <n v="43"/>
    <n v="1.6"/>
    <n v="17.578124999999996"/>
    <n v="16.796874999999996"/>
    <n v="460"/>
    <n v="479"/>
    <n v="3"/>
    <n v="2.1"/>
    <n v="3"/>
    <n v="263"/>
    <n v="199"/>
    <n v="34.700000000000003"/>
    <n v="28.9"/>
    <n v="11.5"/>
    <n v="10.5"/>
    <n v="0.6"/>
    <n v="1.9"/>
    <n v="0.3"/>
    <n v="0.3"/>
    <n v="3.9"/>
    <n v="2.6"/>
    <n v="10.4"/>
    <n v="0.623"/>
    <n v="0.218"/>
  </r>
  <r>
    <n v="31"/>
    <x v="20"/>
    <x v="1"/>
    <s v="M"/>
    <s v="HAUSA"/>
    <s v="ISLAM"/>
    <s v="NONE"/>
    <s v="H/W"/>
    <n v="1"/>
    <s v="SKIN-RASH"/>
    <n v="50"/>
    <n v="48"/>
    <n v="1.65"/>
    <n v="18.365472910927458"/>
    <n v="17.630853994490359"/>
    <n v="484"/>
    <n v="400"/>
    <n v="4.2"/>
    <n v="4.3"/>
    <n v="3.4"/>
    <n v="652"/>
    <n v="459"/>
    <n v="26"/>
    <n v="21.2"/>
    <n v="9.1999999999999993"/>
    <n v="5.8"/>
    <n v="4.3"/>
    <n v="2.8"/>
    <n v="1.4"/>
    <n v="0.9"/>
    <n v="3.4"/>
    <n v="2.8"/>
    <n v="3.7"/>
    <n v="4.9470000000000001"/>
    <n v="1.1859999999999999"/>
  </r>
  <r>
    <n v="32"/>
    <x v="21"/>
    <x v="1"/>
    <s v="M"/>
    <s v="HAUSA"/>
    <s v="ISLAM"/>
    <s v="TERT"/>
    <s v="C/S"/>
    <n v="1"/>
    <s v="VOMITTING"/>
    <n v="78"/>
    <n v="75"/>
    <n v="1.62"/>
    <n v="29.721079103795148"/>
    <n v="28.577960676726104"/>
    <n v="161"/>
    <n v="102"/>
    <n v="10.5"/>
    <n v="6.3"/>
    <n v="4.8"/>
    <n v="342"/>
    <n v="179"/>
    <n v="27"/>
    <n v="22.1"/>
    <n v="9.6"/>
    <n v="7.4"/>
    <n v="2.9"/>
    <n v="0.9"/>
    <n v="1.3"/>
    <n v="1.1000000000000001"/>
    <n v="3.3"/>
    <n v="2.1"/>
    <n v="13.8"/>
    <n v="3.883"/>
    <n v="6.9370000000000003"/>
  </r>
  <r>
    <n v="33"/>
    <x v="22"/>
    <x v="0"/>
    <s v="M"/>
    <s v="HAUSA"/>
    <s v="ISLAM"/>
    <s v="NONE"/>
    <s v="BUSINES"/>
    <n v="1"/>
    <s v="PAIN"/>
    <n v="69"/>
    <n v="61"/>
    <n v="1.91"/>
    <n v="18.913955209561141"/>
    <n v="16.721032866423617"/>
    <n v="460"/>
    <n v="380"/>
    <n v="6.6"/>
    <n v="5.4"/>
    <n v="3.1"/>
    <n v="140"/>
    <n v="109"/>
    <n v="34.5"/>
    <n v="30.6"/>
    <n v="12.1"/>
    <n v="9.8000000000000007"/>
    <n v="0.6"/>
    <n v="0.6"/>
    <n v="0.6"/>
    <n v="0.5"/>
    <n v="3.7"/>
    <n v="3.1"/>
    <n v="8.8000000000000007"/>
    <n v="1.139"/>
    <n v="0.75900000000000001"/>
  </r>
  <r>
    <n v="34"/>
    <x v="23"/>
    <x v="0"/>
    <s v="W"/>
    <s v="HAUSA"/>
    <s v="CHRISTIAN"/>
    <s v="SEC"/>
    <s v="C/S"/>
    <n v="1"/>
    <s v="ACHE"/>
    <n v="48"/>
    <n v="47"/>
    <n v="1.77"/>
    <n v="15.321267834913337"/>
    <n v="15.00207475501931"/>
    <n v="60"/>
    <n v="55"/>
    <n v="7.8"/>
    <n v="1.9"/>
    <n v="1.9"/>
    <n v="150"/>
    <n v="135"/>
    <n v="31.3"/>
    <n v="28.6"/>
    <n v="10.8"/>
    <n v="9.6"/>
    <n v="4.9000000000000004"/>
    <n v="6.5"/>
    <n v="1"/>
    <n v="1"/>
    <n v="3.7"/>
    <n v="3.1"/>
    <n v="9.6"/>
    <n v="6.4960000000000004"/>
    <n v="10.861000000000001"/>
  </r>
  <r>
    <n v="35"/>
    <x v="13"/>
    <x v="1"/>
    <s v="S"/>
    <s v="HAUSA"/>
    <s v="CHRISTIAN"/>
    <s v="TERT"/>
    <s v="C/S"/>
    <n v="1"/>
    <s v="FEVERISH"/>
    <n v="65"/>
    <n v="61"/>
    <n v="1.7"/>
    <n v="22.491349480968861"/>
    <n v="21.107266435986162"/>
    <n v="103"/>
    <n v="100"/>
    <n v="6"/>
    <n v="2.2000000000000002"/>
    <n v="1.8"/>
    <n v="357"/>
    <n v="241"/>
    <n v="28"/>
    <n v="37.799999999999997"/>
    <n v="9.6999999999999993"/>
    <n v="12.3"/>
    <n v="3.4"/>
    <n v="1.6"/>
    <n v="0.4"/>
    <n v="0.1"/>
    <n v="3.3"/>
    <n v="3.9"/>
    <n v="5.8"/>
    <n v="4.532"/>
    <n v="0.39700000000000002"/>
  </r>
  <r>
    <n v="36"/>
    <x v="14"/>
    <x v="1"/>
    <s v="M"/>
    <s v="IGALA"/>
    <s v="CHRISTIAN"/>
    <s v="PRIMARY"/>
    <s v="BUSINES"/>
    <n v="1"/>
    <m/>
    <n v="52"/>
    <n v="52"/>
    <n v="1.62"/>
    <n v="19.814052735863431"/>
    <n v="19.814052735863431"/>
    <n v="63"/>
    <n v="61"/>
    <n v="5.0999999999999996"/>
    <n v="2.1"/>
    <n v="1.6"/>
    <n v="193"/>
    <n v="260"/>
    <n v="32.5"/>
    <n v="35.6"/>
    <n v="10.7"/>
    <n v="11.3"/>
    <n v="2.5"/>
    <n v="2.2000000000000002"/>
    <n v="9.6"/>
    <n v="0.6"/>
    <n v="3.7"/>
    <n v="3.9"/>
    <n v="5.0999999999999996"/>
    <n v="1.325"/>
    <n v="0.72699999999999998"/>
  </r>
  <r>
    <n v="37"/>
    <x v="13"/>
    <x v="1"/>
    <s v="S"/>
    <s v="NANDU"/>
    <s v="CHRISTIAN"/>
    <s v="TERT"/>
    <s v="TEACHER"/>
    <n v="1"/>
    <s v="CHEST"/>
    <n v="47"/>
    <n v="45"/>
    <n v="1.61"/>
    <n v="18.132016511708652"/>
    <n v="17.360441340997646"/>
    <n v="40"/>
    <n v="35"/>
    <n v="3.5"/>
    <n v="1.2"/>
    <n v="1.2"/>
    <n v="297"/>
    <n v="294"/>
    <n v="31.5"/>
    <n v="30.7"/>
    <n v="10.5"/>
    <n v="10.4"/>
    <n v="2.1"/>
    <n v="2.1"/>
    <n v="0.2"/>
    <n v="0.2"/>
    <n v="4.0999999999999996"/>
    <n v="4.9000000000000004"/>
    <n v="3.8"/>
    <n v="1.089"/>
    <n v="0.22700000000000001"/>
  </r>
  <r>
    <n v="38"/>
    <x v="3"/>
    <x v="1"/>
    <s v="W"/>
    <s v="HAUSA"/>
    <s v="ISLAM"/>
    <s v="NONE"/>
    <s v="BUSINES"/>
    <n v="1"/>
    <s v="COUGH"/>
    <n v="46"/>
    <n v="45"/>
    <n v="1.58"/>
    <n v="18.426534209261334"/>
    <n v="18.025957378625218"/>
    <n v="290"/>
    <n v="270"/>
    <n v="6.7"/>
    <n v="3.8"/>
    <n v="2.9"/>
    <n v="336"/>
    <n v="333"/>
    <n v="34.6"/>
    <n v="32.5"/>
    <n v="11.3"/>
    <n v="11.1"/>
    <n v="2.5"/>
    <n v="2"/>
    <n v="0.4"/>
    <n v="0.3"/>
    <n v="4.4000000000000004"/>
    <n v="3.8"/>
    <n v="6.2"/>
    <n v="1.3280000000000001"/>
    <n v="0.66200000000000003"/>
  </r>
  <r>
    <n v="39"/>
    <x v="19"/>
    <x v="0"/>
    <s v="M"/>
    <s v="HAUSA"/>
    <s v="ISLAM"/>
    <s v="NONE"/>
    <s v="FARMER"/>
    <n v="1"/>
    <s v="COUGH"/>
    <n v="56"/>
    <n v="69"/>
    <n v="1.8"/>
    <n v="17.283950617283949"/>
    <n v="21.296296296296294"/>
    <n v="97"/>
    <n v="109"/>
    <n v="6.3"/>
    <n v="3.8"/>
    <n v="2.7"/>
    <n v="104"/>
    <n v="160"/>
    <n v="29.3"/>
    <n v="30.1"/>
    <n v="10"/>
    <n v="9.8000000000000007"/>
    <n v="2"/>
    <n v="2.1"/>
    <n v="0.5"/>
    <n v="0.4"/>
    <n v="3.8"/>
    <n v="2.9"/>
    <n v="7.5"/>
    <n v="3.1459999999999999"/>
    <n v="3.0630000000000002"/>
  </r>
  <r>
    <n v="40"/>
    <x v="20"/>
    <x v="1"/>
    <s v="W"/>
    <s v="YORUBA"/>
    <s v="CHRISTIAN"/>
    <s v="SEC"/>
    <s v="BUSINES"/>
    <n v="1"/>
    <s v="EAR DISC"/>
    <n v="55"/>
    <n v="54"/>
    <n v="1.63"/>
    <n v="20.700816741315069"/>
    <n v="20.324438255109339"/>
    <n v="17"/>
    <n v="18"/>
    <n v="6.1"/>
    <n v="1.7"/>
    <n v="0.9"/>
    <n v="406"/>
    <n v="509"/>
    <n v="33.4"/>
    <n v="30.5"/>
    <n v="11.2"/>
    <n v="10.1"/>
    <n v="4"/>
    <n v="3.5"/>
    <n v="0.4"/>
    <n v="0.3"/>
    <n v="3.5"/>
    <n v="2.7"/>
    <n v="5.9"/>
    <n v="2.4489999999999998"/>
    <n v="0.42499999999999999"/>
  </r>
  <r>
    <n v="41"/>
    <x v="10"/>
    <x v="1"/>
    <s v="M"/>
    <s v="HAUSA"/>
    <s v="ISLAM"/>
    <s v="NONE"/>
    <s v="H/W"/>
    <n v="1"/>
    <s v="FEVERISH"/>
    <n v="61"/>
    <n v="65"/>
    <n v="1.62"/>
    <n v="23.243408017070564"/>
    <n v="24.767565919829291"/>
    <n v="135"/>
    <n v="201"/>
    <n v="6"/>
    <n v="2.1"/>
    <n v="1.9"/>
    <n v="342"/>
    <n v="390"/>
    <n v="37.1"/>
    <n v="34.1"/>
    <n v="12.1"/>
    <n v="10.3"/>
    <n v="3.6"/>
    <n v="2.9"/>
    <n v="0.3"/>
    <n v="0.2"/>
    <n v="4.5"/>
    <n v="2.7"/>
    <n v="4.8"/>
    <n v="1.1120000000000001"/>
    <n v="0.75600000000000001"/>
  </r>
  <r>
    <n v="42"/>
    <x v="20"/>
    <x v="1"/>
    <s v="S"/>
    <s v="HAUSA"/>
    <s v="ISLAM"/>
    <s v="NONE"/>
    <s v="UNEM"/>
    <n v="1"/>
    <s v="RASHES"/>
    <n v="49"/>
    <n v="56"/>
    <n v="1.6"/>
    <n v="19.140624999999996"/>
    <n v="21.874999999999996"/>
    <n v="134"/>
    <n v="150"/>
    <n v="4.7"/>
    <n v="2.2000000000000002"/>
    <n v="1.7"/>
    <n v="483"/>
    <n v="387"/>
    <n v="32.700000000000003"/>
    <n v="34.5"/>
    <n v="10.7"/>
    <n v="11.1"/>
    <n v="2.1"/>
    <n v="2.4"/>
    <n v="0.4"/>
    <n v="0.3"/>
    <n v="3.5"/>
    <n v="3.3"/>
    <n v="3.9"/>
    <n v="1.492"/>
    <n v="0.39400000000000002"/>
  </r>
  <r>
    <n v="43"/>
    <x v="24"/>
    <x v="0"/>
    <s v="M"/>
    <s v="HAUSA"/>
    <s v="ISLAM"/>
    <s v="SEC"/>
    <s v="BUSINES"/>
    <n v="1"/>
    <s v="FEVERISH"/>
    <n v="61"/>
    <n v="61"/>
    <n v="1.78"/>
    <n v="19.252619618735007"/>
    <n v="19.252619618735007"/>
    <n v="314"/>
    <n v="350"/>
    <n v="18.399999999999999"/>
    <n v="4.3"/>
    <n v="2.1"/>
    <n v="352"/>
    <n v="111"/>
    <n v="32.5"/>
    <n v="53.9"/>
    <n v="10.8"/>
    <n v="16.899999999999999"/>
    <n v="13.2"/>
    <n v="1.8"/>
    <n v="0.9"/>
    <n v="0.3"/>
    <n v="3.5"/>
    <n v="4.9000000000000004"/>
    <n v="19.8"/>
    <n v="2.891"/>
    <n v="0.55900000000000005"/>
  </r>
  <r>
    <n v="44"/>
    <x v="3"/>
    <x v="0"/>
    <s v="M"/>
    <s v="HAUSA"/>
    <s v="ISLAM"/>
    <s v="TERT"/>
    <s v="UNEM"/>
    <n v="1"/>
    <s v="WEIGH/L"/>
    <n v="60"/>
    <n v="69"/>
    <n v="1.69"/>
    <n v="21.007667798746546"/>
    <n v="24.158817968558527"/>
    <n v="24"/>
    <n v="111"/>
    <n v="3.2"/>
    <n v="0.9"/>
    <n v="0.7"/>
    <n v="174"/>
    <n v="126"/>
    <n v="28"/>
    <n v="23.8"/>
    <n v="9.6"/>
    <n v="13.6"/>
    <n v="2"/>
    <n v="2.6"/>
    <n v="0.3"/>
    <n v="0.4"/>
    <n v="3.44"/>
    <n v="6.2"/>
    <n v="5.6"/>
    <n v="0.51800000000000002"/>
    <n v="0.4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6" firstHeaderRow="1" firstDataRow="1" firstDataCol="1"/>
  <pivotFields count="35"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SE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topLeftCell="A4" workbookViewId="0">
      <selection activeCell="B29" sqref="B29"/>
    </sheetView>
  </sheetViews>
  <sheetFormatPr defaultRowHeight="15" x14ac:dyDescent="0.25"/>
  <cols>
    <col min="1" max="1" width="12.42578125" customWidth="1"/>
    <col min="2" max="2" width="11.5703125" customWidth="1"/>
    <col min="3" max="3" width="2.85546875" customWidth="1"/>
    <col min="4" max="4" width="10.7109375" bestFit="1" customWidth="1"/>
  </cols>
  <sheetData>
    <row r="3" spans="1:8" x14ac:dyDescent="0.25">
      <c r="A3" s="6" t="s">
        <v>53</v>
      </c>
      <c r="B3" t="s">
        <v>63</v>
      </c>
    </row>
    <row r="4" spans="1:8" x14ac:dyDescent="0.25">
      <c r="A4" s="7" t="s">
        <v>4</v>
      </c>
      <c r="B4" s="5">
        <v>30</v>
      </c>
    </row>
    <row r="5" spans="1:8" x14ac:dyDescent="0.25">
      <c r="A5" s="7" t="s">
        <v>5</v>
      </c>
      <c r="B5" s="5">
        <v>14</v>
      </c>
    </row>
    <row r="6" spans="1:8" x14ac:dyDescent="0.25">
      <c r="A6" s="7" t="s">
        <v>54</v>
      </c>
      <c r="B6" s="5">
        <v>44</v>
      </c>
    </row>
    <row r="13" spans="1:8" x14ac:dyDescent="0.25">
      <c r="F13" t="s">
        <v>59</v>
      </c>
      <c r="G13" t="s">
        <v>61</v>
      </c>
      <c r="H13" t="s">
        <v>60</v>
      </c>
    </row>
    <row r="14" spans="1:8" x14ac:dyDescent="0.25">
      <c r="F14" s="7" t="s">
        <v>55</v>
      </c>
      <c r="G14">
        <v>7</v>
      </c>
      <c r="H14">
        <v>0</v>
      </c>
    </row>
    <row r="15" spans="1:8" x14ac:dyDescent="0.25">
      <c r="F15" s="7" t="s">
        <v>56</v>
      </c>
      <c r="G15">
        <v>12</v>
      </c>
      <c r="H15">
        <v>6</v>
      </c>
    </row>
    <row r="16" spans="1:8" x14ac:dyDescent="0.25">
      <c r="F16" s="7" t="s">
        <v>57</v>
      </c>
      <c r="G16">
        <v>5</v>
      </c>
      <c r="H16">
        <v>6</v>
      </c>
    </row>
    <row r="17" spans="6:10" x14ac:dyDescent="0.25">
      <c r="F17" s="7" t="s">
        <v>58</v>
      </c>
      <c r="G17">
        <v>6</v>
      </c>
      <c r="H17">
        <v>2</v>
      </c>
    </row>
    <row r="24" spans="6:10" x14ac:dyDescent="0.25">
      <c r="F24" t="s">
        <v>59</v>
      </c>
      <c r="G24" t="s">
        <v>62</v>
      </c>
    </row>
    <row r="25" spans="6:10" x14ac:dyDescent="0.25">
      <c r="F25" s="7" t="s">
        <v>55</v>
      </c>
      <c r="G25">
        <v>7</v>
      </c>
      <c r="I25" t="s">
        <v>64</v>
      </c>
      <c r="J25" t="s">
        <v>65</v>
      </c>
    </row>
    <row r="26" spans="6:10" x14ac:dyDescent="0.25">
      <c r="F26" s="7" t="s">
        <v>56</v>
      </c>
      <c r="G26">
        <v>18</v>
      </c>
      <c r="I26" t="s">
        <v>4</v>
      </c>
      <c r="J26">
        <v>30</v>
      </c>
    </row>
    <row r="27" spans="6:10" x14ac:dyDescent="0.25">
      <c r="F27" s="7" t="s">
        <v>57</v>
      </c>
      <c r="G27">
        <v>11</v>
      </c>
      <c r="I27" t="s">
        <v>5</v>
      </c>
      <c r="J27">
        <v>14</v>
      </c>
    </row>
    <row r="28" spans="6:10" x14ac:dyDescent="0.25">
      <c r="F28" s="7" t="s">
        <v>58</v>
      </c>
      <c r="G28">
        <v>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tabSelected="1" zoomScale="95" zoomScaleNormal="95" workbookViewId="0">
      <pane ySplit="1" topLeftCell="A29" activePane="bottomLeft" state="frozen"/>
      <selection activeCell="S1" sqref="S1"/>
      <selection pane="bottomLeft" activeCell="K46" sqref="K46:K47"/>
    </sheetView>
  </sheetViews>
  <sheetFormatPr defaultRowHeight="15" x14ac:dyDescent="0.25"/>
  <cols>
    <col min="5" max="5" width="10.7109375" customWidth="1"/>
    <col min="9" max="9" width="17.5703125" customWidth="1"/>
    <col min="13" max="13" width="18.7109375" bestFit="1" customWidth="1"/>
    <col min="27" max="27" width="10.85546875" bestFit="1" customWidth="1"/>
    <col min="34" max="34" width="10.28515625" bestFit="1" customWidth="1"/>
    <col min="35" max="35" width="10.140625" bestFit="1" customWidth="1"/>
    <col min="36" max="36" width="12" bestFit="1" customWidth="1"/>
    <col min="37" max="37" width="11.85546875" bestFit="1" customWidth="1"/>
    <col min="38" max="38" width="9.5703125" bestFit="1" customWidth="1"/>
    <col min="39" max="39" width="10" bestFit="1" customWidth="1"/>
    <col min="40" max="40" width="9.5703125" bestFit="1" customWidth="1"/>
    <col min="41" max="41" width="10" bestFit="1" customWidth="1"/>
    <col min="42" max="42" width="18.28515625" bestFit="1" customWidth="1"/>
    <col min="43" max="43" width="18.7109375" bestFit="1" customWidth="1"/>
    <col min="44" max="45" width="18.7109375" customWidth="1"/>
    <col min="46" max="46" width="8.28515625" bestFit="1" customWidth="1"/>
    <col min="47" max="47" width="8.28515625" customWidth="1"/>
    <col min="48" max="48" width="15.42578125" bestFit="1" customWidth="1"/>
    <col min="49" max="49" width="7" bestFit="1" customWidth="1"/>
  </cols>
  <sheetData>
    <row r="1" spans="1:49" s="11" customFormat="1" ht="75" x14ac:dyDescent="0.4">
      <c r="A1" s="9" t="s">
        <v>51</v>
      </c>
      <c r="B1" s="9" t="s">
        <v>0</v>
      </c>
      <c r="C1" s="9" t="s">
        <v>93</v>
      </c>
      <c r="D1" s="9" t="s">
        <v>1</v>
      </c>
      <c r="E1" s="9" t="s">
        <v>52</v>
      </c>
      <c r="F1" s="9" t="s">
        <v>2</v>
      </c>
      <c r="G1" s="9" t="s">
        <v>3</v>
      </c>
      <c r="H1" s="9" t="s">
        <v>47</v>
      </c>
      <c r="I1" s="9" t="s">
        <v>48</v>
      </c>
      <c r="J1" s="9" t="s">
        <v>49</v>
      </c>
      <c r="K1" s="9" t="s">
        <v>208</v>
      </c>
      <c r="L1" s="9" t="s">
        <v>50</v>
      </c>
      <c r="M1" s="9" t="s">
        <v>80</v>
      </c>
      <c r="N1" s="9" t="s">
        <v>81</v>
      </c>
      <c r="O1" s="9" t="s">
        <v>82</v>
      </c>
      <c r="P1" s="9" t="s">
        <v>135</v>
      </c>
      <c r="Q1" s="9" t="s">
        <v>83</v>
      </c>
      <c r="R1" s="9" t="s">
        <v>136</v>
      </c>
      <c r="S1" s="9" t="s">
        <v>84</v>
      </c>
      <c r="T1" s="9" t="s">
        <v>158</v>
      </c>
      <c r="U1" s="9" t="s">
        <v>117</v>
      </c>
      <c r="V1" s="9" t="s">
        <v>85</v>
      </c>
      <c r="W1" s="9" t="s">
        <v>160</v>
      </c>
      <c r="X1" s="9" t="s">
        <v>118</v>
      </c>
      <c r="Y1" s="9" t="s">
        <v>86</v>
      </c>
      <c r="Z1" s="9" t="s">
        <v>91</v>
      </c>
      <c r="AA1" s="9" t="s">
        <v>92</v>
      </c>
      <c r="AB1" s="9" t="s">
        <v>87</v>
      </c>
      <c r="AC1" s="9" t="s">
        <v>88</v>
      </c>
      <c r="AD1" s="9" t="s">
        <v>89</v>
      </c>
      <c r="AE1" s="9" t="s">
        <v>90</v>
      </c>
      <c r="AF1" s="9" t="s">
        <v>66</v>
      </c>
      <c r="AG1" s="9" t="s">
        <v>67</v>
      </c>
      <c r="AH1" s="9" t="s">
        <v>68</v>
      </c>
      <c r="AI1" s="9" t="s">
        <v>69</v>
      </c>
      <c r="AJ1" s="9" t="s">
        <v>70</v>
      </c>
      <c r="AK1" s="9" t="s">
        <v>71</v>
      </c>
      <c r="AL1" s="9" t="s">
        <v>72</v>
      </c>
      <c r="AM1" s="9" t="s">
        <v>73</v>
      </c>
      <c r="AN1" s="9" t="s">
        <v>74</v>
      </c>
      <c r="AO1" s="9" t="s">
        <v>75</v>
      </c>
      <c r="AP1" s="9" t="s">
        <v>209</v>
      </c>
      <c r="AQ1" s="9" t="s">
        <v>78</v>
      </c>
      <c r="AR1" s="9" t="s">
        <v>161</v>
      </c>
      <c r="AS1" s="9" t="s">
        <v>124</v>
      </c>
      <c r="AT1" s="10" t="s">
        <v>77</v>
      </c>
      <c r="AU1" s="10" t="s">
        <v>162</v>
      </c>
      <c r="AV1" s="9" t="s">
        <v>125</v>
      </c>
      <c r="AW1" s="11" t="s">
        <v>79</v>
      </c>
    </row>
    <row r="2" spans="1:49" x14ac:dyDescent="0.25">
      <c r="A2">
        <v>9</v>
      </c>
      <c r="B2">
        <v>22</v>
      </c>
      <c r="C2" t="str">
        <f>VLOOKUP(B2,Table2,2,TRUE)</f>
        <v>&lt;24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27</v>
      </c>
      <c r="J2">
        <v>1</v>
      </c>
      <c r="K2">
        <f t="shared" ref="K2:K24" si="0">VLOOKUP(L2,Table4,2,TRUE)</f>
        <v>2</v>
      </c>
      <c r="L2" t="s">
        <v>148</v>
      </c>
      <c r="M2">
        <v>58</v>
      </c>
      <c r="N2">
        <v>60</v>
      </c>
      <c r="O2">
        <v>1.45</v>
      </c>
      <c r="P2" t="str">
        <f t="shared" ref="P2:P45" si="1">VLOOKUP(Q2,Table3,2,TRUE)</f>
        <v>25-29.9</v>
      </c>
      <c r="Q2" s="4">
        <f t="shared" ref="Q2:Q45" si="2">M2/O2^2</f>
        <v>27.586206896551722</v>
      </c>
      <c r="R2" s="4" t="str">
        <f t="shared" ref="R2:R45" si="3">VLOOKUP(S2,Table3,2,TRUE)</f>
        <v>25-29.9</v>
      </c>
      <c r="S2" s="4">
        <f t="shared" ref="S2:S45" si="4">N2/O2^2</f>
        <v>28.53745541022592</v>
      </c>
      <c r="T2">
        <f t="shared" ref="T2:T45" si="5">VLOOKUP(V2,Table5,2,TRUE)</f>
        <v>1</v>
      </c>
      <c r="U2" s="4" t="str">
        <f>VLOOKUP(V2,Sheet2!$E$1:$F$4,2,TRUE)</f>
        <v>A</v>
      </c>
      <c r="V2">
        <v>593</v>
      </c>
      <c r="W2">
        <f t="shared" ref="W2:W45" si="6">VLOOKUP(Y2,Table5,2,TRUE)</f>
        <v>1</v>
      </c>
      <c r="X2" s="4" t="str">
        <f>VLOOKUP(Y2,Sheet2!$E$1:$F$4,2,TRUE)</f>
        <v>A</v>
      </c>
      <c r="Y2">
        <v>719</v>
      </c>
      <c r="Z2">
        <v>8.5</v>
      </c>
      <c r="AA2">
        <v>6</v>
      </c>
      <c r="AB2">
        <v>1</v>
      </c>
      <c r="AC2">
        <v>2.6</v>
      </c>
      <c r="AD2">
        <v>298</v>
      </c>
      <c r="AE2">
        <v>400</v>
      </c>
      <c r="AF2">
        <v>41.3</v>
      </c>
      <c r="AG2">
        <v>39.799999999999997</v>
      </c>
      <c r="AH2">
        <v>13.7</v>
      </c>
      <c r="AI2">
        <v>13.3</v>
      </c>
      <c r="AJ2">
        <v>4.8</v>
      </c>
      <c r="AK2">
        <v>1.8</v>
      </c>
      <c r="AL2">
        <v>0.4</v>
      </c>
      <c r="AM2">
        <v>0.2</v>
      </c>
      <c r="AN2">
        <v>4.9000000000000004</v>
      </c>
      <c r="AO2">
        <v>4.0999999999999996</v>
      </c>
      <c r="AP2">
        <v>518</v>
      </c>
      <c r="AQ2">
        <v>318</v>
      </c>
      <c r="AR2">
        <f t="shared" ref="AR2:AR45" si="7">VLOOKUP(AT2,Table6,2,TRUE)</f>
        <v>0</v>
      </c>
      <c r="AS2" t="str">
        <f>VLOOKUP(AT2,Sheet2!$C$1:$D$4,2,TRUE)</f>
        <v>Critical Values</v>
      </c>
      <c r="AT2" s="8">
        <v>115137</v>
      </c>
      <c r="AU2" s="8">
        <f t="shared" ref="AU2:AU45" si="8">VLOOKUP(AW2,Table6,2,TRUE)</f>
        <v>1</v>
      </c>
      <c r="AV2" t="str">
        <f>VLOOKUP(AW2,Sheet2!$C$1:$D$4,2,TRUE)</f>
        <v>Viral Supression</v>
      </c>
      <c r="AW2" s="8">
        <v>136</v>
      </c>
    </row>
    <row r="3" spans="1:49" x14ac:dyDescent="0.25">
      <c r="A3">
        <v>13</v>
      </c>
      <c r="B3">
        <v>20</v>
      </c>
      <c r="C3" t="str">
        <f t="shared" ref="C3:C45" si="9">VLOOKUP(B3,Table2,2,TRUE)</f>
        <v>&lt;24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>
        <v>1</v>
      </c>
      <c r="K3">
        <f t="shared" si="0"/>
        <v>2</v>
      </c>
      <c r="L3" t="s">
        <v>10</v>
      </c>
      <c r="M3">
        <v>62</v>
      </c>
      <c r="N3">
        <v>60</v>
      </c>
      <c r="O3">
        <v>1.7</v>
      </c>
      <c r="P3" t="str">
        <f t="shared" si="1"/>
        <v>18.5-24.9</v>
      </c>
      <c r="Q3" s="4">
        <f t="shared" si="2"/>
        <v>21.453287197231838</v>
      </c>
      <c r="R3" s="4" t="str">
        <f t="shared" si="3"/>
        <v>18.5-24.9</v>
      </c>
      <c r="S3" s="4">
        <f t="shared" si="4"/>
        <v>20.761245674740486</v>
      </c>
      <c r="T3">
        <f t="shared" si="5"/>
        <v>1</v>
      </c>
      <c r="U3" s="4" t="str">
        <f>VLOOKUP(V3,Sheet2!$E$1:$F$4,2,TRUE)</f>
        <v>A</v>
      </c>
      <c r="V3">
        <v>582</v>
      </c>
      <c r="W3">
        <f t="shared" si="6"/>
        <v>1</v>
      </c>
      <c r="X3" s="4" t="str">
        <f>VLOOKUP(Y3,Sheet2!$E$1:$F$4,2,TRUE)</f>
        <v>A</v>
      </c>
      <c r="Y3">
        <v>988</v>
      </c>
      <c r="Z3">
        <v>4.3</v>
      </c>
      <c r="AA3">
        <v>4.4000000000000004</v>
      </c>
      <c r="AB3">
        <v>1.8</v>
      </c>
      <c r="AC3">
        <v>2.2000000000000002</v>
      </c>
      <c r="AD3">
        <v>291</v>
      </c>
      <c r="AE3">
        <v>303</v>
      </c>
      <c r="AF3">
        <v>40.9</v>
      </c>
      <c r="AG3">
        <v>39</v>
      </c>
      <c r="AH3">
        <v>10.4</v>
      </c>
      <c r="AI3">
        <v>12.8</v>
      </c>
      <c r="AJ3">
        <v>2.1</v>
      </c>
      <c r="AK3">
        <v>2</v>
      </c>
      <c r="AL3">
        <v>0.4</v>
      </c>
      <c r="AM3">
        <v>0.2</v>
      </c>
      <c r="AN3">
        <v>4.8</v>
      </c>
      <c r="AO3">
        <v>4.3</v>
      </c>
      <c r="AP3">
        <v>521</v>
      </c>
      <c r="AQ3">
        <v>365</v>
      </c>
      <c r="AR3">
        <f t="shared" si="7"/>
        <v>0</v>
      </c>
      <c r="AS3" t="str">
        <f>VLOOKUP(AT3,Sheet2!$C$1:$D$4,2,TRUE)</f>
        <v>poor Supression</v>
      </c>
      <c r="AT3" s="8">
        <v>7325</v>
      </c>
      <c r="AU3" s="8">
        <f t="shared" si="8"/>
        <v>0</v>
      </c>
      <c r="AV3" t="str">
        <f>VLOOKUP(AW3,Sheet2!$C$1:$D$4,2,TRUE)</f>
        <v>poor Supression</v>
      </c>
      <c r="AW3" s="8">
        <v>2105</v>
      </c>
    </row>
    <row r="4" spans="1:49" x14ac:dyDescent="0.25">
      <c r="A4">
        <v>24</v>
      </c>
      <c r="B4">
        <v>28</v>
      </c>
      <c r="C4" t="str">
        <f t="shared" si="9"/>
        <v>25-54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>
        <v>1</v>
      </c>
      <c r="K4">
        <f t="shared" si="0"/>
        <v>2</v>
      </c>
      <c r="L4" t="s">
        <v>148</v>
      </c>
      <c r="M4">
        <v>38</v>
      </c>
      <c r="N4">
        <v>38</v>
      </c>
      <c r="O4">
        <v>1.55</v>
      </c>
      <c r="P4" t="str">
        <f t="shared" si="1"/>
        <v>&lt;18.5</v>
      </c>
      <c r="Q4" s="4">
        <f t="shared" si="2"/>
        <v>15.816857440166491</v>
      </c>
      <c r="R4" s="4" t="str">
        <f t="shared" si="3"/>
        <v>&lt;18.5</v>
      </c>
      <c r="S4" s="4">
        <f t="shared" si="4"/>
        <v>15.816857440166491</v>
      </c>
      <c r="T4">
        <f t="shared" si="5"/>
        <v>0</v>
      </c>
      <c r="U4" s="4" t="str">
        <f>VLOOKUP(V4,Sheet2!$E$1:$F$4,2,TRUE)</f>
        <v>C</v>
      </c>
      <c r="V4">
        <v>152</v>
      </c>
      <c r="W4">
        <f t="shared" si="6"/>
        <v>1</v>
      </c>
      <c r="X4" s="4" t="str">
        <f>VLOOKUP(Y4,Sheet2!$E$1:$F$4,2,TRUE)</f>
        <v>B</v>
      </c>
      <c r="Y4">
        <v>236</v>
      </c>
      <c r="Z4">
        <v>3.5</v>
      </c>
      <c r="AA4">
        <v>3</v>
      </c>
      <c r="AB4">
        <v>1.8</v>
      </c>
      <c r="AC4">
        <v>2.1</v>
      </c>
      <c r="AD4">
        <v>316</v>
      </c>
      <c r="AE4">
        <v>315</v>
      </c>
      <c r="AF4">
        <v>33.799999999999997</v>
      </c>
      <c r="AG4">
        <v>31.6</v>
      </c>
      <c r="AH4">
        <v>11.2</v>
      </c>
      <c r="AI4">
        <v>10.1</v>
      </c>
      <c r="AJ4">
        <v>1.3</v>
      </c>
      <c r="AK4">
        <v>0.6</v>
      </c>
      <c r="AL4">
        <v>0.4</v>
      </c>
      <c r="AM4">
        <v>0.3</v>
      </c>
      <c r="AN4">
        <v>3.9</v>
      </c>
      <c r="AO4">
        <v>3.4</v>
      </c>
      <c r="AP4">
        <v>808</v>
      </c>
      <c r="AQ4">
        <v>1423</v>
      </c>
      <c r="AR4">
        <f t="shared" si="7"/>
        <v>0</v>
      </c>
      <c r="AS4" t="str">
        <f>VLOOKUP(AT4,Sheet2!$C$1:$D$4,2,TRUE)</f>
        <v>poor Supression</v>
      </c>
      <c r="AT4" s="8">
        <v>7831</v>
      </c>
      <c r="AU4" s="8">
        <f t="shared" si="8"/>
        <v>1</v>
      </c>
      <c r="AV4" t="str">
        <f>VLOOKUP(AW4,Sheet2!$C$1:$D$4,2,TRUE)</f>
        <v>Viral Supression</v>
      </c>
      <c r="AW4" s="8">
        <v>20</v>
      </c>
    </row>
    <row r="5" spans="1:49" x14ac:dyDescent="0.25">
      <c r="A5">
        <v>18</v>
      </c>
      <c r="B5">
        <v>29</v>
      </c>
      <c r="C5" t="str">
        <f t="shared" si="9"/>
        <v>25-54</v>
      </c>
      <c r="D5" t="s">
        <v>4</v>
      </c>
      <c r="E5" t="s">
        <v>5</v>
      </c>
      <c r="F5" t="s">
        <v>6</v>
      </c>
      <c r="G5" t="s">
        <v>7</v>
      </c>
      <c r="H5" t="s">
        <v>12</v>
      </c>
      <c r="I5" t="s">
        <v>27</v>
      </c>
      <c r="J5">
        <v>1</v>
      </c>
      <c r="K5">
        <f t="shared" si="0"/>
        <v>2</v>
      </c>
      <c r="L5" t="s">
        <v>148</v>
      </c>
      <c r="M5">
        <v>47</v>
      </c>
      <c r="N5">
        <v>50</v>
      </c>
      <c r="O5">
        <v>1.52</v>
      </c>
      <c r="P5" t="str">
        <f t="shared" si="1"/>
        <v>18.5-24.9</v>
      </c>
      <c r="Q5" s="4">
        <f t="shared" si="2"/>
        <v>20.342797783933516</v>
      </c>
      <c r="R5" s="4" t="str">
        <f t="shared" si="3"/>
        <v>18.5-24.9</v>
      </c>
      <c r="S5" s="4">
        <f t="shared" si="4"/>
        <v>21.641274238227147</v>
      </c>
      <c r="T5">
        <f t="shared" si="5"/>
        <v>0</v>
      </c>
      <c r="U5" s="4" t="str">
        <f>VLOOKUP(V5,Sheet2!$E$1:$F$4,2,TRUE)</f>
        <v>C</v>
      </c>
      <c r="V5">
        <v>102</v>
      </c>
      <c r="W5">
        <f t="shared" si="6"/>
        <v>1</v>
      </c>
      <c r="X5" s="4" t="str">
        <f>VLOOKUP(Y5,Sheet2!$E$1:$F$4,2,TRUE)</f>
        <v>B</v>
      </c>
      <c r="Y5">
        <v>204</v>
      </c>
      <c r="Z5">
        <v>5.5</v>
      </c>
      <c r="AA5">
        <v>5</v>
      </c>
      <c r="AB5">
        <v>2.2999999999999998</v>
      </c>
      <c r="AC5">
        <v>2.9</v>
      </c>
      <c r="AD5">
        <v>318</v>
      </c>
      <c r="AE5">
        <v>324</v>
      </c>
      <c r="AF5">
        <v>36.700000000000003</v>
      </c>
      <c r="AG5">
        <v>32.700000000000003</v>
      </c>
      <c r="AH5">
        <v>12.2</v>
      </c>
      <c r="AI5">
        <v>11.1</v>
      </c>
      <c r="AJ5">
        <v>2.7</v>
      </c>
      <c r="AK5">
        <v>4</v>
      </c>
      <c r="AL5">
        <v>0.5</v>
      </c>
      <c r="AM5">
        <v>0.5</v>
      </c>
      <c r="AN5">
        <v>3.8</v>
      </c>
      <c r="AO5">
        <v>3.1</v>
      </c>
      <c r="AP5">
        <v>3206</v>
      </c>
      <c r="AQ5">
        <v>1.079</v>
      </c>
      <c r="AR5">
        <f t="shared" si="7"/>
        <v>0</v>
      </c>
      <c r="AS5" t="str">
        <f>VLOOKUP(AT5,Sheet2!$C$1:$D$4,2,TRUE)</f>
        <v>Critical Values</v>
      </c>
      <c r="AT5" s="8">
        <v>994863</v>
      </c>
      <c r="AU5" s="8">
        <f t="shared" si="8"/>
        <v>1</v>
      </c>
      <c r="AV5" t="str">
        <f>VLOOKUP(AW5,Sheet2!$C$1:$D$4,2,TRUE)</f>
        <v>Viral Supression</v>
      </c>
      <c r="AW5" s="8">
        <v>74</v>
      </c>
    </row>
    <row r="6" spans="1:49" x14ac:dyDescent="0.25">
      <c r="A6">
        <v>29</v>
      </c>
      <c r="B6">
        <v>26</v>
      </c>
      <c r="C6" t="str">
        <f t="shared" si="9"/>
        <v>25-54</v>
      </c>
      <c r="D6" t="s">
        <v>4</v>
      </c>
      <c r="E6" t="s">
        <v>31</v>
      </c>
      <c r="F6" t="s">
        <v>34</v>
      </c>
      <c r="G6" t="s">
        <v>46</v>
      </c>
      <c r="H6" t="s">
        <v>8</v>
      </c>
      <c r="I6" t="s">
        <v>27</v>
      </c>
      <c r="J6">
        <v>1</v>
      </c>
      <c r="K6">
        <f t="shared" si="0"/>
        <v>2</v>
      </c>
      <c r="L6" t="s">
        <v>10</v>
      </c>
      <c r="M6">
        <v>68</v>
      </c>
      <c r="N6">
        <v>66</v>
      </c>
      <c r="O6">
        <v>1.65</v>
      </c>
      <c r="P6" t="str">
        <f t="shared" si="1"/>
        <v>18.5-24.9</v>
      </c>
      <c r="Q6" s="4">
        <f t="shared" si="2"/>
        <v>24.977043158861342</v>
      </c>
      <c r="R6" s="4" t="str">
        <f t="shared" si="3"/>
        <v>18.5-24.9</v>
      </c>
      <c r="S6" s="4">
        <f t="shared" si="4"/>
        <v>24.242424242424246</v>
      </c>
      <c r="T6">
        <f t="shared" si="5"/>
        <v>0</v>
      </c>
      <c r="U6" s="4" t="str">
        <f>VLOOKUP(V6,Sheet2!$E$1:$F$4,2,TRUE)</f>
        <v>C</v>
      </c>
      <c r="V6">
        <v>101</v>
      </c>
      <c r="W6">
        <f t="shared" si="6"/>
        <v>0</v>
      </c>
      <c r="X6" s="4" t="str">
        <f>VLOOKUP(Y6,Sheet2!$E$1:$F$4,2,TRUE)</f>
        <v>C</v>
      </c>
      <c r="Y6">
        <v>180</v>
      </c>
      <c r="Z6">
        <v>9.5</v>
      </c>
      <c r="AA6">
        <v>10.4</v>
      </c>
      <c r="AB6">
        <v>1.4</v>
      </c>
      <c r="AC6">
        <v>1.1000000000000001</v>
      </c>
      <c r="AD6">
        <v>168</v>
      </c>
      <c r="AE6">
        <v>120</v>
      </c>
      <c r="AF6">
        <v>27.5</v>
      </c>
      <c r="AG6">
        <v>22.1</v>
      </c>
      <c r="AH6">
        <v>9.3000000000000007</v>
      </c>
      <c r="AI6">
        <v>6.8</v>
      </c>
      <c r="AJ6">
        <v>1.9</v>
      </c>
      <c r="AK6">
        <v>1.6</v>
      </c>
      <c r="AL6">
        <v>0.3</v>
      </c>
      <c r="AM6">
        <v>0.4</v>
      </c>
      <c r="AN6">
        <v>3.5</v>
      </c>
      <c r="AO6">
        <v>3.3</v>
      </c>
      <c r="AP6">
        <v>3849</v>
      </c>
      <c r="AQ6">
        <v>3106</v>
      </c>
      <c r="AR6">
        <f t="shared" si="7"/>
        <v>1</v>
      </c>
      <c r="AS6" t="str">
        <f>VLOOKUP(AT6,Sheet2!$C$1:$D$4,2,TRUE)</f>
        <v>Viral Supression</v>
      </c>
      <c r="AT6" s="8">
        <v>654</v>
      </c>
      <c r="AU6" s="8">
        <f t="shared" si="8"/>
        <v>1</v>
      </c>
      <c r="AV6" t="str">
        <f>VLOOKUP(AW6,Sheet2!$C$1:$D$4,2,TRUE)</f>
        <v>Viral Supression</v>
      </c>
      <c r="AW6" s="8">
        <v>35</v>
      </c>
    </row>
    <row r="7" spans="1:49" x14ac:dyDescent="0.25">
      <c r="A7">
        <v>10</v>
      </c>
      <c r="B7">
        <v>29</v>
      </c>
      <c r="C7" t="str">
        <f t="shared" si="9"/>
        <v>25-54</v>
      </c>
      <c r="D7" t="s">
        <v>4</v>
      </c>
      <c r="E7" t="s">
        <v>19</v>
      </c>
      <c r="F7" t="s">
        <v>20</v>
      </c>
      <c r="G7" t="s">
        <v>46</v>
      </c>
      <c r="H7" t="s">
        <v>12</v>
      </c>
      <c r="I7" t="s">
        <v>28</v>
      </c>
      <c r="J7">
        <v>1</v>
      </c>
      <c r="K7">
        <f t="shared" si="0"/>
        <v>2</v>
      </c>
      <c r="L7" t="s">
        <v>18</v>
      </c>
      <c r="M7">
        <v>51</v>
      </c>
      <c r="N7">
        <v>49</v>
      </c>
      <c r="O7">
        <v>1.48</v>
      </c>
      <c r="P7" t="str">
        <f t="shared" si="1"/>
        <v>18.5-24.9</v>
      </c>
      <c r="Q7" s="4">
        <f t="shared" si="2"/>
        <v>23.283418553688826</v>
      </c>
      <c r="R7" s="4" t="str">
        <f t="shared" si="3"/>
        <v>18.5-24.9</v>
      </c>
      <c r="S7" s="4">
        <f t="shared" si="4"/>
        <v>22.370343316289262</v>
      </c>
      <c r="T7">
        <f t="shared" si="5"/>
        <v>0</v>
      </c>
      <c r="U7" s="4" t="str">
        <f>VLOOKUP(V7,Sheet2!$E$1:$F$4,2,TRUE)</f>
        <v>C</v>
      </c>
      <c r="V7">
        <v>51</v>
      </c>
      <c r="W7">
        <f t="shared" si="6"/>
        <v>0</v>
      </c>
      <c r="X7" s="4" t="str">
        <f>VLOOKUP(Y7,Sheet2!$E$1:$F$4,2,TRUE)</f>
        <v>C</v>
      </c>
      <c r="Y7">
        <v>125</v>
      </c>
      <c r="Z7">
        <v>2.6</v>
      </c>
      <c r="AA7">
        <v>4.2</v>
      </c>
      <c r="AB7">
        <v>2</v>
      </c>
      <c r="AC7">
        <v>2.6</v>
      </c>
      <c r="AD7">
        <v>251</v>
      </c>
      <c r="AE7">
        <v>153</v>
      </c>
      <c r="AF7">
        <v>30.1</v>
      </c>
      <c r="AG7">
        <v>25.6</v>
      </c>
      <c r="AH7">
        <v>10.1</v>
      </c>
      <c r="AI7">
        <v>8.1999999999999993</v>
      </c>
      <c r="AJ7">
        <v>1.3</v>
      </c>
      <c r="AK7">
        <v>3</v>
      </c>
      <c r="AL7">
        <v>0.2</v>
      </c>
      <c r="AM7">
        <v>0.4</v>
      </c>
      <c r="AN7">
        <v>3.5</v>
      </c>
      <c r="AO7">
        <v>2.6</v>
      </c>
      <c r="AP7">
        <v>337</v>
      </c>
      <c r="AQ7">
        <v>381</v>
      </c>
      <c r="AR7">
        <f t="shared" si="7"/>
        <v>0</v>
      </c>
      <c r="AS7" t="str">
        <f>VLOOKUP(AT7,Sheet2!$C$1:$D$4,2,TRUE)</f>
        <v>poor Supression</v>
      </c>
      <c r="AT7" s="8">
        <v>4617</v>
      </c>
      <c r="AU7" s="8">
        <f t="shared" si="8"/>
        <v>0</v>
      </c>
      <c r="AV7" t="str">
        <f>VLOOKUP(AW7,Sheet2!$C$1:$D$4,2,TRUE)</f>
        <v>poor Supression</v>
      </c>
      <c r="AW7" s="8">
        <v>1386</v>
      </c>
    </row>
    <row r="8" spans="1:49" x14ac:dyDescent="0.25">
      <c r="A8">
        <v>22</v>
      </c>
      <c r="B8">
        <v>25</v>
      </c>
      <c r="C8" t="str">
        <f t="shared" si="9"/>
        <v>25-54</v>
      </c>
      <c r="D8" t="s">
        <v>4</v>
      </c>
      <c r="E8" t="s">
        <v>5</v>
      </c>
      <c r="F8" t="s">
        <v>6</v>
      </c>
      <c r="G8" t="s">
        <v>7</v>
      </c>
      <c r="H8" t="s">
        <v>15</v>
      </c>
      <c r="I8" t="s">
        <v>9</v>
      </c>
      <c r="J8">
        <v>1</v>
      </c>
      <c r="K8">
        <f t="shared" si="0"/>
        <v>2</v>
      </c>
      <c r="L8" t="s">
        <v>10</v>
      </c>
      <c r="M8">
        <v>47</v>
      </c>
      <c r="N8">
        <v>52</v>
      </c>
      <c r="O8">
        <v>1.65</v>
      </c>
      <c r="P8" t="str">
        <f t="shared" si="1"/>
        <v>&lt;18.5</v>
      </c>
      <c r="Q8" s="4">
        <f t="shared" si="2"/>
        <v>17.263544536271812</v>
      </c>
      <c r="R8" s="4" t="str">
        <f t="shared" si="3"/>
        <v>18.5-24.9</v>
      </c>
      <c r="S8" s="4">
        <f t="shared" si="4"/>
        <v>19.100091827364558</v>
      </c>
      <c r="T8">
        <f t="shared" si="5"/>
        <v>0</v>
      </c>
      <c r="U8" s="4" t="str">
        <f>VLOOKUP(V8,Sheet2!$E$1:$F$4,2,TRUE)</f>
        <v>C</v>
      </c>
      <c r="V8">
        <v>25</v>
      </c>
      <c r="W8">
        <f t="shared" si="6"/>
        <v>0</v>
      </c>
      <c r="X8" s="4" t="str">
        <f>VLOOKUP(Y8,Sheet2!$E$1:$F$4,2,TRUE)</f>
        <v>C</v>
      </c>
      <c r="Y8">
        <v>141</v>
      </c>
      <c r="Z8">
        <v>3.2</v>
      </c>
      <c r="AA8">
        <v>3.6</v>
      </c>
      <c r="AB8">
        <v>1.4</v>
      </c>
      <c r="AC8">
        <v>1.3</v>
      </c>
      <c r="AD8">
        <v>182</v>
      </c>
      <c r="AE8">
        <v>176</v>
      </c>
      <c r="AF8">
        <v>31</v>
      </c>
      <c r="AG8">
        <v>45.1</v>
      </c>
      <c r="AH8">
        <v>10.5</v>
      </c>
      <c r="AI8">
        <v>14.3</v>
      </c>
      <c r="AJ8">
        <v>1.4</v>
      </c>
      <c r="AK8">
        <v>2</v>
      </c>
      <c r="AL8">
        <v>0.4</v>
      </c>
      <c r="AM8">
        <v>0.3</v>
      </c>
      <c r="AN8">
        <v>4</v>
      </c>
      <c r="AO8">
        <v>5.3</v>
      </c>
      <c r="AP8">
        <v>1492</v>
      </c>
      <c r="AQ8">
        <v>0.58199999999999996</v>
      </c>
      <c r="AR8">
        <f t="shared" si="7"/>
        <v>0</v>
      </c>
      <c r="AS8" t="str">
        <f>VLOOKUP(AT8,Sheet2!$C$1:$D$4,2,TRUE)</f>
        <v>Critical Values</v>
      </c>
      <c r="AT8" s="8">
        <v>150795</v>
      </c>
      <c r="AU8" s="8">
        <f t="shared" si="8"/>
        <v>1</v>
      </c>
      <c r="AV8" t="str">
        <f>VLOOKUP(AW8,Sheet2!$C$1:$D$4,2,TRUE)</f>
        <v>Viral Supression</v>
      </c>
      <c r="AW8" s="8">
        <v>45</v>
      </c>
    </row>
    <row r="9" spans="1:49" x14ac:dyDescent="0.25">
      <c r="A9">
        <v>3</v>
      </c>
      <c r="B9">
        <v>32</v>
      </c>
      <c r="C9" t="str">
        <f t="shared" si="9"/>
        <v>25-54</v>
      </c>
      <c r="D9" t="s">
        <v>4</v>
      </c>
      <c r="E9" t="s">
        <v>5</v>
      </c>
      <c r="F9" t="s">
        <v>17</v>
      </c>
      <c r="G9" t="s">
        <v>7</v>
      </c>
      <c r="H9" t="s">
        <v>8</v>
      </c>
      <c r="I9" t="s">
        <v>9</v>
      </c>
      <c r="J9">
        <v>1</v>
      </c>
      <c r="K9">
        <f t="shared" si="0"/>
        <v>2</v>
      </c>
      <c r="L9" t="s">
        <v>148</v>
      </c>
      <c r="M9">
        <v>87</v>
      </c>
      <c r="N9">
        <v>95</v>
      </c>
      <c r="O9">
        <v>1.77</v>
      </c>
      <c r="P9" t="str">
        <f t="shared" si="1"/>
        <v>25-29.9</v>
      </c>
      <c r="Q9" s="4">
        <f t="shared" si="2"/>
        <v>27.769797950780426</v>
      </c>
      <c r="R9" s="4" t="str">
        <f t="shared" si="3"/>
        <v>30-39.9</v>
      </c>
      <c r="S9" s="4">
        <f t="shared" si="4"/>
        <v>30.323342589932647</v>
      </c>
      <c r="T9">
        <f t="shared" si="5"/>
        <v>1</v>
      </c>
      <c r="U9" s="4" t="str">
        <f>VLOOKUP(V9,Sheet2!$E$1:$F$4,2,TRUE)</f>
        <v>A</v>
      </c>
      <c r="V9">
        <v>573</v>
      </c>
      <c r="W9">
        <f t="shared" si="6"/>
        <v>1</v>
      </c>
      <c r="X9" s="4" t="str">
        <f>VLOOKUP(Y9,Sheet2!$E$1:$F$4,2,TRUE)</f>
        <v>A</v>
      </c>
      <c r="Y9">
        <v>573</v>
      </c>
      <c r="Z9">
        <v>4.8</v>
      </c>
      <c r="AA9">
        <v>8.4</v>
      </c>
      <c r="AB9">
        <v>2</v>
      </c>
      <c r="AC9">
        <v>3.3</v>
      </c>
      <c r="AD9">
        <v>282</v>
      </c>
      <c r="AE9">
        <v>258</v>
      </c>
      <c r="AF9">
        <v>38.6</v>
      </c>
      <c r="AG9">
        <v>34.700000000000003</v>
      </c>
      <c r="AH9">
        <v>13</v>
      </c>
      <c r="AI9">
        <v>11.5</v>
      </c>
      <c r="AJ9">
        <v>2.4</v>
      </c>
      <c r="AK9">
        <v>4.8</v>
      </c>
      <c r="AL9">
        <v>0.4</v>
      </c>
      <c r="AM9">
        <v>0.5</v>
      </c>
      <c r="AN9">
        <v>4.7</v>
      </c>
      <c r="AO9">
        <v>2.9</v>
      </c>
      <c r="AP9">
        <v>2378</v>
      </c>
      <c r="AQ9">
        <v>286</v>
      </c>
      <c r="AR9">
        <f t="shared" si="7"/>
        <v>0</v>
      </c>
      <c r="AS9" t="str">
        <f>VLOOKUP(AT9,Sheet2!$C$1:$D$4,2,TRUE)</f>
        <v>Critical Values</v>
      </c>
      <c r="AT9" s="8">
        <v>211701</v>
      </c>
      <c r="AU9" s="8">
        <f t="shared" si="8"/>
        <v>1</v>
      </c>
      <c r="AV9" t="str">
        <f>VLOOKUP(AW9,Sheet2!$C$1:$D$4,2,TRUE)</f>
        <v>Viral Supression</v>
      </c>
      <c r="AW9" s="8">
        <v>20</v>
      </c>
    </row>
    <row r="10" spans="1:49" x14ac:dyDescent="0.25">
      <c r="A10">
        <v>19</v>
      </c>
      <c r="B10">
        <v>38</v>
      </c>
      <c r="C10" t="str">
        <f t="shared" si="9"/>
        <v>25-54</v>
      </c>
      <c r="D10" t="s">
        <v>4</v>
      </c>
      <c r="E10" t="s">
        <v>32</v>
      </c>
      <c r="F10" t="s">
        <v>6</v>
      </c>
      <c r="G10" t="s">
        <v>7</v>
      </c>
      <c r="H10" t="s">
        <v>8</v>
      </c>
      <c r="I10" t="s">
        <v>30</v>
      </c>
      <c r="J10">
        <v>1</v>
      </c>
      <c r="K10">
        <f t="shared" si="0"/>
        <v>2</v>
      </c>
      <c r="L10" t="s">
        <v>18</v>
      </c>
      <c r="M10">
        <v>52</v>
      </c>
      <c r="N10">
        <v>59</v>
      </c>
      <c r="O10">
        <v>1.59</v>
      </c>
      <c r="P10" t="str">
        <f t="shared" si="1"/>
        <v>18.5-24.9</v>
      </c>
      <c r="Q10" s="4">
        <f t="shared" si="2"/>
        <v>20.568806613662431</v>
      </c>
      <c r="R10" s="4" t="str">
        <f t="shared" si="3"/>
        <v>18.5-24.9</v>
      </c>
      <c r="S10" s="4">
        <f t="shared" si="4"/>
        <v>23.337684427040067</v>
      </c>
      <c r="T10">
        <f t="shared" si="5"/>
        <v>1</v>
      </c>
      <c r="U10" s="4" t="str">
        <f>VLOOKUP(V10,Sheet2!$E$1:$F$4,2,TRUE)</f>
        <v>B</v>
      </c>
      <c r="V10">
        <v>417</v>
      </c>
      <c r="W10">
        <f t="shared" si="6"/>
        <v>1</v>
      </c>
      <c r="X10" s="4" t="str">
        <f>VLOOKUP(Y10,Sheet2!$E$1:$F$4,2,TRUE)</f>
        <v>A</v>
      </c>
      <c r="Y10">
        <v>579</v>
      </c>
      <c r="Z10">
        <v>9</v>
      </c>
      <c r="AA10">
        <v>5.6</v>
      </c>
      <c r="AB10">
        <v>4.7</v>
      </c>
      <c r="AC10">
        <v>2.7</v>
      </c>
      <c r="AD10">
        <v>214</v>
      </c>
      <c r="AE10">
        <v>236</v>
      </c>
      <c r="AF10">
        <v>35.799999999999997</v>
      </c>
      <c r="AG10">
        <v>37.200000000000003</v>
      </c>
      <c r="AH10">
        <v>12.1</v>
      </c>
      <c r="AI10">
        <v>12.5</v>
      </c>
      <c r="AJ10">
        <v>3.6</v>
      </c>
      <c r="AK10">
        <v>2.4</v>
      </c>
      <c r="AL10">
        <v>0.7</v>
      </c>
      <c r="AM10">
        <v>0.5</v>
      </c>
      <c r="AN10">
        <v>4.0999999999999996</v>
      </c>
      <c r="AO10">
        <v>3.9</v>
      </c>
      <c r="AP10">
        <v>936</v>
      </c>
      <c r="AQ10">
        <v>0.32700000000000001</v>
      </c>
      <c r="AR10">
        <f t="shared" si="7"/>
        <v>0</v>
      </c>
      <c r="AS10" t="str">
        <f>VLOOKUP(AT10,Sheet2!$C$1:$D$4,2,TRUE)</f>
        <v>poor Supression</v>
      </c>
      <c r="AT10" s="8">
        <v>2345</v>
      </c>
      <c r="AU10" s="8">
        <f t="shared" si="8"/>
        <v>1</v>
      </c>
      <c r="AV10" t="str">
        <f>VLOOKUP(AW10,Sheet2!$C$1:$D$4,2,TRUE)</f>
        <v>Viral Supression</v>
      </c>
      <c r="AW10" s="8">
        <v>20</v>
      </c>
    </row>
    <row r="11" spans="1:49" x14ac:dyDescent="0.25">
      <c r="A11">
        <v>25</v>
      </c>
      <c r="B11">
        <v>30</v>
      </c>
      <c r="C11" t="str">
        <f t="shared" si="9"/>
        <v>25-54</v>
      </c>
      <c r="D11" t="s">
        <v>5</v>
      </c>
      <c r="E11" t="s">
        <v>5</v>
      </c>
      <c r="F11" t="s">
        <v>6</v>
      </c>
      <c r="G11" t="s">
        <v>7</v>
      </c>
      <c r="H11" t="s">
        <v>8</v>
      </c>
      <c r="I11" t="s">
        <v>13</v>
      </c>
      <c r="J11">
        <v>1</v>
      </c>
      <c r="K11">
        <f t="shared" si="0"/>
        <v>2</v>
      </c>
      <c r="L11" t="s">
        <v>148</v>
      </c>
      <c r="M11">
        <v>65</v>
      </c>
      <c r="N11">
        <v>65</v>
      </c>
      <c r="O11">
        <v>1.66</v>
      </c>
      <c r="P11" t="str">
        <f t="shared" si="1"/>
        <v>18.5-24.9</v>
      </c>
      <c r="Q11" s="4">
        <f t="shared" si="2"/>
        <v>23.588329220496444</v>
      </c>
      <c r="R11" s="4" t="str">
        <f t="shared" si="3"/>
        <v>18.5-24.9</v>
      </c>
      <c r="S11" s="4">
        <f t="shared" si="4"/>
        <v>23.588329220496444</v>
      </c>
      <c r="T11">
        <f t="shared" si="5"/>
        <v>1</v>
      </c>
      <c r="U11" s="4" t="str">
        <f>VLOOKUP(V11,Sheet2!$E$1:$F$4,2,TRUE)</f>
        <v>B</v>
      </c>
      <c r="V11">
        <v>273</v>
      </c>
      <c r="W11">
        <f t="shared" si="6"/>
        <v>0</v>
      </c>
      <c r="X11" s="4" t="str">
        <f>VLOOKUP(Y11,Sheet2!$E$1:$F$4,2,TRUE)</f>
        <v>C</v>
      </c>
      <c r="Y11">
        <v>73</v>
      </c>
      <c r="Z11">
        <v>5.5</v>
      </c>
      <c r="AA11">
        <v>5.3</v>
      </c>
      <c r="AB11">
        <v>2.5</v>
      </c>
      <c r="AC11">
        <v>2.8</v>
      </c>
      <c r="AD11">
        <v>328</v>
      </c>
      <c r="AE11">
        <v>220</v>
      </c>
      <c r="AF11">
        <v>39.1</v>
      </c>
      <c r="AG11">
        <v>14.5</v>
      </c>
      <c r="AH11">
        <v>13.1</v>
      </c>
      <c r="AI11">
        <v>5.0999999999999996</v>
      </c>
      <c r="AJ11">
        <v>2.7</v>
      </c>
      <c r="AK11">
        <v>1.5</v>
      </c>
      <c r="AL11">
        <v>0.3</v>
      </c>
      <c r="AM11">
        <v>1</v>
      </c>
      <c r="AN11">
        <v>4.5</v>
      </c>
      <c r="AO11">
        <v>1.7</v>
      </c>
      <c r="AP11">
        <v>168</v>
      </c>
      <c r="AQ11">
        <v>413</v>
      </c>
      <c r="AR11">
        <f t="shared" si="7"/>
        <v>0</v>
      </c>
      <c r="AS11" t="str">
        <f>VLOOKUP(AT11,Sheet2!$C$1:$D$4,2,TRUE)</f>
        <v>poor Supression</v>
      </c>
      <c r="AT11" s="8">
        <v>2721</v>
      </c>
      <c r="AU11" s="8">
        <f t="shared" si="8"/>
        <v>1</v>
      </c>
      <c r="AV11" t="str">
        <f>VLOOKUP(AW11,Sheet2!$C$1:$D$4,2,TRUE)</f>
        <v>Viral Supression</v>
      </c>
      <c r="AW11" s="8">
        <v>183</v>
      </c>
    </row>
    <row r="12" spans="1:49" x14ac:dyDescent="0.25">
      <c r="A12">
        <v>23</v>
      </c>
      <c r="B12">
        <v>31</v>
      </c>
      <c r="C12" t="str">
        <f t="shared" si="9"/>
        <v>25-54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>
        <v>1</v>
      </c>
      <c r="K12">
        <f t="shared" si="0"/>
        <v>2</v>
      </c>
      <c r="L12" t="s">
        <v>148</v>
      </c>
      <c r="M12">
        <v>80</v>
      </c>
      <c r="N12">
        <v>85</v>
      </c>
      <c r="O12">
        <v>1.65</v>
      </c>
      <c r="P12" t="str">
        <f t="shared" si="1"/>
        <v>25-29.9</v>
      </c>
      <c r="Q12" s="4">
        <f t="shared" si="2"/>
        <v>29.384756657483933</v>
      </c>
      <c r="R12" s="4" t="str">
        <f t="shared" si="3"/>
        <v>30-39.9</v>
      </c>
      <c r="S12" s="4">
        <f t="shared" si="4"/>
        <v>31.221303948576679</v>
      </c>
      <c r="T12">
        <f t="shared" si="5"/>
        <v>1</v>
      </c>
      <c r="U12" s="4" t="str">
        <f>VLOOKUP(V12,Sheet2!$E$1:$F$4,2,TRUE)</f>
        <v>B</v>
      </c>
      <c r="V12">
        <v>249</v>
      </c>
      <c r="W12">
        <f t="shared" si="6"/>
        <v>1</v>
      </c>
      <c r="X12" s="4" t="str">
        <f>VLOOKUP(Y12,Sheet2!$E$1:$F$4,2,TRUE)</f>
        <v>B</v>
      </c>
      <c r="Y12">
        <v>388</v>
      </c>
      <c r="Z12">
        <v>8.1999999999999993</v>
      </c>
      <c r="AA12">
        <v>8.4</v>
      </c>
      <c r="AB12">
        <v>2.8</v>
      </c>
      <c r="AC12">
        <v>2.4</v>
      </c>
      <c r="AD12">
        <v>284</v>
      </c>
      <c r="AE12">
        <v>283</v>
      </c>
      <c r="AF12">
        <v>42.6</v>
      </c>
      <c r="AG12">
        <v>44.3</v>
      </c>
      <c r="AH12">
        <v>14</v>
      </c>
      <c r="AI12">
        <v>14.1</v>
      </c>
      <c r="AJ12">
        <v>5</v>
      </c>
      <c r="AK12">
        <v>5.4</v>
      </c>
      <c r="AL12">
        <v>0.4</v>
      </c>
      <c r="AM12">
        <v>0.6</v>
      </c>
      <c r="AN12">
        <v>4.9000000000000004</v>
      </c>
      <c r="AO12">
        <v>3.8</v>
      </c>
      <c r="AP12">
        <v>365</v>
      </c>
      <c r="AQ12">
        <v>0.47599999999999998</v>
      </c>
      <c r="AR12">
        <f t="shared" si="7"/>
        <v>0</v>
      </c>
      <c r="AS12" t="str">
        <f>VLOOKUP(AT12,Sheet2!$C$1:$D$4,2,TRUE)</f>
        <v>poor Supression</v>
      </c>
      <c r="AT12" s="8">
        <v>2768</v>
      </c>
      <c r="AU12" s="8">
        <f t="shared" si="8"/>
        <v>1</v>
      </c>
      <c r="AV12" t="str">
        <f>VLOOKUP(AW12,Sheet2!$C$1:$D$4,2,TRUE)</f>
        <v>Viral Supression</v>
      </c>
      <c r="AW12" s="8">
        <v>20</v>
      </c>
    </row>
    <row r="13" spans="1:49" x14ac:dyDescent="0.25">
      <c r="A13">
        <v>17</v>
      </c>
      <c r="B13">
        <v>30</v>
      </c>
      <c r="C13" t="str">
        <f t="shared" si="9"/>
        <v>25-54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>
        <v>1</v>
      </c>
      <c r="K13">
        <f t="shared" si="0"/>
        <v>2</v>
      </c>
      <c r="L13" t="s">
        <v>10</v>
      </c>
      <c r="M13">
        <v>69</v>
      </c>
      <c r="N13">
        <v>67</v>
      </c>
      <c r="O13">
        <v>1.7</v>
      </c>
      <c r="P13" t="str">
        <f t="shared" si="1"/>
        <v>18.5-24.9</v>
      </c>
      <c r="Q13" s="4">
        <f t="shared" si="2"/>
        <v>23.87543252595156</v>
      </c>
      <c r="R13" s="4" t="str">
        <f t="shared" si="3"/>
        <v>18.5-24.9</v>
      </c>
      <c r="S13" s="4">
        <f t="shared" si="4"/>
        <v>23.183391003460208</v>
      </c>
      <c r="T13">
        <f t="shared" si="5"/>
        <v>1</v>
      </c>
      <c r="U13" s="4" t="str">
        <f>VLOOKUP(V13,Sheet2!$E$1:$F$4,2,TRUE)</f>
        <v>B</v>
      </c>
      <c r="V13">
        <v>227</v>
      </c>
      <c r="W13">
        <f t="shared" si="6"/>
        <v>1</v>
      </c>
      <c r="X13" s="4" t="str">
        <f>VLOOKUP(Y13,Sheet2!$E$1:$F$4,2,TRUE)</f>
        <v>B</v>
      </c>
      <c r="Y13">
        <v>260</v>
      </c>
      <c r="Z13">
        <v>6.9</v>
      </c>
      <c r="AA13">
        <v>4.5</v>
      </c>
      <c r="AB13">
        <v>2.4</v>
      </c>
      <c r="AC13">
        <v>2.2000000000000002</v>
      </c>
      <c r="AD13">
        <v>188</v>
      </c>
      <c r="AE13">
        <v>248</v>
      </c>
      <c r="AF13">
        <v>32.5</v>
      </c>
      <c r="AG13">
        <v>36.799999999999997</v>
      </c>
      <c r="AH13">
        <v>10.7</v>
      </c>
      <c r="AI13">
        <v>11.4</v>
      </c>
      <c r="AJ13">
        <v>4.0999999999999996</v>
      </c>
      <c r="AK13">
        <v>1.9</v>
      </c>
      <c r="AL13">
        <v>0.4</v>
      </c>
      <c r="AM13">
        <v>0.4</v>
      </c>
      <c r="AN13">
        <v>4.0999999999999996</v>
      </c>
      <c r="AO13">
        <v>3.6</v>
      </c>
      <c r="AP13">
        <v>279</v>
      </c>
      <c r="AQ13">
        <v>3.0590000000000002</v>
      </c>
      <c r="AR13">
        <f t="shared" si="7"/>
        <v>0</v>
      </c>
      <c r="AS13" t="str">
        <f>VLOOKUP(AT13,Sheet2!$C$1:$D$4,2,TRUE)</f>
        <v>poor Supression</v>
      </c>
      <c r="AT13" s="8">
        <v>2339</v>
      </c>
      <c r="AU13" s="8">
        <f t="shared" si="8"/>
        <v>1</v>
      </c>
      <c r="AV13" t="str">
        <f>VLOOKUP(AW13,Sheet2!$C$1:$D$4,2,TRUE)</f>
        <v>Viral Supression</v>
      </c>
      <c r="AW13" s="8">
        <v>20</v>
      </c>
    </row>
    <row r="14" spans="1:49" x14ac:dyDescent="0.25">
      <c r="A14">
        <v>28</v>
      </c>
      <c r="B14">
        <v>38</v>
      </c>
      <c r="C14" t="str">
        <f t="shared" si="9"/>
        <v>25-54</v>
      </c>
      <c r="D14" t="s">
        <v>4</v>
      </c>
      <c r="E14" t="s">
        <v>5</v>
      </c>
      <c r="F14" t="s">
        <v>6</v>
      </c>
      <c r="G14" t="s">
        <v>7</v>
      </c>
      <c r="H14" t="s">
        <v>15</v>
      </c>
      <c r="I14" t="s">
        <v>13</v>
      </c>
      <c r="J14">
        <v>1</v>
      </c>
      <c r="K14">
        <f t="shared" si="0"/>
        <v>2</v>
      </c>
      <c r="L14" t="s">
        <v>10</v>
      </c>
      <c r="M14">
        <v>87</v>
      </c>
      <c r="N14">
        <v>86</v>
      </c>
      <c r="O14">
        <v>1.65</v>
      </c>
      <c r="P14" t="str">
        <f t="shared" si="1"/>
        <v>30-39.9</v>
      </c>
      <c r="Q14" s="4">
        <f t="shared" si="2"/>
        <v>31.955922865013779</v>
      </c>
      <c r="R14" s="4" t="str">
        <f t="shared" si="3"/>
        <v>30-39.9</v>
      </c>
      <c r="S14" s="4">
        <f t="shared" si="4"/>
        <v>31.588613406795229</v>
      </c>
      <c r="T14">
        <f t="shared" si="5"/>
        <v>1</v>
      </c>
      <c r="U14" s="4" t="str">
        <f>VLOOKUP(V14,Sheet2!$E$1:$F$4,2,TRUE)</f>
        <v>B</v>
      </c>
      <c r="V14">
        <v>216</v>
      </c>
      <c r="W14">
        <f t="shared" si="6"/>
        <v>1</v>
      </c>
      <c r="X14" s="4" t="str">
        <f>VLOOKUP(Y14,Sheet2!$E$1:$F$4,2,TRUE)</f>
        <v>B</v>
      </c>
      <c r="Y14">
        <v>278</v>
      </c>
      <c r="Z14">
        <v>2.9</v>
      </c>
      <c r="AA14">
        <v>4.5</v>
      </c>
      <c r="AB14">
        <v>1.1000000000000001</v>
      </c>
      <c r="AC14">
        <v>1.5</v>
      </c>
      <c r="AD14">
        <v>150</v>
      </c>
      <c r="AE14">
        <v>255</v>
      </c>
      <c r="AF14">
        <v>37</v>
      </c>
      <c r="AG14">
        <v>34.9</v>
      </c>
      <c r="AH14">
        <v>12.6</v>
      </c>
      <c r="AI14">
        <v>11.4</v>
      </c>
      <c r="AJ14">
        <v>1.6</v>
      </c>
      <c r="AK14">
        <v>2.5</v>
      </c>
      <c r="AL14">
        <v>0.2</v>
      </c>
      <c r="AM14">
        <v>0.5</v>
      </c>
      <c r="AN14">
        <v>4.4000000000000004</v>
      </c>
      <c r="AO14">
        <v>4.5</v>
      </c>
      <c r="AP14">
        <v>1325</v>
      </c>
      <c r="AQ14">
        <v>6395</v>
      </c>
      <c r="AR14">
        <f t="shared" si="7"/>
        <v>0</v>
      </c>
      <c r="AS14" t="str">
        <f>VLOOKUP(AT14,Sheet2!$C$1:$D$4,2,TRUE)</f>
        <v>Critical Values</v>
      </c>
      <c r="AT14" s="8">
        <v>345876</v>
      </c>
      <c r="AU14" s="8">
        <f t="shared" si="8"/>
        <v>0</v>
      </c>
      <c r="AV14" t="str">
        <f>VLOOKUP(AW14,Sheet2!$C$1:$D$4,2,TRUE)</f>
        <v>poor Supression</v>
      </c>
      <c r="AW14" s="8">
        <v>1186</v>
      </c>
    </row>
    <row r="15" spans="1:49" x14ac:dyDescent="0.25">
      <c r="A15">
        <v>16</v>
      </c>
      <c r="B15">
        <v>35</v>
      </c>
      <c r="C15" t="str">
        <f t="shared" si="9"/>
        <v>25-54</v>
      </c>
      <c r="D15" t="s">
        <v>5</v>
      </c>
      <c r="E15" t="s">
        <v>5</v>
      </c>
      <c r="F15" t="s">
        <v>6</v>
      </c>
      <c r="G15" t="s">
        <v>7</v>
      </c>
      <c r="H15" t="s">
        <v>8</v>
      </c>
      <c r="I15" t="s">
        <v>27</v>
      </c>
      <c r="J15">
        <v>1</v>
      </c>
      <c r="K15">
        <f t="shared" si="0"/>
        <v>2</v>
      </c>
      <c r="L15" t="s">
        <v>148</v>
      </c>
      <c r="M15">
        <v>65</v>
      </c>
      <c r="N15">
        <v>63</v>
      </c>
      <c r="O15">
        <v>1.7</v>
      </c>
      <c r="P15" t="str">
        <f t="shared" si="1"/>
        <v>18.5-24.9</v>
      </c>
      <c r="Q15" s="4">
        <f t="shared" si="2"/>
        <v>22.491349480968861</v>
      </c>
      <c r="R15" s="4" t="str">
        <f t="shared" si="3"/>
        <v>18.5-24.9</v>
      </c>
      <c r="S15" s="4">
        <f t="shared" si="4"/>
        <v>21.79930795847751</v>
      </c>
      <c r="T15">
        <f t="shared" si="5"/>
        <v>0</v>
      </c>
      <c r="U15" s="4" t="str">
        <f>VLOOKUP(V15,Sheet2!$E$1:$F$4,2,TRUE)</f>
        <v>C</v>
      </c>
      <c r="V15">
        <v>199</v>
      </c>
      <c r="W15">
        <f t="shared" si="6"/>
        <v>1</v>
      </c>
      <c r="X15" s="4" t="str">
        <f>VLOOKUP(Y15,Sheet2!$E$1:$F$4,2,TRUE)</f>
        <v>B</v>
      </c>
      <c r="Y15">
        <v>200</v>
      </c>
      <c r="Z15">
        <v>4</v>
      </c>
      <c r="AA15">
        <v>3.8</v>
      </c>
      <c r="AB15">
        <v>1.6</v>
      </c>
      <c r="AC15">
        <v>1.3</v>
      </c>
      <c r="AD15">
        <v>214</v>
      </c>
      <c r="AE15">
        <v>200</v>
      </c>
      <c r="AF15">
        <v>38.9</v>
      </c>
      <c r="AG15">
        <v>31.7</v>
      </c>
      <c r="AH15">
        <v>13.4</v>
      </c>
      <c r="AI15">
        <v>15.1</v>
      </c>
      <c r="AJ15">
        <v>2.2000000000000002</v>
      </c>
      <c r="AK15">
        <v>2.8</v>
      </c>
      <c r="AL15">
        <v>0.2</v>
      </c>
      <c r="AM15">
        <v>0.2</v>
      </c>
      <c r="AN15">
        <v>4.3</v>
      </c>
      <c r="AO15">
        <v>4.2</v>
      </c>
      <c r="AP15">
        <v>913</v>
      </c>
      <c r="AQ15">
        <v>4.0209999999999999</v>
      </c>
      <c r="AR15">
        <f t="shared" si="7"/>
        <v>0</v>
      </c>
      <c r="AS15" t="str">
        <f>VLOOKUP(AT15,Sheet2!$C$1:$D$4,2,TRUE)</f>
        <v>Critical Values</v>
      </c>
      <c r="AT15" s="8">
        <v>24785</v>
      </c>
      <c r="AU15" s="8">
        <f t="shared" si="8"/>
        <v>1</v>
      </c>
      <c r="AV15" t="str">
        <f>VLOOKUP(AW15,Sheet2!$C$1:$D$4,2,TRUE)</f>
        <v>Viral Supression</v>
      </c>
      <c r="AW15" s="8">
        <v>32</v>
      </c>
    </row>
    <row r="16" spans="1:49" x14ac:dyDescent="0.25">
      <c r="A16">
        <v>20</v>
      </c>
      <c r="B16">
        <v>39</v>
      </c>
      <c r="C16" t="str">
        <f t="shared" si="9"/>
        <v>25-54</v>
      </c>
      <c r="D16" t="s">
        <v>5</v>
      </c>
      <c r="E16" t="s">
        <v>5</v>
      </c>
      <c r="F16" t="s">
        <v>6</v>
      </c>
      <c r="G16" t="s">
        <v>7</v>
      </c>
      <c r="H16" t="s">
        <v>12</v>
      </c>
      <c r="I16" t="s">
        <v>27</v>
      </c>
      <c r="J16">
        <v>1</v>
      </c>
      <c r="K16">
        <f t="shared" si="0"/>
        <v>2</v>
      </c>
      <c r="L16" t="s">
        <v>33</v>
      </c>
      <c r="M16">
        <v>51</v>
      </c>
      <c r="N16">
        <v>54</v>
      </c>
      <c r="O16">
        <v>1.59</v>
      </c>
      <c r="P16" t="str">
        <f t="shared" si="1"/>
        <v>18.5-24.9</v>
      </c>
      <c r="Q16" s="4">
        <f t="shared" si="2"/>
        <v>20.173252640322769</v>
      </c>
      <c r="R16" s="4" t="str">
        <f t="shared" si="3"/>
        <v>18.5-24.9</v>
      </c>
      <c r="S16" s="4">
        <f t="shared" si="4"/>
        <v>21.359914560341757</v>
      </c>
      <c r="T16">
        <f t="shared" si="5"/>
        <v>0</v>
      </c>
      <c r="U16" s="4" t="str">
        <f>VLOOKUP(V16,Sheet2!$E$1:$F$4,2,TRUE)</f>
        <v>C</v>
      </c>
      <c r="V16">
        <v>161</v>
      </c>
      <c r="W16">
        <f t="shared" si="6"/>
        <v>0</v>
      </c>
      <c r="X16" s="4" t="str">
        <f>VLOOKUP(Y16,Sheet2!$E$1:$F$4,2,TRUE)</f>
        <v>C</v>
      </c>
      <c r="Y16">
        <v>185</v>
      </c>
      <c r="Z16">
        <v>15.3</v>
      </c>
      <c r="AA16">
        <v>4</v>
      </c>
      <c r="AB16">
        <v>1.8</v>
      </c>
      <c r="AC16">
        <v>1.2</v>
      </c>
      <c r="AD16">
        <v>419</v>
      </c>
      <c r="AE16">
        <v>468</v>
      </c>
      <c r="AF16">
        <v>32.5</v>
      </c>
      <c r="AG16">
        <v>34.700000000000003</v>
      </c>
      <c r="AH16">
        <v>10.9</v>
      </c>
      <c r="AI16">
        <v>10.6</v>
      </c>
      <c r="AJ16">
        <v>12.6</v>
      </c>
      <c r="AK16">
        <v>9.8000000000000007</v>
      </c>
      <c r="AL16">
        <v>0.9</v>
      </c>
      <c r="AM16">
        <v>0.6</v>
      </c>
      <c r="AN16">
        <v>3.8</v>
      </c>
      <c r="AO16">
        <v>2.9</v>
      </c>
      <c r="AP16">
        <v>1362</v>
      </c>
      <c r="AQ16">
        <v>1.379</v>
      </c>
      <c r="AR16">
        <f t="shared" si="7"/>
        <v>0</v>
      </c>
      <c r="AS16" t="str">
        <f>VLOOKUP(AT16,Sheet2!$C$1:$D$4,2,TRUE)</f>
        <v>poor Supression</v>
      </c>
      <c r="AT16" s="8">
        <v>2259</v>
      </c>
      <c r="AU16" s="8">
        <f t="shared" si="8"/>
        <v>1</v>
      </c>
      <c r="AV16" t="str">
        <f>VLOOKUP(AW16,Sheet2!$C$1:$D$4,2,TRUE)</f>
        <v>Viral Supression</v>
      </c>
      <c r="AW16" s="8">
        <v>126</v>
      </c>
    </row>
    <row r="17" spans="1:49" x14ac:dyDescent="0.25">
      <c r="A17">
        <v>26</v>
      </c>
      <c r="B17">
        <v>35</v>
      </c>
      <c r="C17" t="str">
        <f t="shared" si="9"/>
        <v>25-54</v>
      </c>
      <c r="D17" t="s">
        <v>5</v>
      </c>
      <c r="E17" t="s">
        <v>5</v>
      </c>
      <c r="F17" t="s">
        <v>29</v>
      </c>
      <c r="G17" t="s">
        <v>46</v>
      </c>
      <c r="H17" t="s">
        <v>8</v>
      </c>
      <c r="I17" t="s">
        <v>27</v>
      </c>
      <c r="J17">
        <v>1</v>
      </c>
      <c r="K17">
        <f t="shared" si="0"/>
        <v>2</v>
      </c>
      <c r="L17" t="s">
        <v>10</v>
      </c>
      <c r="M17">
        <v>61</v>
      </c>
      <c r="N17">
        <v>61</v>
      </c>
      <c r="O17">
        <v>1.68</v>
      </c>
      <c r="P17" t="str">
        <f t="shared" si="1"/>
        <v>18.5-24.9</v>
      </c>
      <c r="Q17" s="4">
        <f t="shared" si="2"/>
        <v>21.612811791383223</v>
      </c>
      <c r="R17" s="4" t="str">
        <f t="shared" si="3"/>
        <v>18.5-24.9</v>
      </c>
      <c r="S17" s="4">
        <f t="shared" si="4"/>
        <v>21.612811791383223</v>
      </c>
      <c r="T17">
        <f t="shared" si="5"/>
        <v>0</v>
      </c>
      <c r="U17" s="4" t="str">
        <f>VLOOKUP(V17,Sheet2!$E$1:$F$4,2,TRUE)</f>
        <v>C</v>
      </c>
      <c r="V17">
        <v>151</v>
      </c>
      <c r="W17">
        <f t="shared" si="6"/>
        <v>1</v>
      </c>
      <c r="X17" s="4" t="str">
        <f>VLOOKUP(Y17,Sheet2!$E$1:$F$4,2,TRUE)</f>
        <v>B</v>
      </c>
      <c r="Y17">
        <v>266</v>
      </c>
      <c r="Z17">
        <v>9.5</v>
      </c>
      <c r="AA17">
        <v>3.5</v>
      </c>
      <c r="AB17">
        <v>3.1</v>
      </c>
      <c r="AC17">
        <v>1.4</v>
      </c>
      <c r="AD17">
        <v>483</v>
      </c>
      <c r="AE17">
        <v>244</v>
      </c>
      <c r="AF17">
        <v>22.5</v>
      </c>
      <c r="AG17">
        <v>33.700000000000003</v>
      </c>
      <c r="AH17">
        <v>7.6</v>
      </c>
      <c r="AI17">
        <v>10.9</v>
      </c>
      <c r="AJ17">
        <v>5.9</v>
      </c>
      <c r="AK17">
        <v>1.7</v>
      </c>
      <c r="AL17">
        <v>0.5</v>
      </c>
      <c r="AM17">
        <v>0.4</v>
      </c>
      <c r="AN17">
        <v>2.6</v>
      </c>
      <c r="AO17">
        <v>3.7</v>
      </c>
      <c r="AP17">
        <v>6851</v>
      </c>
      <c r="AQ17">
        <v>1403</v>
      </c>
      <c r="AR17">
        <f t="shared" si="7"/>
        <v>0</v>
      </c>
      <c r="AS17" t="str">
        <f>VLOOKUP(AT17,Sheet2!$C$1:$D$4,2,TRUE)</f>
        <v>Critical Values</v>
      </c>
      <c r="AT17" s="8">
        <v>76833</v>
      </c>
      <c r="AU17" s="8">
        <f t="shared" si="8"/>
        <v>1</v>
      </c>
      <c r="AV17" t="str">
        <f>VLOOKUP(AW17,Sheet2!$C$1:$D$4,2,TRUE)</f>
        <v>Viral Supression</v>
      </c>
      <c r="AW17" s="8">
        <v>173</v>
      </c>
    </row>
    <row r="18" spans="1:49" x14ac:dyDescent="0.25">
      <c r="A18">
        <v>41</v>
      </c>
      <c r="B18">
        <v>30</v>
      </c>
      <c r="C18" t="str">
        <f t="shared" si="9"/>
        <v>25-54</v>
      </c>
      <c r="D18" t="s">
        <v>4</v>
      </c>
      <c r="E18" t="s">
        <v>5</v>
      </c>
      <c r="F18" t="s">
        <v>6</v>
      </c>
      <c r="G18" t="s">
        <v>7</v>
      </c>
      <c r="H18" t="s">
        <v>15</v>
      </c>
      <c r="I18" t="s">
        <v>9</v>
      </c>
      <c r="J18">
        <v>1</v>
      </c>
      <c r="K18">
        <f t="shared" si="0"/>
        <v>2</v>
      </c>
      <c r="L18" t="s">
        <v>10</v>
      </c>
      <c r="M18">
        <v>61</v>
      </c>
      <c r="N18">
        <v>65</v>
      </c>
      <c r="O18">
        <v>1.62</v>
      </c>
      <c r="P18" t="str">
        <f t="shared" si="1"/>
        <v>18.5-24.9</v>
      </c>
      <c r="Q18" s="4">
        <f t="shared" si="2"/>
        <v>23.243408017070564</v>
      </c>
      <c r="R18" s="4" t="str">
        <f t="shared" si="3"/>
        <v>18.5-24.9</v>
      </c>
      <c r="S18" s="4">
        <f t="shared" si="4"/>
        <v>24.767565919829291</v>
      </c>
      <c r="T18">
        <f t="shared" si="5"/>
        <v>0</v>
      </c>
      <c r="U18" s="4" t="str">
        <f>VLOOKUP(V18,Sheet2!$E$1:$F$4,2,TRUE)</f>
        <v>C</v>
      </c>
      <c r="V18">
        <v>135</v>
      </c>
      <c r="W18">
        <f t="shared" si="6"/>
        <v>1</v>
      </c>
      <c r="X18" s="4" t="str">
        <f>VLOOKUP(Y18,Sheet2!$E$1:$F$4,2,TRUE)</f>
        <v>B</v>
      </c>
      <c r="Y18">
        <v>201</v>
      </c>
      <c r="Z18">
        <v>6</v>
      </c>
      <c r="AA18">
        <v>4.8</v>
      </c>
      <c r="AB18">
        <v>2.1</v>
      </c>
      <c r="AC18">
        <v>1.9</v>
      </c>
      <c r="AD18">
        <v>342</v>
      </c>
      <c r="AE18">
        <v>390</v>
      </c>
      <c r="AF18">
        <v>37.1</v>
      </c>
      <c r="AG18">
        <v>34.1</v>
      </c>
      <c r="AH18">
        <v>12.1</v>
      </c>
      <c r="AI18">
        <v>10.3</v>
      </c>
      <c r="AJ18">
        <v>3.6</v>
      </c>
      <c r="AK18">
        <v>2.9</v>
      </c>
      <c r="AL18">
        <v>0.3</v>
      </c>
      <c r="AM18">
        <v>0.2</v>
      </c>
      <c r="AN18">
        <v>4.5</v>
      </c>
      <c r="AO18">
        <v>2.7</v>
      </c>
      <c r="AP18">
        <v>1112</v>
      </c>
      <c r="AQ18">
        <v>756</v>
      </c>
      <c r="AR18">
        <f t="shared" si="7"/>
        <v>1</v>
      </c>
      <c r="AS18" t="str">
        <f>VLOOKUP(AT18,Sheet2!$C$1:$D$4,2,TRUE)</f>
        <v>Viral Supression</v>
      </c>
      <c r="AT18" s="8">
        <v>890</v>
      </c>
      <c r="AU18" s="8">
        <f t="shared" si="8"/>
        <v>1</v>
      </c>
      <c r="AV18" t="str">
        <f>VLOOKUP(AW18,Sheet2!$C$1:$D$4,2,TRUE)</f>
        <v>Viral Supression</v>
      </c>
      <c r="AW18" s="8">
        <v>49</v>
      </c>
    </row>
    <row r="19" spans="1:49" x14ac:dyDescent="0.25">
      <c r="A19">
        <v>7</v>
      </c>
      <c r="B19">
        <v>39</v>
      </c>
      <c r="C19" t="str">
        <f t="shared" si="9"/>
        <v>25-54</v>
      </c>
      <c r="D19" t="s">
        <v>4</v>
      </c>
      <c r="E19" t="s">
        <v>5</v>
      </c>
      <c r="F19" t="s">
        <v>24</v>
      </c>
      <c r="G19" t="s">
        <v>46</v>
      </c>
      <c r="H19" t="s">
        <v>12</v>
      </c>
      <c r="I19" t="s">
        <v>9</v>
      </c>
      <c r="J19">
        <v>1</v>
      </c>
      <c r="K19">
        <f t="shared" si="0"/>
        <v>2</v>
      </c>
      <c r="L19" t="s">
        <v>148</v>
      </c>
      <c r="M19">
        <v>74</v>
      </c>
      <c r="N19">
        <v>80</v>
      </c>
      <c r="O19">
        <v>1.58</v>
      </c>
      <c r="P19" t="str">
        <f t="shared" si="1"/>
        <v>25-29.9</v>
      </c>
      <c r="Q19" s="4">
        <f t="shared" si="2"/>
        <v>29.642685467072578</v>
      </c>
      <c r="R19" s="4" t="str">
        <f t="shared" si="3"/>
        <v>30-39.9</v>
      </c>
      <c r="S19" s="4">
        <f t="shared" si="4"/>
        <v>32.046146450889275</v>
      </c>
      <c r="T19">
        <f t="shared" si="5"/>
        <v>0</v>
      </c>
      <c r="U19" s="4" t="str">
        <f>VLOOKUP(V19,Sheet2!$E$1:$F$4,2,TRUE)</f>
        <v>C</v>
      </c>
      <c r="V19">
        <v>133</v>
      </c>
      <c r="W19">
        <f t="shared" si="6"/>
        <v>0</v>
      </c>
      <c r="X19" s="4" t="str">
        <f>VLOOKUP(Y19,Sheet2!$E$1:$F$4,2,TRUE)</f>
        <v>C</v>
      </c>
      <c r="Y19">
        <v>59</v>
      </c>
      <c r="Z19">
        <v>5.7</v>
      </c>
      <c r="AA19">
        <v>3.9</v>
      </c>
      <c r="AB19">
        <v>1</v>
      </c>
      <c r="AC19">
        <v>0.6</v>
      </c>
      <c r="AD19">
        <v>232</v>
      </c>
      <c r="AE19">
        <v>195</v>
      </c>
      <c r="AF19">
        <v>25.4</v>
      </c>
      <c r="AG19">
        <v>9</v>
      </c>
      <c r="AH19">
        <v>10.6</v>
      </c>
      <c r="AI19">
        <v>3.3</v>
      </c>
      <c r="AJ19">
        <v>2.2000000000000002</v>
      </c>
      <c r="AK19">
        <v>3.1</v>
      </c>
      <c r="AL19">
        <v>0.5</v>
      </c>
      <c r="AM19">
        <v>0.2</v>
      </c>
      <c r="AN19">
        <v>2.6</v>
      </c>
      <c r="AO19">
        <v>1.1000000000000001</v>
      </c>
      <c r="AP19">
        <v>9782</v>
      </c>
      <c r="AQ19">
        <v>3432</v>
      </c>
      <c r="AR19">
        <f t="shared" si="7"/>
        <v>0</v>
      </c>
      <c r="AS19" t="str">
        <f>VLOOKUP(AT19,Sheet2!$C$1:$D$4,2,TRUE)</f>
        <v>Critical Values</v>
      </c>
      <c r="AT19" s="8">
        <v>742689</v>
      </c>
      <c r="AU19" s="8">
        <f t="shared" si="8"/>
        <v>0</v>
      </c>
      <c r="AV19" t="str">
        <f>VLOOKUP(AW19,Sheet2!$C$1:$D$4,2,TRUE)</f>
        <v>Critical Values</v>
      </c>
      <c r="AW19" s="8">
        <v>569652</v>
      </c>
    </row>
    <row r="20" spans="1:49" x14ac:dyDescent="0.25">
      <c r="A20">
        <v>21</v>
      </c>
      <c r="B20">
        <v>35</v>
      </c>
      <c r="C20" t="str">
        <f t="shared" si="9"/>
        <v>25-54</v>
      </c>
      <c r="D20" t="s">
        <v>4</v>
      </c>
      <c r="E20" t="s">
        <v>32</v>
      </c>
      <c r="F20" t="s">
        <v>6</v>
      </c>
      <c r="G20" t="s">
        <v>7</v>
      </c>
      <c r="H20" t="s">
        <v>8</v>
      </c>
      <c r="I20" t="s">
        <v>30</v>
      </c>
      <c r="J20">
        <v>1</v>
      </c>
      <c r="K20">
        <f t="shared" si="0"/>
        <v>2</v>
      </c>
      <c r="L20" t="s">
        <v>33</v>
      </c>
      <c r="M20">
        <v>51</v>
      </c>
      <c r="N20">
        <v>58</v>
      </c>
      <c r="O20">
        <v>1.65</v>
      </c>
      <c r="P20" t="str">
        <f t="shared" si="1"/>
        <v>18.5-24.9</v>
      </c>
      <c r="Q20" s="4">
        <f t="shared" si="2"/>
        <v>18.732782369146008</v>
      </c>
      <c r="R20" s="4" t="str">
        <f t="shared" si="3"/>
        <v>18.5-24.9</v>
      </c>
      <c r="S20" s="4">
        <f t="shared" si="4"/>
        <v>21.30394857667585</v>
      </c>
      <c r="T20">
        <f t="shared" si="5"/>
        <v>0</v>
      </c>
      <c r="U20" s="4" t="str">
        <f>VLOOKUP(V20,Sheet2!$E$1:$F$4,2,TRUE)</f>
        <v>C</v>
      </c>
      <c r="V20">
        <v>104</v>
      </c>
      <c r="W20">
        <f t="shared" si="6"/>
        <v>0</v>
      </c>
      <c r="X20" s="4" t="str">
        <f>VLOOKUP(Y20,Sheet2!$E$1:$F$4,2,TRUE)</f>
        <v>C</v>
      </c>
      <c r="Y20">
        <v>176</v>
      </c>
      <c r="Z20">
        <v>8</v>
      </c>
      <c r="AA20">
        <v>4.8</v>
      </c>
      <c r="AB20">
        <v>1.1000000000000001</v>
      </c>
      <c r="AC20">
        <v>0.9</v>
      </c>
      <c r="AD20">
        <v>178</v>
      </c>
      <c r="AE20">
        <v>256</v>
      </c>
      <c r="AF20">
        <v>34.4</v>
      </c>
      <c r="AG20">
        <v>32.1</v>
      </c>
      <c r="AH20">
        <v>11.9</v>
      </c>
      <c r="AI20">
        <v>10.6</v>
      </c>
      <c r="AJ20">
        <v>6.1</v>
      </c>
      <c r="AK20">
        <v>3.4</v>
      </c>
      <c r="AL20">
        <v>0.8</v>
      </c>
      <c r="AM20">
        <v>0.7</v>
      </c>
      <c r="AN20">
        <v>4.2</v>
      </c>
      <c r="AO20">
        <v>2.7</v>
      </c>
      <c r="AP20">
        <v>1116</v>
      </c>
      <c r="AQ20">
        <v>0.38100000000000001</v>
      </c>
      <c r="AR20">
        <f t="shared" si="7"/>
        <v>0</v>
      </c>
      <c r="AS20" t="str">
        <f>VLOOKUP(AT20,Sheet2!$C$1:$D$4,2,TRUE)</f>
        <v>poor Supression</v>
      </c>
      <c r="AT20" s="8">
        <v>1539</v>
      </c>
      <c r="AU20" s="8">
        <f t="shared" si="8"/>
        <v>1</v>
      </c>
      <c r="AV20" t="str">
        <f>VLOOKUP(AW20,Sheet2!$C$1:$D$4,2,TRUE)</f>
        <v>Viral Supression</v>
      </c>
      <c r="AW20" s="8">
        <v>186</v>
      </c>
    </row>
    <row r="21" spans="1:49" x14ac:dyDescent="0.25">
      <c r="A21">
        <v>35</v>
      </c>
      <c r="B21">
        <v>35</v>
      </c>
      <c r="C21" t="str">
        <f t="shared" si="9"/>
        <v>25-54</v>
      </c>
      <c r="D21" t="s">
        <v>4</v>
      </c>
      <c r="E21" t="s">
        <v>19</v>
      </c>
      <c r="F21" t="s">
        <v>6</v>
      </c>
      <c r="G21" t="s">
        <v>46</v>
      </c>
      <c r="H21" t="s">
        <v>12</v>
      </c>
      <c r="I21" t="s">
        <v>27</v>
      </c>
      <c r="J21">
        <v>1</v>
      </c>
      <c r="K21">
        <f t="shared" si="0"/>
        <v>2</v>
      </c>
      <c r="L21" t="s">
        <v>10</v>
      </c>
      <c r="M21">
        <v>65</v>
      </c>
      <c r="N21">
        <v>61</v>
      </c>
      <c r="O21">
        <v>1.7</v>
      </c>
      <c r="P21" t="str">
        <f t="shared" si="1"/>
        <v>18.5-24.9</v>
      </c>
      <c r="Q21" s="4">
        <f t="shared" si="2"/>
        <v>22.491349480968861</v>
      </c>
      <c r="R21" s="4" t="str">
        <f t="shared" si="3"/>
        <v>18.5-24.9</v>
      </c>
      <c r="S21" s="4">
        <f t="shared" si="4"/>
        <v>21.107266435986162</v>
      </c>
      <c r="T21">
        <f t="shared" si="5"/>
        <v>0</v>
      </c>
      <c r="U21" s="4" t="str">
        <f>VLOOKUP(V21,Sheet2!$E$1:$F$4,2,TRUE)</f>
        <v>C</v>
      </c>
      <c r="V21">
        <v>103</v>
      </c>
      <c r="W21">
        <f t="shared" si="6"/>
        <v>0</v>
      </c>
      <c r="X21" s="4" t="str">
        <f>VLOOKUP(Y21,Sheet2!$E$1:$F$4,2,TRUE)</f>
        <v>C</v>
      </c>
      <c r="Y21">
        <v>100</v>
      </c>
      <c r="Z21">
        <v>6</v>
      </c>
      <c r="AA21">
        <v>5.8</v>
      </c>
      <c r="AB21">
        <v>2.2000000000000002</v>
      </c>
      <c r="AC21">
        <v>1.8</v>
      </c>
      <c r="AD21">
        <v>357</v>
      </c>
      <c r="AE21">
        <v>241</v>
      </c>
      <c r="AF21">
        <v>28</v>
      </c>
      <c r="AG21">
        <v>37.799999999999997</v>
      </c>
      <c r="AH21">
        <v>9.6999999999999993</v>
      </c>
      <c r="AI21">
        <v>12.3</v>
      </c>
      <c r="AJ21">
        <v>3.4</v>
      </c>
      <c r="AK21">
        <v>1.6</v>
      </c>
      <c r="AL21">
        <v>0.4</v>
      </c>
      <c r="AM21">
        <v>0.1</v>
      </c>
      <c r="AN21">
        <v>3.3</v>
      </c>
      <c r="AO21">
        <v>3.9</v>
      </c>
      <c r="AP21">
        <v>4532</v>
      </c>
      <c r="AQ21">
        <v>397</v>
      </c>
      <c r="AR21">
        <f t="shared" si="7"/>
        <v>0</v>
      </c>
      <c r="AS21" t="str">
        <f>VLOOKUP(AT21,Sheet2!$C$1:$D$4,2,TRUE)</f>
        <v>poor Supression</v>
      </c>
      <c r="AT21" s="8">
        <v>1683</v>
      </c>
      <c r="AU21" s="8">
        <f t="shared" si="8"/>
        <v>1</v>
      </c>
      <c r="AV21" t="str">
        <f>VLOOKUP(AW21,Sheet2!$C$1:$D$4,2,TRUE)</f>
        <v>Viral Supression</v>
      </c>
      <c r="AW21" s="8">
        <v>129</v>
      </c>
    </row>
    <row r="22" spans="1:49" x14ac:dyDescent="0.25">
      <c r="A22">
        <v>5</v>
      </c>
      <c r="B22">
        <v>33</v>
      </c>
      <c r="C22" t="str">
        <f t="shared" si="9"/>
        <v>25-54</v>
      </c>
      <c r="D22" t="s">
        <v>5</v>
      </c>
      <c r="E22" t="s">
        <v>19</v>
      </c>
      <c r="F22" t="s">
        <v>20</v>
      </c>
      <c r="G22" t="s">
        <v>46</v>
      </c>
      <c r="H22" t="s">
        <v>15</v>
      </c>
      <c r="I22" t="s">
        <v>13</v>
      </c>
      <c r="J22">
        <v>1</v>
      </c>
      <c r="K22">
        <f t="shared" si="0"/>
        <v>3</v>
      </c>
      <c r="L22" t="s">
        <v>21</v>
      </c>
      <c r="M22">
        <v>70</v>
      </c>
      <c r="N22">
        <v>68</v>
      </c>
      <c r="O22">
        <v>1.76</v>
      </c>
      <c r="P22" t="str">
        <f t="shared" si="1"/>
        <v>18.5-24.9</v>
      </c>
      <c r="Q22" s="4">
        <f t="shared" si="2"/>
        <v>22.598140495867771</v>
      </c>
      <c r="R22" s="4" t="str">
        <f t="shared" si="3"/>
        <v>18.5-24.9</v>
      </c>
      <c r="S22" s="4">
        <f t="shared" si="4"/>
        <v>21.952479338842977</v>
      </c>
      <c r="T22">
        <f t="shared" si="5"/>
        <v>0</v>
      </c>
      <c r="U22" s="4" t="str">
        <f>VLOOKUP(V22,Sheet2!$E$1:$F$4,2,TRUE)</f>
        <v>C</v>
      </c>
      <c r="V22">
        <v>92</v>
      </c>
      <c r="W22">
        <f t="shared" si="6"/>
        <v>0</v>
      </c>
      <c r="X22" s="4" t="str">
        <f>VLOOKUP(Y22,Sheet2!$E$1:$F$4,2,TRUE)</f>
        <v>C</v>
      </c>
      <c r="Y22">
        <v>120</v>
      </c>
      <c r="Z22">
        <v>5.4</v>
      </c>
      <c r="AA22">
        <v>1.9</v>
      </c>
      <c r="AB22">
        <v>1.6</v>
      </c>
      <c r="AC22">
        <v>1.3</v>
      </c>
      <c r="AD22">
        <v>328</v>
      </c>
      <c r="AE22">
        <v>166</v>
      </c>
      <c r="AF22">
        <v>28.2</v>
      </c>
      <c r="AG22">
        <v>38.9</v>
      </c>
      <c r="AH22">
        <v>12.5</v>
      </c>
      <c r="AI22">
        <v>12.7</v>
      </c>
      <c r="AJ22">
        <v>3.4</v>
      </c>
      <c r="AK22">
        <v>0.3</v>
      </c>
      <c r="AL22">
        <v>0.4</v>
      </c>
      <c r="AM22">
        <v>0.3</v>
      </c>
      <c r="AN22">
        <v>3.7</v>
      </c>
      <c r="AO22">
        <v>4.3</v>
      </c>
      <c r="AP22">
        <v>4966</v>
      </c>
      <c r="AQ22">
        <v>356</v>
      </c>
      <c r="AR22">
        <f t="shared" si="7"/>
        <v>0</v>
      </c>
      <c r="AS22" t="str">
        <f>VLOOKUP(AT22,Sheet2!$C$1:$D$4,2,TRUE)</f>
        <v>Critical Values</v>
      </c>
      <c r="AT22" s="8">
        <v>10731</v>
      </c>
      <c r="AU22" s="8">
        <f t="shared" si="8"/>
        <v>1</v>
      </c>
      <c r="AV22" t="str">
        <f>VLOOKUP(AW22,Sheet2!$C$1:$D$4,2,TRUE)</f>
        <v>Viral Supression</v>
      </c>
      <c r="AW22" s="8">
        <v>450</v>
      </c>
    </row>
    <row r="23" spans="1:49" x14ac:dyDescent="0.25">
      <c r="A23">
        <v>36</v>
      </c>
      <c r="B23">
        <v>38</v>
      </c>
      <c r="C23" t="str">
        <f t="shared" si="9"/>
        <v>25-54</v>
      </c>
      <c r="D23" t="s">
        <v>4</v>
      </c>
      <c r="E23" t="s">
        <v>5</v>
      </c>
      <c r="F23" t="s">
        <v>25</v>
      </c>
      <c r="G23" t="s">
        <v>46</v>
      </c>
      <c r="H23" t="s">
        <v>40</v>
      </c>
      <c r="I23" t="s">
        <v>13</v>
      </c>
      <c r="J23">
        <v>1</v>
      </c>
      <c r="K23">
        <f t="shared" si="0"/>
        <v>2</v>
      </c>
      <c r="L23" t="s">
        <v>148</v>
      </c>
      <c r="M23">
        <v>52</v>
      </c>
      <c r="N23">
        <v>52</v>
      </c>
      <c r="O23">
        <v>1.62</v>
      </c>
      <c r="P23" t="str">
        <f t="shared" si="1"/>
        <v>18.5-24.9</v>
      </c>
      <c r="Q23" s="4">
        <f t="shared" si="2"/>
        <v>19.814052735863431</v>
      </c>
      <c r="R23" s="4" t="str">
        <f t="shared" si="3"/>
        <v>18.5-24.9</v>
      </c>
      <c r="S23" s="4">
        <f t="shared" si="4"/>
        <v>19.814052735863431</v>
      </c>
      <c r="T23">
        <f t="shared" si="5"/>
        <v>0</v>
      </c>
      <c r="U23" s="4" t="str">
        <f>VLOOKUP(V23,Sheet2!$E$1:$F$4,2,TRUE)</f>
        <v>C</v>
      </c>
      <c r="V23">
        <v>63</v>
      </c>
      <c r="W23">
        <f t="shared" si="6"/>
        <v>0</v>
      </c>
      <c r="X23" s="4" t="str">
        <f>VLOOKUP(Y23,Sheet2!$E$1:$F$4,2,TRUE)</f>
        <v>C</v>
      </c>
      <c r="Y23">
        <v>61</v>
      </c>
      <c r="Z23">
        <v>5.0999999999999996</v>
      </c>
      <c r="AA23">
        <v>5.0999999999999996</v>
      </c>
      <c r="AB23">
        <v>2.1</v>
      </c>
      <c r="AC23">
        <v>1.6</v>
      </c>
      <c r="AD23">
        <v>193</v>
      </c>
      <c r="AE23">
        <v>260</v>
      </c>
      <c r="AF23">
        <v>32.5</v>
      </c>
      <c r="AG23">
        <v>35.6</v>
      </c>
      <c r="AH23">
        <v>10.7</v>
      </c>
      <c r="AI23">
        <v>11.3</v>
      </c>
      <c r="AJ23">
        <v>2.5</v>
      </c>
      <c r="AK23">
        <v>2.2000000000000002</v>
      </c>
      <c r="AL23">
        <v>9.6</v>
      </c>
      <c r="AM23">
        <v>0.6</v>
      </c>
      <c r="AN23">
        <v>3.7</v>
      </c>
      <c r="AO23">
        <v>3.9</v>
      </c>
      <c r="AP23">
        <v>1325</v>
      </c>
      <c r="AQ23">
        <v>727</v>
      </c>
      <c r="AR23">
        <f t="shared" si="7"/>
        <v>0</v>
      </c>
      <c r="AS23" t="str">
        <f>VLOOKUP(AT23,Sheet2!$C$1:$D$4,2,TRUE)</f>
        <v>Critical Values</v>
      </c>
      <c r="AT23" s="8">
        <v>41268</v>
      </c>
      <c r="AU23" s="8">
        <f t="shared" si="8"/>
        <v>1</v>
      </c>
      <c r="AV23" t="str">
        <f>VLOOKUP(AW23,Sheet2!$C$1:$D$4,2,TRUE)</f>
        <v>Viral Supression</v>
      </c>
      <c r="AW23" s="8">
        <v>230</v>
      </c>
    </row>
    <row r="24" spans="1:49" x14ac:dyDescent="0.25">
      <c r="A24">
        <v>27</v>
      </c>
      <c r="B24">
        <v>31</v>
      </c>
      <c r="C24" t="str">
        <f t="shared" si="9"/>
        <v>25-54</v>
      </c>
      <c r="D24" t="s">
        <v>5</v>
      </c>
      <c r="E24" t="s">
        <v>19</v>
      </c>
      <c r="F24" t="s">
        <v>34</v>
      </c>
      <c r="G24" t="s">
        <v>46</v>
      </c>
      <c r="H24" t="s">
        <v>8</v>
      </c>
      <c r="I24" t="s">
        <v>27</v>
      </c>
      <c r="J24">
        <v>1</v>
      </c>
      <c r="K24">
        <f t="shared" si="0"/>
        <v>2</v>
      </c>
      <c r="L24" t="s">
        <v>18</v>
      </c>
      <c r="M24">
        <v>67</v>
      </c>
      <c r="N24">
        <v>65</v>
      </c>
      <c r="O24">
        <v>1.83</v>
      </c>
      <c r="P24" t="str">
        <f t="shared" si="1"/>
        <v>18.5-24.9</v>
      </c>
      <c r="Q24" s="4">
        <f t="shared" si="2"/>
        <v>20.006569321269669</v>
      </c>
      <c r="R24" s="4" t="str">
        <f t="shared" si="3"/>
        <v>18.5-24.9</v>
      </c>
      <c r="S24" s="4">
        <f t="shared" si="4"/>
        <v>19.409358296754156</v>
      </c>
      <c r="T24">
        <f t="shared" si="5"/>
        <v>0</v>
      </c>
      <c r="U24" s="4" t="str">
        <f>VLOOKUP(V24,Sheet2!$E$1:$F$4,2,TRUE)</f>
        <v>C</v>
      </c>
      <c r="V24">
        <v>59</v>
      </c>
      <c r="W24">
        <f t="shared" si="6"/>
        <v>0</v>
      </c>
      <c r="X24" s="4" t="str">
        <f>VLOOKUP(Y24,Sheet2!$E$1:$F$4,2,TRUE)</f>
        <v>C</v>
      </c>
      <c r="Y24">
        <v>117</v>
      </c>
      <c r="Z24">
        <v>3.9</v>
      </c>
      <c r="AA24">
        <v>3.8</v>
      </c>
      <c r="AB24">
        <v>1.4</v>
      </c>
      <c r="AC24">
        <v>1.5</v>
      </c>
      <c r="AD24">
        <v>160</v>
      </c>
      <c r="AE24">
        <v>179</v>
      </c>
      <c r="AF24">
        <v>42.3</v>
      </c>
      <c r="AG24">
        <v>45.5</v>
      </c>
      <c r="AH24">
        <v>14.1</v>
      </c>
      <c r="AI24">
        <v>14.9</v>
      </c>
      <c r="AJ24">
        <v>2.1</v>
      </c>
      <c r="AK24">
        <v>2</v>
      </c>
      <c r="AL24">
        <v>0.4</v>
      </c>
      <c r="AM24">
        <v>0.3</v>
      </c>
      <c r="AN24">
        <v>4.2</v>
      </c>
      <c r="AO24">
        <v>4.5999999999999996</v>
      </c>
      <c r="AP24">
        <v>1856</v>
      </c>
      <c r="AQ24">
        <v>943</v>
      </c>
      <c r="AR24">
        <f t="shared" si="7"/>
        <v>1</v>
      </c>
      <c r="AS24" t="str">
        <f>VLOOKUP(AT24,Sheet2!$C$1:$D$4,2,TRUE)</f>
        <v>Viral Supression</v>
      </c>
      <c r="AT24" s="8">
        <v>841</v>
      </c>
      <c r="AU24" s="8">
        <f t="shared" si="8"/>
        <v>1</v>
      </c>
      <c r="AV24" t="str">
        <f>VLOOKUP(AW24,Sheet2!$C$1:$D$4,2,TRUE)</f>
        <v>Viral Supression</v>
      </c>
      <c r="AW24" s="8">
        <v>104</v>
      </c>
    </row>
    <row r="25" spans="1:49" x14ac:dyDescent="0.25">
      <c r="A25">
        <v>37</v>
      </c>
      <c r="B25">
        <v>35</v>
      </c>
      <c r="C25" t="str">
        <f t="shared" si="9"/>
        <v>25-54</v>
      </c>
      <c r="D25" t="s">
        <v>4</v>
      </c>
      <c r="E25" t="s">
        <v>19</v>
      </c>
      <c r="F25" t="s">
        <v>41</v>
      </c>
      <c r="G25" t="s">
        <v>46</v>
      </c>
      <c r="H25" t="s">
        <v>12</v>
      </c>
      <c r="I25" t="s">
        <v>42</v>
      </c>
      <c r="J25">
        <v>1</v>
      </c>
      <c r="K25">
        <f>VLOOKUP(L25,Table4,2,FALSE)</f>
        <v>2</v>
      </c>
      <c r="L25" t="s">
        <v>150</v>
      </c>
      <c r="M25">
        <v>47</v>
      </c>
      <c r="N25">
        <v>45</v>
      </c>
      <c r="O25">
        <v>1.61</v>
      </c>
      <c r="P25" t="str">
        <f t="shared" si="1"/>
        <v>&lt;18.5</v>
      </c>
      <c r="Q25" s="4">
        <f t="shared" si="2"/>
        <v>18.132016511708652</v>
      </c>
      <c r="R25" s="4" t="str">
        <f t="shared" si="3"/>
        <v>&lt;18.5</v>
      </c>
      <c r="S25" s="4">
        <f t="shared" si="4"/>
        <v>17.360441340997646</v>
      </c>
      <c r="T25">
        <f t="shared" si="5"/>
        <v>0</v>
      </c>
      <c r="U25" s="4" t="str">
        <f>VLOOKUP(V25,Sheet2!$E$1:$F$4,2,TRUE)</f>
        <v>C</v>
      </c>
      <c r="V25">
        <v>40</v>
      </c>
      <c r="W25">
        <f t="shared" si="6"/>
        <v>0</v>
      </c>
      <c r="X25" s="4" t="str">
        <f>VLOOKUP(Y25,Sheet2!$E$1:$F$4,2,TRUE)</f>
        <v>C</v>
      </c>
      <c r="Y25">
        <v>35</v>
      </c>
      <c r="Z25">
        <v>3.5</v>
      </c>
      <c r="AA25">
        <v>3.8</v>
      </c>
      <c r="AB25">
        <v>1.2</v>
      </c>
      <c r="AC25">
        <v>1.2</v>
      </c>
      <c r="AD25">
        <v>297</v>
      </c>
      <c r="AE25">
        <v>294</v>
      </c>
      <c r="AF25">
        <v>31.5</v>
      </c>
      <c r="AG25">
        <v>30.7</v>
      </c>
      <c r="AH25">
        <v>10.5</v>
      </c>
      <c r="AI25">
        <v>10.4</v>
      </c>
      <c r="AJ25">
        <v>2.1</v>
      </c>
      <c r="AK25">
        <v>2.1</v>
      </c>
      <c r="AL25">
        <v>0.2</v>
      </c>
      <c r="AM25">
        <v>0.2</v>
      </c>
      <c r="AN25">
        <v>4.0999999999999996</v>
      </c>
      <c r="AO25">
        <v>4.9000000000000004</v>
      </c>
      <c r="AP25">
        <v>1089</v>
      </c>
      <c r="AQ25">
        <v>227</v>
      </c>
      <c r="AR25">
        <f t="shared" si="7"/>
        <v>0</v>
      </c>
      <c r="AS25" t="str">
        <f>VLOOKUP(AT25,Sheet2!$C$1:$D$4,2,TRUE)</f>
        <v>poor Supression</v>
      </c>
      <c r="AT25" s="8">
        <v>7890</v>
      </c>
      <c r="AU25" s="8">
        <f t="shared" si="8"/>
        <v>1</v>
      </c>
      <c r="AV25" t="str">
        <f>VLOOKUP(AW25,Sheet2!$C$1:$D$4,2,TRUE)</f>
        <v>Viral Supression</v>
      </c>
      <c r="AW25" s="8">
        <v>122</v>
      </c>
    </row>
    <row r="26" spans="1:49" x14ac:dyDescent="0.25">
      <c r="A26">
        <v>12</v>
      </c>
      <c r="B26">
        <v>30</v>
      </c>
      <c r="C26" t="str">
        <f t="shared" si="9"/>
        <v>25-54</v>
      </c>
      <c r="D26" t="s">
        <v>4</v>
      </c>
      <c r="E26" t="s">
        <v>5</v>
      </c>
      <c r="F26" t="s">
        <v>6</v>
      </c>
      <c r="G26" t="s">
        <v>7</v>
      </c>
      <c r="H26" t="s">
        <v>15</v>
      </c>
      <c r="I26" t="s">
        <v>9</v>
      </c>
      <c r="J26">
        <v>1</v>
      </c>
      <c r="K26">
        <f t="shared" ref="K26:K43" si="10">VLOOKUP(L26,Table4,2,TRUE)</f>
        <v>2</v>
      </c>
      <c r="L26" t="s">
        <v>148</v>
      </c>
      <c r="M26">
        <v>62</v>
      </c>
      <c r="N26">
        <v>65</v>
      </c>
      <c r="O26">
        <v>1.59</v>
      </c>
      <c r="P26" t="str">
        <f t="shared" si="1"/>
        <v>18.5-24.9</v>
      </c>
      <c r="Q26" s="4">
        <f t="shared" si="2"/>
        <v>24.524346347059055</v>
      </c>
      <c r="R26" s="4" t="str">
        <f t="shared" si="3"/>
        <v>25-29.9</v>
      </c>
      <c r="S26" s="4">
        <f t="shared" si="4"/>
        <v>25.711008267078039</v>
      </c>
      <c r="T26">
        <f t="shared" si="5"/>
        <v>0</v>
      </c>
      <c r="U26" s="4" t="str">
        <f>VLOOKUP(V26,Sheet2!$E$1:$F$4,2,TRUE)</f>
        <v>C</v>
      </c>
      <c r="V26">
        <v>38</v>
      </c>
      <c r="W26">
        <f t="shared" si="6"/>
        <v>0</v>
      </c>
      <c r="X26" s="4" t="str">
        <f>VLOOKUP(Y26,Sheet2!$E$1:$F$4,2,TRUE)</f>
        <v>C</v>
      </c>
      <c r="Y26">
        <v>122</v>
      </c>
      <c r="Z26">
        <v>4.5999999999999996</v>
      </c>
      <c r="AA26">
        <v>3.9</v>
      </c>
      <c r="AB26">
        <v>3.2</v>
      </c>
      <c r="AC26">
        <v>1.7</v>
      </c>
      <c r="AD26">
        <v>101</v>
      </c>
      <c r="AE26">
        <v>131</v>
      </c>
      <c r="AF26">
        <v>19.100000000000001</v>
      </c>
      <c r="AG26">
        <v>27.6</v>
      </c>
      <c r="AH26">
        <v>6.4</v>
      </c>
      <c r="AI26">
        <v>8.9</v>
      </c>
      <c r="AJ26">
        <v>1.1000000000000001</v>
      </c>
      <c r="AK26">
        <v>1.9</v>
      </c>
      <c r="AL26">
        <v>0.3</v>
      </c>
      <c r="AM26">
        <v>0.3</v>
      </c>
      <c r="AN26">
        <v>2.1</v>
      </c>
      <c r="AO26">
        <v>3.3</v>
      </c>
      <c r="AP26">
        <v>1589</v>
      </c>
      <c r="AQ26" s="1">
        <v>1503</v>
      </c>
      <c r="AR26">
        <f t="shared" si="7"/>
        <v>0</v>
      </c>
      <c r="AS26" t="str">
        <f>VLOOKUP(AT26,Sheet2!$C$1:$D$4,2,TRUE)</f>
        <v>Critical Values</v>
      </c>
      <c r="AT26" s="8">
        <v>62455</v>
      </c>
      <c r="AU26" s="8">
        <f t="shared" si="8"/>
        <v>1</v>
      </c>
      <c r="AV26" t="str">
        <f>VLOOKUP(AW26,Sheet2!$C$1:$D$4,2,TRUE)</f>
        <v>Viral Supression</v>
      </c>
      <c r="AW26" s="8">
        <v>20</v>
      </c>
    </row>
    <row r="27" spans="1:49" x14ac:dyDescent="0.25">
      <c r="A27">
        <v>4</v>
      </c>
      <c r="B27">
        <v>40</v>
      </c>
      <c r="C27" t="str">
        <f t="shared" si="9"/>
        <v>25-54</v>
      </c>
      <c r="D27" t="s">
        <v>4</v>
      </c>
      <c r="E27" t="s">
        <v>5</v>
      </c>
      <c r="F27" t="s">
        <v>6</v>
      </c>
      <c r="G27" t="s">
        <v>7</v>
      </c>
      <c r="H27" t="s">
        <v>15</v>
      </c>
      <c r="I27" t="s">
        <v>9</v>
      </c>
      <c r="J27">
        <v>1</v>
      </c>
      <c r="K27">
        <f t="shared" si="10"/>
        <v>2</v>
      </c>
      <c r="L27" t="s">
        <v>18</v>
      </c>
      <c r="M27">
        <v>48</v>
      </c>
      <c r="N27">
        <v>45</v>
      </c>
      <c r="O27">
        <v>1.6</v>
      </c>
      <c r="P27" t="str">
        <f t="shared" si="1"/>
        <v>18.5-24.9</v>
      </c>
      <c r="Q27" s="4">
        <f t="shared" si="2"/>
        <v>18.749999999999996</v>
      </c>
      <c r="R27" s="4" t="str">
        <f t="shared" si="3"/>
        <v>&lt;18.5</v>
      </c>
      <c r="S27" s="4">
        <f t="shared" si="4"/>
        <v>17.578124999999996</v>
      </c>
      <c r="T27">
        <f t="shared" si="5"/>
        <v>1</v>
      </c>
      <c r="U27" s="4" t="str">
        <f>VLOOKUP(V27,Sheet2!$E$1:$F$4,2,TRUE)</f>
        <v>A</v>
      </c>
      <c r="V27">
        <v>643</v>
      </c>
      <c r="W27">
        <f t="shared" si="6"/>
        <v>1</v>
      </c>
      <c r="X27" s="4" t="str">
        <f>VLOOKUP(Y27,Sheet2!$E$1:$F$4,2,TRUE)</f>
        <v>A</v>
      </c>
      <c r="Y27">
        <v>625</v>
      </c>
      <c r="Z27">
        <v>5.3</v>
      </c>
      <c r="AA27">
        <v>9.1</v>
      </c>
      <c r="AB27">
        <v>1.6</v>
      </c>
      <c r="AC27">
        <v>3.3</v>
      </c>
      <c r="AD27">
        <v>458</v>
      </c>
      <c r="AE27">
        <v>390</v>
      </c>
      <c r="AF27">
        <v>34.200000000000003</v>
      </c>
      <c r="AG27">
        <v>31.4</v>
      </c>
      <c r="AH27">
        <v>11.3</v>
      </c>
      <c r="AI27">
        <v>10.7</v>
      </c>
      <c r="AJ27">
        <v>3.2</v>
      </c>
      <c r="AK27">
        <v>5.2</v>
      </c>
      <c r="AL27">
        <v>0.3</v>
      </c>
      <c r="AM27">
        <v>0.6</v>
      </c>
      <c r="AN27">
        <v>3.7</v>
      </c>
      <c r="AO27">
        <v>3.1</v>
      </c>
      <c r="AP27">
        <v>479</v>
      </c>
      <c r="AQ27">
        <v>419</v>
      </c>
      <c r="AR27">
        <f t="shared" si="7"/>
        <v>0</v>
      </c>
      <c r="AS27" t="str">
        <f>VLOOKUP(AT27,Sheet2!$C$1:$D$4,2,TRUE)</f>
        <v>Critical Values</v>
      </c>
      <c r="AT27" s="8">
        <v>87475</v>
      </c>
      <c r="AU27" s="8">
        <f t="shared" si="8"/>
        <v>0</v>
      </c>
      <c r="AV27" t="str">
        <f>VLOOKUP(AW27,Sheet2!$C$1:$D$4,2,TRUE)</f>
        <v>poor Supression</v>
      </c>
      <c r="AW27" s="8">
        <v>1850</v>
      </c>
    </row>
    <row r="28" spans="1:49" x14ac:dyDescent="0.25">
      <c r="A28">
        <v>30</v>
      </c>
      <c r="B28">
        <v>45</v>
      </c>
      <c r="C28" t="str">
        <f>VLOOKUP(B28,Table2,2,TRUE)</f>
        <v>25-54</v>
      </c>
      <c r="D28" t="s">
        <v>4</v>
      </c>
      <c r="E28" t="s">
        <v>19</v>
      </c>
      <c r="F28" t="s">
        <v>6</v>
      </c>
      <c r="G28" t="s">
        <v>7</v>
      </c>
      <c r="H28" t="s">
        <v>15</v>
      </c>
      <c r="I28" t="s">
        <v>9</v>
      </c>
      <c r="J28">
        <v>1</v>
      </c>
      <c r="K28">
        <f t="shared" si="10"/>
        <v>2</v>
      </c>
      <c r="L28" t="s">
        <v>148</v>
      </c>
      <c r="M28">
        <v>45</v>
      </c>
      <c r="N28">
        <v>43</v>
      </c>
      <c r="O28">
        <v>1.6</v>
      </c>
      <c r="P28" t="str">
        <f t="shared" si="1"/>
        <v>&lt;18.5</v>
      </c>
      <c r="Q28" s="4">
        <f t="shared" si="2"/>
        <v>17.578124999999996</v>
      </c>
      <c r="R28" s="4" t="str">
        <f t="shared" si="3"/>
        <v>&lt;18.5</v>
      </c>
      <c r="S28" s="4">
        <f t="shared" si="4"/>
        <v>16.796874999999996</v>
      </c>
      <c r="T28">
        <f t="shared" si="5"/>
        <v>1</v>
      </c>
      <c r="U28" s="4" t="str">
        <f>VLOOKUP(V28,Sheet2!$E$1:$F$4,2,TRUE)</f>
        <v>B</v>
      </c>
      <c r="V28">
        <v>460</v>
      </c>
      <c r="W28">
        <f t="shared" si="6"/>
        <v>1</v>
      </c>
      <c r="X28" s="4" t="str">
        <f>VLOOKUP(Y28,Sheet2!$E$1:$F$4,2,TRUE)</f>
        <v>B</v>
      </c>
      <c r="Y28">
        <v>479</v>
      </c>
      <c r="Z28">
        <v>3</v>
      </c>
      <c r="AA28">
        <v>10.4</v>
      </c>
      <c r="AB28">
        <v>2.1</v>
      </c>
      <c r="AC28">
        <v>3</v>
      </c>
      <c r="AD28">
        <v>263</v>
      </c>
      <c r="AE28">
        <v>199</v>
      </c>
      <c r="AF28">
        <v>34.700000000000003</v>
      </c>
      <c r="AG28">
        <v>28.9</v>
      </c>
      <c r="AH28">
        <v>11.5</v>
      </c>
      <c r="AI28">
        <v>10.5</v>
      </c>
      <c r="AJ28">
        <v>0.6</v>
      </c>
      <c r="AK28">
        <v>1.9</v>
      </c>
      <c r="AL28">
        <v>0.3</v>
      </c>
      <c r="AM28">
        <v>0.3</v>
      </c>
      <c r="AN28">
        <v>3.9</v>
      </c>
      <c r="AO28">
        <v>2.6</v>
      </c>
      <c r="AP28">
        <v>623</v>
      </c>
      <c r="AQ28">
        <v>218</v>
      </c>
      <c r="AR28">
        <f t="shared" si="7"/>
        <v>0</v>
      </c>
      <c r="AS28" t="str">
        <f>VLOOKUP(AT28,Sheet2!$C$1:$D$4,2,TRUE)</f>
        <v>poor Supression</v>
      </c>
      <c r="AT28" s="8">
        <v>4789</v>
      </c>
      <c r="AU28" s="8">
        <f t="shared" si="8"/>
        <v>1</v>
      </c>
      <c r="AV28" t="str">
        <f>VLOOKUP(AW28,Sheet2!$C$1:$D$4,2,TRUE)</f>
        <v>Viral Supression</v>
      </c>
      <c r="AW28" s="8">
        <v>108</v>
      </c>
    </row>
    <row r="29" spans="1:49" x14ac:dyDescent="0.25">
      <c r="A29">
        <v>33</v>
      </c>
      <c r="B29">
        <v>42</v>
      </c>
      <c r="C29" t="str">
        <f t="shared" si="9"/>
        <v>25-54</v>
      </c>
      <c r="D29" t="s">
        <v>5</v>
      </c>
      <c r="E29" t="s">
        <v>5</v>
      </c>
      <c r="F29" t="s">
        <v>6</v>
      </c>
      <c r="G29" t="s">
        <v>7</v>
      </c>
      <c r="H29" t="s">
        <v>15</v>
      </c>
      <c r="I29" t="s">
        <v>13</v>
      </c>
      <c r="J29">
        <v>1</v>
      </c>
      <c r="K29">
        <f t="shared" si="10"/>
        <v>2</v>
      </c>
      <c r="L29" t="s">
        <v>38</v>
      </c>
      <c r="M29">
        <v>69</v>
      </c>
      <c r="N29">
        <v>61</v>
      </c>
      <c r="O29">
        <v>1.91</v>
      </c>
      <c r="P29" t="str">
        <f t="shared" si="1"/>
        <v>18.5-24.9</v>
      </c>
      <c r="Q29" s="4">
        <f t="shared" si="2"/>
        <v>18.913955209561141</v>
      </c>
      <c r="R29" s="4" t="str">
        <f t="shared" si="3"/>
        <v>&lt;18.5</v>
      </c>
      <c r="S29" s="4">
        <f t="shared" si="4"/>
        <v>16.721032866423617</v>
      </c>
      <c r="T29">
        <f t="shared" si="5"/>
        <v>1</v>
      </c>
      <c r="U29" s="4" t="str">
        <f>VLOOKUP(V29,Sheet2!$E$1:$F$4,2,TRUE)</f>
        <v>B</v>
      </c>
      <c r="V29">
        <v>460</v>
      </c>
      <c r="W29">
        <f t="shared" si="6"/>
        <v>1</v>
      </c>
      <c r="X29" s="4" t="str">
        <f>VLOOKUP(Y29,Sheet2!$E$1:$F$4,2,TRUE)</f>
        <v>B</v>
      </c>
      <c r="Y29">
        <v>380</v>
      </c>
      <c r="Z29">
        <v>6.6</v>
      </c>
      <c r="AA29">
        <v>8.8000000000000007</v>
      </c>
      <c r="AB29">
        <v>5.4</v>
      </c>
      <c r="AC29">
        <v>3.1</v>
      </c>
      <c r="AD29">
        <v>140</v>
      </c>
      <c r="AE29">
        <v>109</v>
      </c>
      <c r="AF29">
        <v>34.5</v>
      </c>
      <c r="AG29">
        <v>30.6</v>
      </c>
      <c r="AH29">
        <v>12.1</v>
      </c>
      <c r="AI29">
        <v>9.8000000000000007</v>
      </c>
      <c r="AJ29">
        <v>0.6</v>
      </c>
      <c r="AK29">
        <v>0.6</v>
      </c>
      <c r="AL29">
        <v>0.6</v>
      </c>
      <c r="AM29">
        <v>0.5</v>
      </c>
      <c r="AN29">
        <v>3.7</v>
      </c>
      <c r="AO29">
        <v>3.1</v>
      </c>
      <c r="AP29">
        <v>1139</v>
      </c>
      <c r="AQ29">
        <v>759</v>
      </c>
      <c r="AR29">
        <f t="shared" si="7"/>
        <v>1</v>
      </c>
      <c r="AS29" t="str">
        <f>VLOOKUP(AT29,Sheet2!$C$1:$D$4,2,TRUE)</f>
        <v>Viral Supression</v>
      </c>
      <c r="AT29" s="8">
        <v>400</v>
      </c>
      <c r="AU29" s="8">
        <f t="shared" si="8"/>
        <v>1</v>
      </c>
      <c r="AV29" t="str">
        <f>VLOOKUP(AW29,Sheet2!$C$1:$D$4,2,TRUE)</f>
        <v>Viral Supression</v>
      </c>
      <c r="AW29" s="8">
        <v>123</v>
      </c>
    </row>
    <row r="30" spans="1:49" x14ac:dyDescent="0.25">
      <c r="A30">
        <v>1</v>
      </c>
      <c r="B30">
        <v>41</v>
      </c>
      <c r="C30" t="str">
        <f t="shared" si="9"/>
        <v>25-54</v>
      </c>
      <c r="D30" t="s">
        <v>5</v>
      </c>
      <c r="E30" t="s">
        <v>5</v>
      </c>
      <c r="F30" t="s">
        <v>6</v>
      </c>
      <c r="G30" t="s">
        <v>11</v>
      </c>
      <c r="H30" t="s">
        <v>12</v>
      </c>
      <c r="I30" t="s">
        <v>13</v>
      </c>
      <c r="J30">
        <v>1</v>
      </c>
      <c r="K30">
        <f t="shared" si="10"/>
        <v>2</v>
      </c>
      <c r="L30" t="s">
        <v>14</v>
      </c>
      <c r="M30">
        <v>65</v>
      </c>
      <c r="N30">
        <v>61</v>
      </c>
      <c r="O30">
        <v>1.67</v>
      </c>
      <c r="P30" t="str">
        <f t="shared" si="1"/>
        <v>18.5-24.9</v>
      </c>
      <c r="Q30" s="4">
        <f t="shared" si="2"/>
        <v>23.306680053067517</v>
      </c>
      <c r="R30" s="4" t="str">
        <f t="shared" si="3"/>
        <v>18.5-24.9</v>
      </c>
      <c r="S30" s="4">
        <f t="shared" si="4"/>
        <v>21.872422819032593</v>
      </c>
      <c r="T30">
        <f t="shared" si="5"/>
        <v>1</v>
      </c>
      <c r="U30" s="4" t="str">
        <f>VLOOKUP(V30,Sheet2!$E$1:$F$4,2,TRUE)</f>
        <v>B</v>
      </c>
      <c r="V30">
        <v>386</v>
      </c>
      <c r="W30">
        <f t="shared" si="6"/>
        <v>0</v>
      </c>
      <c r="X30" s="4" t="str">
        <f>VLOOKUP(Y30,Sheet2!$E$1:$F$4,2,TRUE)</f>
        <v>C</v>
      </c>
      <c r="Y30">
        <v>193</v>
      </c>
      <c r="Z30">
        <v>4.9000000000000004</v>
      </c>
      <c r="AA30">
        <v>2.8</v>
      </c>
      <c r="AB30">
        <v>2.7</v>
      </c>
      <c r="AC30">
        <v>1.8</v>
      </c>
      <c r="AD30">
        <v>203</v>
      </c>
      <c r="AE30">
        <v>210</v>
      </c>
      <c r="AF30">
        <v>43.6</v>
      </c>
      <c r="AG30">
        <v>37.5</v>
      </c>
      <c r="AH30">
        <v>13.7</v>
      </c>
      <c r="AI30">
        <v>11.9</v>
      </c>
      <c r="AJ30">
        <v>1.8</v>
      </c>
      <c r="AK30">
        <v>0.7</v>
      </c>
      <c r="AL30">
        <v>0.4</v>
      </c>
      <c r="AM30">
        <v>0.3</v>
      </c>
      <c r="AN30">
        <v>4.7</v>
      </c>
      <c r="AO30">
        <v>3.9</v>
      </c>
      <c r="AP30">
        <v>419</v>
      </c>
      <c r="AQ30">
        <v>387</v>
      </c>
      <c r="AR30">
        <f t="shared" si="7"/>
        <v>0</v>
      </c>
      <c r="AS30" t="str">
        <f>VLOOKUP(AT30,Sheet2!$C$1:$D$4,2,TRUE)</f>
        <v>Critical Values</v>
      </c>
      <c r="AT30" s="8">
        <v>54554</v>
      </c>
      <c r="AU30" s="8">
        <f t="shared" si="8"/>
        <v>0</v>
      </c>
      <c r="AV30" t="str">
        <f>VLOOKUP(AW30,Sheet2!$C$1:$D$4,2,TRUE)</f>
        <v>Critical Values</v>
      </c>
      <c r="AW30" s="8">
        <v>24855</v>
      </c>
    </row>
    <row r="31" spans="1:49" x14ac:dyDescent="0.25">
      <c r="A31">
        <v>38</v>
      </c>
      <c r="B31">
        <v>40</v>
      </c>
      <c r="C31" t="str">
        <f t="shared" si="9"/>
        <v>25-54</v>
      </c>
      <c r="D31" t="s">
        <v>4</v>
      </c>
      <c r="E31" t="s">
        <v>31</v>
      </c>
      <c r="F31" t="s">
        <v>6</v>
      </c>
      <c r="G31" t="s">
        <v>7</v>
      </c>
      <c r="H31" t="s">
        <v>15</v>
      </c>
      <c r="I31" t="s">
        <v>13</v>
      </c>
      <c r="J31">
        <v>1</v>
      </c>
      <c r="K31">
        <f t="shared" si="10"/>
        <v>3</v>
      </c>
      <c r="L31" t="s">
        <v>21</v>
      </c>
      <c r="M31">
        <v>46</v>
      </c>
      <c r="N31">
        <v>45</v>
      </c>
      <c r="O31">
        <v>1.58</v>
      </c>
      <c r="P31" t="str">
        <f t="shared" si="1"/>
        <v>&lt;18.5</v>
      </c>
      <c r="Q31" s="4">
        <f t="shared" si="2"/>
        <v>18.426534209261334</v>
      </c>
      <c r="R31" s="4" t="str">
        <f t="shared" si="3"/>
        <v>&lt;18.5</v>
      </c>
      <c r="S31" s="4">
        <f t="shared" si="4"/>
        <v>18.025957378625218</v>
      </c>
      <c r="T31">
        <f t="shared" si="5"/>
        <v>1</v>
      </c>
      <c r="U31" s="4" t="str">
        <f>VLOOKUP(V31,Sheet2!$E$1:$F$4,2,TRUE)</f>
        <v>B</v>
      </c>
      <c r="V31">
        <v>290</v>
      </c>
      <c r="W31">
        <f t="shared" si="6"/>
        <v>1</v>
      </c>
      <c r="X31" s="4" t="str">
        <f>VLOOKUP(Y31,Sheet2!$E$1:$F$4,2,TRUE)</f>
        <v>B</v>
      </c>
      <c r="Y31">
        <v>270</v>
      </c>
      <c r="Z31">
        <v>6.7</v>
      </c>
      <c r="AA31">
        <v>6.2</v>
      </c>
      <c r="AB31">
        <v>3.8</v>
      </c>
      <c r="AC31">
        <v>2.9</v>
      </c>
      <c r="AD31">
        <v>336</v>
      </c>
      <c r="AE31">
        <v>333</v>
      </c>
      <c r="AF31">
        <v>34.6</v>
      </c>
      <c r="AG31">
        <v>32.5</v>
      </c>
      <c r="AH31">
        <v>11.3</v>
      </c>
      <c r="AI31">
        <v>11.1</v>
      </c>
      <c r="AJ31">
        <v>2.5</v>
      </c>
      <c r="AK31">
        <v>2</v>
      </c>
      <c r="AL31">
        <v>0.4</v>
      </c>
      <c r="AM31">
        <v>0.3</v>
      </c>
      <c r="AN31">
        <v>4.4000000000000004</v>
      </c>
      <c r="AO31">
        <v>3.8</v>
      </c>
      <c r="AP31">
        <v>1328</v>
      </c>
      <c r="AQ31">
        <v>662</v>
      </c>
      <c r="AR31">
        <f t="shared" si="7"/>
        <v>0</v>
      </c>
      <c r="AS31" t="str">
        <f>VLOOKUP(AT31,Sheet2!$C$1:$D$4,2,TRUE)</f>
        <v>poor Supression</v>
      </c>
      <c r="AT31" s="8">
        <v>3095</v>
      </c>
      <c r="AU31" s="8">
        <f t="shared" si="8"/>
        <v>1</v>
      </c>
      <c r="AV31" t="str">
        <f>VLOOKUP(AW31,Sheet2!$C$1:$D$4,2,TRUE)</f>
        <v>Viral Supression</v>
      </c>
      <c r="AW31" s="8">
        <v>276</v>
      </c>
    </row>
    <row r="32" spans="1:49" x14ac:dyDescent="0.25">
      <c r="A32">
        <v>32</v>
      </c>
      <c r="B32">
        <v>43</v>
      </c>
      <c r="C32" t="str">
        <f t="shared" si="9"/>
        <v>25-54</v>
      </c>
      <c r="D32" t="s">
        <v>4</v>
      </c>
      <c r="E32" t="s">
        <v>5</v>
      </c>
      <c r="F32" t="s">
        <v>6</v>
      </c>
      <c r="G32" t="s">
        <v>7</v>
      </c>
      <c r="H32" t="s">
        <v>12</v>
      </c>
      <c r="I32" t="s">
        <v>27</v>
      </c>
      <c r="J32">
        <v>1</v>
      </c>
      <c r="K32">
        <f t="shared" si="10"/>
        <v>2</v>
      </c>
      <c r="L32" t="s">
        <v>37</v>
      </c>
      <c r="M32">
        <v>78</v>
      </c>
      <c r="N32">
        <v>75</v>
      </c>
      <c r="O32">
        <v>1.62</v>
      </c>
      <c r="P32" t="str">
        <f t="shared" si="1"/>
        <v>25-29.9</v>
      </c>
      <c r="Q32" s="4">
        <f t="shared" si="2"/>
        <v>29.721079103795148</v>
      </c>
      <c r="R32" s="4" t="str">
        <f t="shared" si="3"/>
        <v>25-29.9</v>
      </c>
      <c r="S32" s="4">
        <f t="shared" si="4"/>
        <v>28.577960676726104</v>
      </c>
      <c r="T32">
        <f t="shared" si="5"/>
        <v>0</v>
      </c>
      <c r="U32" s="4" t="str">
        <f>VLOOKUP(V32,Sheet2!$E$1:$F$4,2,TRUE)</f>
        <v>C</v>
      </c>
      <c r="V32">
        <v>161</v>
      </c>
      <c r="W32">
        <f t="shared" si="6"/>
        <v>0</v>
      </c>
      <c r="X32" s="4" t="str">
        <f>VLOOKUP(Y32,Sheet2!$E$1:$F$4,2,TRUE)</f>
        <v>C</v>
      </c>
      <c r="Y32">
        <v>102</v>
      </c>
      <c r="Z32">
        <v>10.5</v>
      </c>
      <c r="AA32">
        <v>13.8</v>
      </c>
      <c r="AB32">
        <v>6.3</v>
      </c>
      <c r="AC32">
        <v>4.8</v>
      </c>
      <c r="AD32">
        <v>342</v>
      </c>
      <c r="AE32">
        <v>179</v>
      </c>
      <c r="AF32">
        <v>27</v>
      </c>
      <c r="AG32">
        <v>22.1</v>
      </c>
      <c r="AH32">
        <v>9.6</v>
      </c>
      <c r="AI32">
        <v>7.4</v>
      </c>
      <c r="AJ32">
        <v>2.9</v>
      </c>
      <c r="AK32">
        <v>0.9</v>
      </c>
      <c r="AL32">
        <v>1.3</v>
      </c>
      <c r="AM32">
        <v>1.1000000000000001</v>
      </c>
      <c r="AN32">
        <v>3.3</v>
      </c>
      <c r="AO32">
        <v>2.1</v>
      </c>
      <c r="AP32">
        <v>3883</v>
      </c>
      <c r="AQ32">
        <v>6937</v>
      </c>
      <c r="AR32">
        <f t="shared" si="7"/>
        <v>0</v>
      </c>
      <c r="AS32" t="str">
        <f>VLOOKUP(AT32,Sheet2!$C$1:$D$4,2,TRUE)</f>
        <v>poor Supression</v>
      </c>
      <c r="AT32" s="8">
        <v>5890</v>
      </c>
      <c r="AU32" s="8">
        <f t="shared" si="8"/>
        <v>0</v>
      </c>
      <c r="AV32" t="str">
        <f>VLOOKUP(AW32,Sheet2!$C$1:$D$4,2,TRUE)</f>
        <v>poor Supression</v>
      </c>
      <c r="AW32" s="8">
        <v>1367</v>
      </c>
    </row>
    <row r="33" spans="1:49" x14ac:dyDescent="0.25">
      <c r="A33">
        <v>8</v>
      </c>
      <c r="B33">
        <v>40</v>
      </c>
      <c r="C33" t="str">
        <f t="shared" si="9"/>
        <v>25-54</v>
      </c>
      <c r="D33" t="s">
        <v>4</v>
      </c>
      <c r="E33" t="s">
        <v>5</v>
      </c>
      <c r="F33" t="s">
        <v>25</v>
      </c>
      <c r="G33" t="s">
        <v>46</v>
      </c>
      <c r="H33" t="s">
        <v>8</v>
      </c>
      <c r="I33" t="s">
        <v>9</v>
      </c>
      <c r="J33">
        <v>1</v>
      </c>
      <c r="K33">
        <f t="shared" si="10"/>
        <v>3</v>
      </c>
      <c r="L33" t="s">
        <v>26</v>
      </c>
      <c r="M33">
        <v>64</v>
      </c>
      <c r="N33">
        <v>70</v>
      </c>
      <c r="O33">
        <v>1.55</v>
      </c>
      <c r="P33" t="str">
        <f t="shared" si="1"/>
        <v>25-29.9</v>
      </c>
      <c r="Q33" s="4">
        <f t="shared" si="2"/>
        <v>26.638917793964616</v>
      </c>
      <c r="R33" s="4" t="str">
        <f t="shared" si="3"/>
        <v>25-29.9</v>
      </c>
      <c r="S33" s="4">
        <f t="shared" si="4"/>
        <v>29.136316337148799</v>
      </c>
      <c r="T33">
        <f t="shared" si="5"/>
        <v>0</v>
      </c>
      <c r="U33" s="4" t="str">
        <f>VLOOKUP(V33,Sheet2!$E$1:$F$4,2,TRUE)</f>
        <v>C</v>
      </c>
      <c r="V33">
        <v>126</v>
      </c>
      <c r="W33">
        <f t="shared" si="6"/>
        <v>1</v>
      </c>
      <c r="X33" s="4" t="str">
        <f>VLOOKUP(Y33,Sheet2!$E$1:$F$4,2,TRUE)</f>
        <v>B</v>
      </c>
      <c r="Y33">
        <v>239</v>
      </c>
      <c r="Z33">
        <v>2.6</v>
      </c>
      <c r="AA33">
        <v>3.6</v>
      </c>
      <c r="AB33">
        <v>3.3</v>
      </c>
      <c r="AC33">
        <v>1.6</v>
      </c>
      <c r="AD33">
        <v>127</v>
      </c>
      <c r="AE33">
        <v>207</v>
      </c>
      <c r="AF33">
        <v>36.299999999999997</v>
      </c>
      <c r="AG33">
        <v>30.6</v>
      </c>
      <c r="AH33">
        <v>11.9</v>
      </c>
      <c r="AI33">
        <v>10.5</v>
      </c>
      <c r="AJ33">
        <v>0.2</v>
      </c>
      <c r="AK33">
        <v>3.1</v>
      </c>
      <c r="AL33">
        <v>0.2</v>
      </c>
      <c r="AM33">
        <v>0.2</v>
      </c>
      <c r="AN33">
        <v>4.3</v>
      </c>
      <c r="AO33">
        <v>3.2</v>
      </c>
      <c r="AP33">
        <v>1722</v>
      </c>
      <c r="AQ33">
        <v>1213</v>
      </c>
      <c r="AR33">
        <f t="shared" si="7"/>
        <v>0</v>
      </c>
      <c r="AS33" t="str">
        <f>VLOOKUP(AT33,Sheet2!$C$1:$D$4,2,TRUE)</f>
        <v>poor Supression</v>
      </c>
      <c r="AT33" s="8">
        <v>5724</v>
      </c>
      <c r="AU33" s="8">
        <f t="shared" si="8"/>
        <v>1</v>
      </c>
      <c r="AV33" t="str">
        <f>VLOOKUP(AW33,Sheet2!$C$1:$D$4,2,TRUE)</f>
        <v>Viral Supression</v>
      </c>
      <c r="AW33" s="8">
        <v>20</v>
      </c>
    </row>
    <row r="34" spans="1:49" x14ac:dyDescent="0.25">
      <c r="A34">
        <v>39</v>
      </c>
      <c r="B34">
        <v>45</v>
      </c>
      <c r="C34" t="str">
        <f t="shared" si="9"/>
        <v>25-54</v>
      </c>
      <c r="D34" t="s">
        <v>5</v>
      </c>
      <c r="E34" t="s">
        <v>5</v>
      </c>
      <c r="F34" t="s">
        <v>6</v>
      </c>
      <c r="G34" t="s">
        <v>7</v>
      </c>
      <c r="H34" t="s">
        <v>15</v>
      </c>
      <c r="I34" t="s">
        <v>44</v>
      </c>
      <c r="J34">
        <v>1</v>
      </c>
      <c r="K34">
        <f t="shared" si="10"/>
        <v>3</v>
      </c>
      <c r="L34" t="s">
        <v>21</v>
      </c>
      <c r="M34">
        <v>56</v>
      </c>
      <c r="N34">
        <v>69</v>
      </c>
      <c r="O34">
        <v>1.8</v>
      </c>
      <c r="P34" t="str">
        <f t="shared" si="1"/>
        <v>&lt;18.5</v>
      </c>
      <c r="Q34" s="4">
        <f t="shared" si="2"/>
        <v>17.283950617283949</v>
      </c>
      <c r="R34" s="4" t="str">
        <f t="shared" si="3"/>
        <v>18.5-24.9</v>
      </c>
      <c r="S34" s="4">
        <f t="shared" si="4"/>
        <v>21.296296296296294</v>
      </c>
      <c r="T34">
        <f t="shared" si="5"/>
        <v>0</v>
      </c>
      <c r="U34" s="4" t="str">
        <f>VLOOKUP(V34,Sheet2!$E$1:$F$4,2,TRUE)</f>
        <v>C</v>
      </c>
      <c r="V34">
        <v>97</v>
      </c>
      <c r="W34">
        <f t="shared" si="6"/>
        <v>0</v>
      </c>
      <c r="X34" s="4" t="str">
        <f>VLOOKUP(Y34,Sheet2!$E$1:$F$4,2,TRUE)</f>
        <v>C</v>
      </c>
      <c r="Y34">
        <v>109</v>
      </c>
      <c r="Z34">
        <v>6.3</v>
      </c>
      <c r="AA34">
        <v>7.5</v>
      </c>
      <c r="AB34">
        <v>3.8</v>
      </c>
      <c r="AC34">
        <v>2.7</v>
      </c>
      <c r="AD34">
        <v>104</v>
      </c>
      <c r="AE34">
        <v>160</v>
      </c>
      <c r="AF34">
        <v>29.3</v>
      </c>
      <c r="AG34">
        <v>30.1</v>
      </c>
      <c r="AH34">
        <v>10</v>
      </c>
      <c r="AI34">
        <v>9.8000000000000007</v>
      </c>
      <c r="AJ34">
        <v>2</v>
      </c>
      <c r="AK34">
        <v>2.1</v>
      </c>
      <c r="AL34">
        <v>0.5</v>
      </c>
      <c r="AM34">
        <v>0.4</v>
      </c>
      <c r="AN34">
        <v>3.8</v>
      </c>
      <c r="AO34">
        <v>2.9</v>
      </c>
      <c r="AP34">
        <v>3146</v>
      </c>
      <c r="AQ34">
        <v>3063</v>
      </c>
      <c r="AR34">
        <f t="shared" si="7"/>
        <v>0</v>
      </c>
      <c r="AS34" t="str">
        <f>VLOOKUP(AT34,Sheet2!$C$1:$D$4,2,TRUE)</f>
        <v>Critical Values</v>
      </c>
      <c r="AT34" s="8">
        <v>43092</v>
      </c>
      <c r="AU34" s="8">
        <f t="shared" si="8"/>
        <v>0</v>
      </c>
      <c r="AV34" t="str">
        <f>VLOOKUP(AW34,Sheet2!$C$1:$D$4,2,TRUE)</f>
        <v>poor Supression</v>
      </c>
      <c r="AW34" s="8">
        <v>1875</v>
      </c>
    </row>
    <row r="35" spans="1:49" x14ac:dyDescent="0.25">
      <c r="A35">
        <v>6</v>
      </c>
      <c r="B35">
        <v>46</v>
      </c>
      <c r="C35" t="str">
        <f t="shared" si="9"/>
        <v>25-54</v>
      </c>
      <c r="D35" t="s">
        <v>5</v>
      </c>
      <c r="E35" t="s">
        <v>5</v>
      </c>
      <c r="F35" t="s">
        <v>6</v>
      </c>
      <c r="G35" t="s">
        <v>7</v>
      </c>
      <c r="H35" t="s">
        <v>15</v>
      </c>
      <c r="I35" t="s">
        <v>23</v>
      </c>
      <c r="J35">
        <v>1</v>
      </c>
      <c r="K35">
        <f t="shared" si="10"/>
        <v>2</v>
      </c>
      <c r="L35" t="s">
        <v>148</v>
      </c>
      <c r="M35">
        <v>58</v>
      </c>
      <c r="N35">
        <v>55</v>
      </c>
      <c r="O35">
        <v>1.63</v>
      </c>
      <c r="P35" t="str">
        <f t="shared" si="1"/>
        <v>18.5-24.9</v>
      </c>
      <c r="Q35" s="4">
        <f t="shared" si="2"/>
        <v>21.829952199932254</v>
      </c>
      <c r="R35" s="4" t="str">
        <f t="shared" si="3"/>
        <v>18.5-24.9</v>
      </c>
      <c r="S35" s="4">
        <f t="shared" si="4"/>
        <v>20.700816741315069</v>
      </c>
      <c r="T35">
        <f t="shared" si="5"/>
        <v>0</v>
      </c>
      <c r="U35" s="4" t="str">
        <f>VLOOKUP(V35,Sheet2!$E$1:$F$4,2,TRUE)</f>
        <v>C</v>
      </c>
      <c r="V35">
        <v>62</v>
      </c>
      <c r="W35">
        <f t="shared" si="6"/>
        <v>0</v>
      </c>
      <c r="X35" s="4" t="str">
        <f>VLOOKUP(Y35,Sheet2!$E$1:$F$4,2,TRUE)</f>
        <v>C</v>
      </c>
      <c r="Y35">
        <v>124</v>
      </c>
      <c r="Z35">
        <v>4.5</v>
      </c>
      <c r="AA35">
        <v>5.4</v>
      </c>
      <c r="AB35">
        <v>3</v>
      </c>
      <c r="AC35">
        <v>1.9</v>
      </c>
      <c r="AD35">
        <v>120</v>
      </c>
      <c r="AE35">
        <v>132</v>
      </c>
      <c r="AF35">
        <v>38.799999999999997</v>
      </c>
      <c r="AG35">
        <v>39.1</v>
      </c>
      <c r="AH35">
        <v>12.5</v>
      </c>
      <c r="AI35">
        <v>13.1</v>
      </c>
      <c r="AJ35">
        <v>2.6</v>
      </c>
      <c r="AK35">
        <v>3.1</v>
      </c>
      <c r="AL35">
        <v>0.3</v>
      </c>
      <c r="AM35">
        <v>0.4</v>
      </c>
      <c r="AN35">
        <v>4.0999999999999996</v>
      </c>
      <c r="AO35">
        <v>4.0999999999999996</v>
      </c>
      <c r="AP35">
        <v>1485</v>
      </c>
      <c r="AQ35">
        <v>756</v>
      </c>
      <c r="AR35">
        <f t="shared" si="7"/>
        <v>0</v>
      </c>
      <c r="AS35" t="str">
        <f>VLOOKUP(AT35,Sheet2!$C$1:$D$4,2,TRUE)</f>
        <v>Critical Values</v>
      </c>
      <c r="AT35" s="8">
        <v>185040</v>
      </c>
      <c r="AU35" s="8">
        <f t="shared" si="8"/>
        <v>1</v>
      </c>
      <c r="AV35" t="str">
        <f>VLOOKUP(AW35,Sheet2!$C$1:$D$4,2,TRUE)</f>
        <v>Viral Supression</v>
      </c>
      <c r="AW35" s="8">
        <v>20</v>
      </c>
    </row>
    <row r="36" spans="1:49" x14ac:dyDescent="0.25">
      <c r="A36">
        <v>44</v>
      </c>
      <c r="B36">
        <v>40</v>
      </c>
      <c r="C36" t="str">
        <f t="shared" si="9"/>
        <v>25-54</v>
      </c>
      <c r="D36" t="s">
        <v>5</v>
      </c>
      <c r="E36" t="s">
        <v>5</v>
      </c>
      <c r="F36" t="s">
        <v>6</v>
      </c>
      <c r="G36" t="s">
        <v>7</v>
      </c>
      <c r="H36" t="s">
        <v>12</v>
      </c>
      <c r="I36" t="s">
        <v>30</v>
      </c>
      <c r="J36">
        <v>1</v>
      </c>
      <c r="K36">
        <f t="shared" si="10"/>
        <v>3</v>
      </c>
      <c r="L36" t="s">
        <v>35</v>
      </c>
      <c r="M36">
        <v>60</v>
      </c>
      <c r="N36">
        <v>69</v>
      </c>
      <c r="O36">
        <v>1.69</v>
      </c>
      <c r="P36" t="str">
        <f t="shared" si="1"/>
        <v>18.5-24.9</v>
      </c>
      <c r="Q36" s="4">
        <f t="shared" si="2"/>
        <v>21.007667798746546</v>
      </c>
      <c r="R36" s="4" t="str">
        <f t="shared" si="3"/>
        <v>18.5-24.9</v>
      </c>
      <c r="S36" s="4">
        <f t="shared" si="4"/>
        <v>24.158817968558527</v>
      </c>
      <c r="T36">
        <f t="shared" si="5"/>
        <v>0</v>
      </c>
      <c r="U36" s="4" t="str">
        <f>VLOOKUP(V36,Sheet2!$E$1:$F$4,2,TRUE)</f>
        <v>C</v>
      </c>
      <c r="V36">
        <v>24</v>
      </c>
      <c r="W36">
        <f t="shared" si="6"/>
        <v>0</v>
      </c>
      <c r="X36" s="4" t="str">
        <f>VLOOKUP(Y36,Sheet2!$E$1:$F$4,2,TRUE)</f>
        <v>C</v>
      </c>
      <c r="Y36">
        <v>111</v>
      </c>
      <c r="Z36">
        <v>3.2</v>
      </c>
      <c r="AA36">
        <v>5.6</v>
      </c>
      <c r="AB36">
        <v>0.9</v>
      </c>
      <c r="AC36">
        <v>0.7</v>
      </c>
      <c r="AD36">
        <v>174</v>
      </c>
      <c r="AE36">
        <v>126</v>
      </c>
      <c r="AF36">
        <v>28</v>
      </c>
      <c r="AG36">
        <v>23.8</v>
      </c>
      <c r="AH36">
        <v>9.6</v>
      </c>
      <c r="AI36">
        <v>13.6</v>
      </c>
      <c r="AJ36">
        <v>2</v>
      </c>
      <c r="AK36">
        <v>2.6</v>
      </c>
      <c r="AL36">
        <v>0.3</v>
      </c>
      <c r="AM36">
        <v>0.4</v>
      </c>
      <c r="AN36">
        <v>3.44</v>
      </c>
      <c r="AO36">
        <v>6.2</v>
      </c>
      <c r="AP36">
        <v>518</v>
      </c>
      <c r="AQ36">
        <v>441</v>
      </c>
      <c r="AR36">
        <f t="shared" si="7"/>
        <v>1</v>
      </c>
      <c r="AS36" t="str">
        <f>VLOOKUP(AT36,Sheet2!$C$1:$D$4,2,TRUE)</f>
        <v>Viral Supression</v>
      </c>
      <c r="AT36" s="8">
        <v>284</v>
      </c>
      <c r="AU36" s="8">
        <f t="shared" si="8"/>
        <v>1</v>
      </c>
      <c r="AV36" t="str">
        <f>VLOOKUP(AW36,Sheet2!$C$1:$D$4,2,TRUE)</f>
        <v>Viral Supression</v>
      </c>
      <c r="AW36" s="8">
        <v>72</v>
      </c>
    </row>
    <row r="37" spans="1:49" x14ac:dyDescent="0.25">
      <c r="A37">
        <v>14</v>
      </c>
      <c r="B37">
        <v>48</v>
      </c>
      <c r="C37" t="str">
        <f t="shared" si="9"/>
        <v>25-54</v>
      </c>
      <c r="D37" t="s">
        <v>5</v>
      </c>
      <c r="E37" t="s">
        <v>5</v>
      </c>
      <c r="F37" t="s">
        <v>29</v>
      </c>
      <c r="G37" t="s">
        <v>46</v>
      </c>
      <c r="H37" t="s">
        <v>12</v>
      </c>
      <c r="I37" t="s">
        <v>30</v>
      </c>
      <c r="J37">
        <v>1</v>
      </c>
      <c r="K37">
        <f t="shared" si="10"/>
        <v>2</v>
      </c>
      <c r="L37" t="s">
        <v>148</v>
      </c>
      <c r="M37">
        <v>52</v>
      </c>
      <c r="N37">
        <v>58</v>
      </c>
      <c r="O37">
        <v>1.58</v>
      </c>
      <c r="P37" t="str">
        <f t="shared" si="1"/>
        <v>18.5-24.9</v>
      </c>
      <c r="Q37" s="4">
        <f t="shared" si="2"/>
        <v>20.82999519307803</v>
      </c>
      <c r="R37" s="4" t="str">
        <f t="shared" si="3"/>
        <v>18.5-24.9</v>
      </c>
      <c r="S37" s="4">
        <f t="shared" si="4"/>
        <v>23.233456176894723</v>
      </c>
      <c r="T37">
        <f t="shared" si="5"/>
        <v>0</v>
      </c>
      <c r="U37" s="4" t="str">
        <f>VLOOKUP(V37,Sheet2!$E$1:$F$4,2,TRUE)</f>
        <v>C</v>
      </c>
      <c r="V37">
        <v>12</v>
      </c>
      <c r="W37">
        <f t="shared" si="6"/>
        <v>1</v>
      </c>
      <c r="X37" s="4" t="str">
        <f>VLOOKUP(Y37,Sheet2!$E$1:$F$4,2,TRUE)</f>
        <v>A</v>
      </c>
      <c r="Y37">
        <v>546</v>
      </c>
      <c r="Z37">
        <v>5.4</v>
      </c>
      <c r="AA37">
        <v>4.4000000000000004</v>
      </c>
      <c r="AB37">
        <v>1.7</v>
      </c>
      <c r="AC37">
        <v>2.2000000000000002</v>
      </c>
      <c r="AD37">
        <v>276</v>
      </c>
      <c r="AE37">
        <v>91</v>
      </c>
      <c r="AF37">
        <v>31.3</v>
      </c>
      <c r="AG37">
        <v>36.6</v>
      </c>
      <c r="AH37">
        <v>10.4</v>
      </c>
      <c r="AI37">
        <v>11.8</v>
      </c>
      <c r="AJ37">
        <v>3</v>
      </c>
      <c r="AK37">
        <v>0.5</v>
      </c>
      <c r="AL37">
        <v>0.7</v>
      </c>
      <c r="AM37">
        <v>0.4</v>
      </c>
      <c r="AN37">
        <v>2.9</v>
      </c>
      <c r="AO37">
        <v>3.7</v>
      </c>
      <c r="AP37">
        <v>818</v>
      </c>
      <c r="AQ37">
        <v>1774</v>
      </c>
      <c r="AR37">
        <f t="shared" si="7"/>
        <v>0</v>
      </c>
      <c r="AS37" t="str">
        <f>VLOOKUP(AT37,Sheet2!$C$1:$D$4,2,TRUE)</f>
        <v>Critical Values</v>
      </c>
      <c r="AT37" s="8">
        <v>55096</v>
      </c>
      <c r="AU37" s="8">
        <f t="shared" si="8"/>
        <v>1</v>
      </c>
      <c r="AV37" t="str">
        <f>VLOOKUP(AW37,Sheet2!$C$1:$D$4,2,TRUE)</f>
        <v>Viral Supression</v>
      </c>
      <c r="AW37" s="8">
        <v>20</v>
      </c>
    </row>
    <row r="38" spans="1:49" x14ac:dyDescent="0.25">
      <c r="A38">
        <v>31</v>
      </c>
      <c r="B38">
        <v>50</v>
      </c>
      <c r="C38" t="str">
        <f t="shared" si="9"/>
        <v>25-54</v>
      </c>
      <c r="D38" t="s">
        <v>4</v>
      </c>
      <c r="E38" t="s">
        <v>5</v>
      </c>
      <c r="F38" t="s">
        <v>6</v>
      </c>
      <c r="G38" t="s">
        <v>7</v>
      </c>
      <c r="H38" t="s">
        <v>15</v>
      </c>
      <c r="I38" t="s">
        <v>9</v>
      </c>
      <c r="J38">
        <v>1</v>
      </c>
      <c r="K38">
        <f t="shared" si="10"/>
        <v>2</v>
      </c>
      <c r="L38" t="s">
        <v>36</v>
      </c>
      <c r="M38">
        <v>50</v>
      </c>
      <c r="N38">
        <v>48</v>
      </c>
      <c r="O38">
        <v>1.65</v>
      </c>
      <c r="P38" t="str">
        <f t="shared" si="1"/>
        <v>&lt;18.5</v>
      </c>
      <c r="Q38" s="4">
        <f t="shared" si="2"/>
        <v>18.365472910927458</v>
      </c>
      <c r="R38" s="4" t="str">
        <f t="shared" si="3"/>
        <v>&lt;18.5</v>
      </c>
      <c r="S38" s="4">
        <f t="shared" si="4"/>
        <v>17.630853994490359</v>
      </c>
      <c r="T38">
        <f t="shared" si="5"/>
        <v>1</v>
      </c>
      <c r="U38" s="4" t="str">
        <f>VLOOKUP(V38,Sheet2!$E$1:$F$4,2,TRUE)</f>
        <v>B</v>
      </c>
      <c r="V38">
        <v>484</v>
      </c>
      <c r="W38">
        <f t="shared" si="6"/>
        <v>1</v>
      </c>
      <c r="X38" s="4" t="str">
        <f>VLOOKUP(Y38,Sheet2!$E$1:$F$4,2,TRUE)</f>
        <v>B</v>
      </c>
      <c r="Y38">
        <v>400</v>
      </c>
      <c r="Z38">
        <v>4.2</v>
      </c>
      <c r="AA38">
        <v>3.7</v>
      </c>
      <c r="AB38">
        <v>4.3</v>
      </c>
      <c r="AC38">
        <v>3.4</v>
      </c>
      <c r="AD38">
        <v>652</v>
      </c>
      <c r="AE38">
        <v>459</v>
      </c>
      <c r="AF38">
        <v>26</v>
      </c>
      <c r="AG38">
        <v>21.2</v>
      </c>
      <c r="AH38">
        <v>9.1999999999999993</v>
      </c>
      <c r="AI38">
        <v>5.8</v>
      </c>
      <c r="AJ38">
        <v>4.3</v>
      </c>
      <c r="AK38">
        <v>2.8</v>
      </c>
      <c r="AL38">
        <v>1.4</v>
      </c>
      <c r="AM38">
        <v>0.9</v>
      </c>
      <c r="AN38">
        <v>3.4</v>
      </c>
      <c r="AO38">
        <v>2.8</v>
      </c>
      <c r="AP38">
        <v>4947</v>
      </c>
      <c r="AQ38">
        <v>1186</v>
      </c>
      <c r="AR38">
        <f t="shared" si="7"/>
        <v>0</v>
      </c>
      <c r="AS38" t="str">
        <f>VLOOKUP(AT38,Sheet2!$C$1:$D$4,2,TRUE)</f>
        <v>Critical Values</v>
      </c>
      <c r="AT38" s="8">
        <v>49875</v>
      </c>
      <c r="AU38" s="8">
        <f t="shared" si="8"/>
        <v>0</v>
      </c>
      <c r="AV38" t="str">
        <f>VLOOKUP(AW38,Sheet2!$C$1:$D$4,2,TRUE)</f>
        <v>poor Supression</v>
      </c>
      <c r="AW38" s="8">
        <v>1290</v>
      </c>
    </row>
    <row r="39" spans="1:49" x14ac:dyDescent="0.25">
      <c r="A39">
        <v>2</v>
      </c>
      <c r="B39">
        <v>52</v>
      </c>
      <c r="C39" t="str">
        <f t="shared" si="9"/>
        <v>25-54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16</v>
      </c>
      <c r="J39">
        <v>1</v>
      </c>
      <c r="K39">
        <f t="shared" si="10"/>
        <v>2</v>
      </c>
      <c r="L39" t="s">
        <v>10</v>
      </c>
      <c r="M39">
        <v>71</v>
      </c>
      <c r="N39">
        <v>77</v>
      </c>
      <c r="O39" s="2">
        <v>1.8</v>
      </c>
      <c r="P39" t="str">
        <f t="shared" si="1"/>
        <v>18.5-24.9</v>
      </c>
      <c r="Q39" s="4">
        <f t="shared" si="2"/>
        <v>21.913580246913579</v>
      </c>
      <c r="R39" s="4" t="str">
        <f t="shared" si="3"/>
        <v>18.5-24.9</v>
      </c>
      <c r="S39" s="4">
        <f t="shared" si="4"/>
        <v>23.76543209876543</v>
      </c>
      <c r="T39">
        <f t="shared" si="5"/>
        <v>1</v>
      </c>
      <c r="U39" s="4" t="str">
        <f>VLOOKUP(V39,Sheet2!$E$1:$F$4,2,TRUE)</f>
        <v>B</v>
      </c>
      <c r="V39">
        <v>330</v>
      </c>
      <c r="W39">
        <f t="shared" si="6"/>
        <v>1</v>
      </c>
      <c r="X39" s="4" t="str">
        <f>VLOOKUP(Y39,Sheet2!$E$1:$F$4,2,TRUE)</f>
        <v>A</v>
      </c>
      <c r="Y39">
        <v>1080</v>
      </c>
      <c r="Z39">
        <v>3.8</v>
      </c>
      <c r="AA39">
        <v>9</v>
      </c>
      <c r="AB39">
        <v>2</v>
      </c>
      <c r="AC39">
        <v>5.3</v>
      </c>
      <c r="AD39">
        <v>302</v>
      </c>
      <c r="AE39">
        <v>97</v>
      </c>
      <c r="AF39">
        <v>34.299999999999997</v>
      </c>
      <c r="AG39">
        <v>37.299999999999997</v>
      </c>
      <c r="AH39">
        <v>11.2</v>
      </c>
      <c r="AI39">
        <v>12.2</v>
      </c>
      <c r="AJ39">
        <v>1.5</v>
      </c>
      <c r="AK39">
        <v>5.3</v>
      </c>
      <c r="AL39">
        <v>0.3</v>
      </c>
      <c r="AM39">
        <v>0.5</v>
      </c>
      <c r="AN39">
        <v>4</v>
      </c>
      <c r="AO39">
        <v>3.5</v>
      </c>
      <c r="AP39">
        <v>815</v>
      </c>
      <c r="AQ39">
        <v>409</v>
      </c>
      <c r="AR39">
        <f t="shared" si="7"/>
        <v>0</v>
      </c>
      <c r="AS39" t="str">
        <f>VLOOKUP(AT39,Sheet2!$C$1:$D$4,2,TRUE)</f>
        <v>Critical Values</v>
      </c>
      <c r="AT39" s="8">
        <v>26591</v>
      </c>
      <c r="AU39" s="8">
        <f t="shared" si="8"/>
        <v>1</v>
      </c>
      <c r="AV39" t="str">
        <f>VLOOKUP(AW39,Sheet2!$C$1:$D$4,2,TRUE)</f>
        <v>Viral Supression</v>
      </c>
      <c r="AW39" s="8">
        <v>20</v>
      </c>
    </row>
    <row r="40" spans="1:49" x14ac:dyDescent="0.25">
      <c r="A40">
        <v>43</v>
      </c>
      <c r="B40">
        <v>56</v>
      </c>
      <c r="C40" t="str">
        <f t="shared" si="9"/>
        <v>&gt;55</v>
      </c>
      <c r="D40" t="s">
        <v>5</v>
      </c>
      <c r="E40" t="s">
        <v>5</v>
      </c>
      <c r="F40" t="s">
        <v>6</v>
      </c>
      <c r="G40" t="s">
        <v>7</v>
      </c>
      <c r="H40" t="s">
        <v>8</v>
      </c>
      <c r="I40" t="s">
        <v>13</v>
      </c>
      <c r="J40">
        <v>1</v>
      </c>
      <c r="K40">
        <f t="shared" si="10"/>
        <v>2</v>
      </c>
      <c r="L40" t="s">
        <v>10</v>
      </c>
      <c r="M40">
        <v>61</v>
      </c>
      <c r="N40">
        <v>61</v>
      </c>
      <c r="O40">
        <v>1.78</v>
      </c>
      <c r="P40" t="str">
        <f t="shared" si="1"/>
        <v>18.5-24.9</v>
      </c>
      <c r="Q40" s="4">
        <f t="shared" si="2"/>
        <v>19.252619618735007</v>
      </c>
      <c r="R40" s="4" t="str">
        <f t="shared" si="3"/>
        <v>18.5-24.9</v>
      </c>
      <c r="S40" s="4">
        <f t="shared" si="4"/>
        <v>19.252619618735007</v>
      </c>
      <c r="T40">
        <f t="shared" si="5"/>
        <v>1</v>
      </c>
      <c r="U40" s="4" t="str">
        <f>VLOOKUP(V40,Sheet2!$E$1:$F$4,2,TRUE)</f>
        <v>B</v>
      </c>
      <c r="V40">
        <v>314</v>
      </c>
      <c r="W40">
        <f t="shared" si="6"/>
        <v>1</v>
      </c>
      <c r="X40" s="4" t="str">
        <f>VLOOKUP(Y40,Sheet2!$E$1:$F$4,2,TRUE)</f>
        <v>B</v>
      </c>
      <c r="Y40">
        <v>350</v>
      </c>
      <c r="Z40">
        <v>18.399999999999999</v>
      </c>
      <c r="AA40">
        <v>19.8</v>
      </c>
      <c r="AB40">
        <v>4.3</v>
      </c>
      <c r="AC40">
        <v>2.1</v>
      </c>
      <c r="AD40">
        <v>352</v>
      </c>
      <c r="AE40">
        <v>111</v>
      </c>
      <c r="AF40">
        <v>32.5</v>
      </c>
      <c r="AG40">
        <v>53.9</v>
      </c>
      <c r="AH40">
        <v>10.8</v>
      </c>
      <c r="AI40">
        <v>16.899999999999999</v>
      </c>
      <c r="AJ40">
        <v>13.2</v>
      </c>
      <c r="AK40">
        <v>1.8</v>
      </c>
      <c r="AL40">
        <v>0.9</v>
      </c>
      <c r="AM40">
        <v>0.3</v>
      </c>
      <c r="AN40">
        <v>3.5</v>
      </c>
      <c r="AO40">
        <v>4.9000000000000004</v>
      </c>
      <c r="AP40">
        <v>2891</v>
      </c>
      <c r="AQ40">
        <v>559</v>
      </c>
      <c r="AR40">
        <f t="shared" si="7"/>
        <v>1</v>
      </c>
      <c r="AS40" t="str">
        <f>VLOOKUP(AT40,Sheet2!$C$1:$D$4,2,TRUE)</f>
        <v>Viral Supression</v>
      </c>
      <c r="AT40" s="8">
        <v>724</v>
      </c>
      <c r="AU40" s="8">
        <f t="shared" si="8"/>
        <v>1</v>
      </c>
      <c r="AV40" t="str">
        <f>VLOOKUP(AW40,Sheet2!$C$1:$D$4,2,TRUE)</f>
        <v>Viral Supression</v>
      </c>
      <c r="AW40" s="8">
        <v>39</v>
      </c>
    </row>
    <row r="41" spans="1:49" x14ac:dyDescent="0.25">
      <c r="A41">
        <v>15</v>
      </c>
      <c r="B41">
        <v>55</v>
      </c>
      <c r="C41" t="str">
        <f t="shared" si="9"/>
        <v>&gt;55</v>
      </c>
      <c r="D41" t="s">
        <v>4</v>
      </c>
      <c r="E41" t="s">
        <v>31</v>
      </c>
      <c r="F41" t="s">
        <v>6</v>
      </c>
      <c r="G41" t="s">
        <v>7</v>
      </c>
      <c r="H41" t="s">
        <v>15</v>
      </c>
      <c r="I41" t="s">
        <v>30</v>
      </c>
      <c r="J41">
        <v>1</v>
      </c>
      <c r="K41">
        <f t="shared" si="10"/>
        <v>3</v>
      </c>
      <c r="L41" t="s">
        <v>21</v>
      </c>
      <c r="M41">
        <v>43</v>
      </c>
      <c r="N41">
        <v>45</v>
      </c>
      <c r="O41">
        <v>1.49</v>
      </c>
      <c r="P41" t="str">
        <f t="shared" si="1"/>
        <v>18.5-24.9</v>
      </c>
      <c r="Q41" s="4">
        <f t="shared" si="2"/>
        <v>19.368496914553401</v>
      </c>
      <c r="R41" s="4" t="str">
        <f t="shared" si="3"/>
        <v>18.5-24.9</v>
      </c>
      <c r="S41" s="4">
        <f t="shared" si="4"/>
        <v>20.269357236160534</v>
      </c>
      <c r="T41">
        <f t="shared" si="5"/>
        <v>1</v>
      </c>
      <c r="U41" s="4" t="str">
        <f>VLOOKUP(V41,Sheet2!$E$1:$F$4,2,TRUE)</f>
        <v>B</v>
      </c>
      <c r="V41">
        <v>249</v>
      </c>
      <c r="W41">
        <f t="shared" si="6"/>
        <v>0</v>
      </c>
      <c r="X41" s="4" t="str">
        <f>VLOOKUP(Y41,Sheet2!$E$1:$F$4,2,TRUE)</f>
        <v>C</v>
      </c>
      <c r="Y41">
        <v>72</v>
      </c>
      <c r="Z41">
        <v>5.5</v>
      </c>
      <c r="AA41">
        <v>4.0999999999999996</v>
      </c>
      <c r="AB41">
        <v>1.8</v>
      </c>
      <c r="AC41">
        <v>2.1</v>
      </c>
      <c r="AD41">
        <v>337</v>
      </c>
      <c r="AE41">
        <v>398</v>
      </c>
      <c r="AF41">
        <v>38.299999999999997</v>
      </c>
      <c r="AG41">
        <v>39.799999999999997</v>
      </c>
      <c r="AH41">
        <v>12.5</v>
      </c>
      <c r="AI41">
        <v>13.6</v>
      </c>
      <c r="AJ41">
        <v>3.4</v>
      </c>
      <c r="AK41">
        <v>3.9</v>
      </c>
      <c r="AL41">
        <v>0.3</v>
      </c>
      <c r="AM41">
        <v>0.2</v>
      </c>
      <c r="AN41">
        <v>4.4000000000000004</v>
      </c>
      <c r="AO41">
        <v>4.3</v>
      </c>
      <c r="AP41">
        <v>2633</v>
      </c>
      <c r="AQ41">
        <v>1.599</v>
      </c>
      <c r="AR41">
        <f t="shared" si="7"/>
        <v>0</v>
      </c>
      <c r="AS41" t="str">
        <f>VLOOKUP(AT41,Sheet2!$C$1:$D$4,2,TRUE)</f>
        <v>poor Supression</v>
      </c>
      <c r="AT41" s="8">
        <v>7890</v>
      </c>
      <c r="AU41" s="8">
        <f t="shared" si="8"/>
        <v>1</v>
      </c>
      <c r="AV41" t="str">
        <f>VLOOKUP(AW41,Sheet2!$C$1:$D$4,2,TRUE)</f>
        <v>Viral Supression</v>
      </c>
      <c r="AW41" s="8">
        <v>47</v>
      </c>
    </row>
    <row r="42" spans="1:49" x14ac:dyDescent="0.25">
      <c r="A42">
        <v>11</v>
      </c>
      <c r="B42">
        <v>55</v>
      </c>
      <c r="C42" t="str">
        <f t="shared" si="9"/>
        <v>&gt;55</v>
      </c>
      <c r="D42" t="s">
        <v>4</v>
      </c>
      <c r="E42" t="s">
        <v>5</v>
      </c>
      <c r="F42" t="s">
        <v>6</v>
      </c>
      <c r="G42" t="s">
        <v>7</v>
      </c>
      <c r="H42" t="s">
        <v>15</v>
      </c>
      <c r="I42" t="s">
        <v>9</v>
      </c>
      <c r="J42">
        <v>1</v>
      </c>
      <c r="K42">
        <f t="shared" si="10"/>
        <v>2</v>
      </c>
      <c r="L42" t="s">
        <v>148</v>
      </c>
      <c r="M42">
        <v>44</v>
      </c>
      <c r="N42">
        <v>55</v>
      </c>
      <c r="O42">
        <v>1.6</v>
      </c>
      <c r="P42" t="str">
        <f t="shared" si="1"/>
        <v>&lt;18.5</v>
      </c>
      <c r="Q42" s="4">
        <f t="shared" si="2"/>
        <v>17.187499999999996</v>
      </c>
      <c r="R42" s="4" t="str">
        <f t="shared" si="3"/>
        <v>18.5-24.9</v>
      </c>
      <c r="S42" s="4">
        <f t="shared" si="4"/>
        <v>21.484374999999996</v>
      </c>
      <c r="T42">
        <f t="shared" si="5"/>
        <v>0</v>
      </c>
      <c r="U42" s="4" t="str">
        <f>VLOOKUP(V42,Sheet2!$E$1:$F$4,2,TRUE)</f>
        <v>C</v>
      </c>
      <c r="V42">
        <v>151</v>
      </c>
      <c r="W42">
        <f t="shared" si="6"/>
        <v>1</v>
      </c>
      <c r="X42" s="4" t="str">
        <f>VLOOKUP(Y42,Sheet2!$E$1:$F$4,2,TRUE)</f>
        <v>B</v>
      </c>
      <c r="Y42">
        <v>433</v>
      </c>
      <c r="Z42">
        <v>5.2</v>
      </c>
      <c r="AA42">
        <v>7.3</v>
      </c>
      <c r="AB42">
        <v>2</v>
      </c>
      <c r="AC42">
        <v>3.2</v>
      </c>
      <c r="AD42">
        <v>166</v>
      </c>
      <c r="AE42">
        <v>225</v>
      </c>
      <c r="AF42">
        <v>27.7</v>
      </c>
      <c r="AG42">
        <v>41.9</v>
      </c>
      <c r="AH42">
        <v>9.4</v>
      </c>
      <c r="AI42">
        <v>13.8</v>
      </c>
      <c r="AJ42">
        <v>2.8</v>
      </c>
      <c r="AK42">
        <v>3.6</v>
      </c>
      <c r="AL42">
        <v>0.4</v>
      </c>
      <c r="AM42">
        <v>0.5</v>
      </c>
      <c r="AN42">
        <v>3.4</v>
      </c>
      <c r="AO42">
        <v>4.7</v>
      </c>
      <c r="AP42">
        <v>5843</v>
      </c>
      <c r="AQ42">
        <v>476</v>
      </c>
      <c r="AR42">
        <f t="shared" si="7"/>
        <v>0</v>
      </c>
      <c r="AS42" t="str">
        <f>VLOOKUP(AT42,Sheet2!$C$1:$D$4,2,TRUE)</f>
        <v>Critical Values</v>
      </c>
      <c r="AT42" s="8">
        <v>257145</v>
      </c>
      <c r="AU42" s="8">
        <f t="shared" si="8"/>
        <v>1</v>
      </c>
      <c r="AV42" t="str">
        <f>VLOOKUP(AW42,Sheet2!$C$1:$D$4,2,TRUE)</f>
        <v>Viral Supression</v>
      </c>
      <c r="AW42" s="8">
        <v>550</v>
      </c>
    </row>
    <row r="43" spans="1:49" x14ac:dyDescent="0.25">
      <c r="A43">
        <v>42</v>
      </c>
      <c r="B43">
        <v>50</v>
      </c>
      <c r="C43" t="str">
        <f t="shared" si="9"/>
        <v>25-54</v>
      </c>
      <c r="D43" t="s">
        <v>4</v>
      </c>
      <c r="E43" t="s">
        <v>19</v>
      </c>
      <c r="F43" t="s">
        <v>6</v>
      </c>
      <c r="G43" t="s">
        <v>7</v>
      </c>
      <c r="H43" t="s">
        <v>15</v>
      </c>
      <c r="I43" t="s">
        <v>30</v>
      </c>
      <c r="J43">
        <v>1</v>
      </c>
      <c r="K43">
        <f t="shared" si="10"/>
        <v>2</v>
      </c>
      <c r="L43" t="s">
        <v>18</v>
      </c>
      <c r="M43">
        <v>49</v>
      </c>
      <c r="N43">
        <v>56</v>
      </c>
      <c r="O43">
        <v>1.6</v>
      </c>
      <c r="P43" t="str">
        <f t="shared" si="1"/>
        <v>18.5-24.9</v>
      </c>
      <c r="Q43" s="4">
        <f t="shared" si="2"/>
        <v>19.140624999999996</v>
      </c>
      <c r="R43" s="4" t="str">
        <f t="shared" si="3"/>
        <v>18.5-24.9</v>
      </c>
      <c r="S43" s="4">
        <f t="shared" si="4"/>
        <v>21.874999999999996</v>
      </c>
      <c r="T43">
        <f t="shared" si="5"/>
        <v>0</v>
      </c>
      <c r="U43" s="4" t="str">
        <f>VLOOKUP(V43,Sheet2!$E$1:$F$4,2,TRUE)</f>
        <v>C</v>
      </c>
      <c r="V43">
        <v>134</v>
      </c>
      <c r="W43">
        <f t="shared" si="6"/>
        <v>0</v>
      </c>
      <c r="X43" s="4" t="str">
        <f>VLOOKUP(Y43,Sheet2!$E$1:$F$4,2,TRUE)</f>
        <v>C</v>
      </c>
      <c r="Y43">
        <v>150</v>
      </c>
      <c r="Z43">
        <v>4.7</v>
      </c>
      <c r="AA43">
        <v>3.9</v>
      </c>
      <c r="AB43">
        <v>2.2000000000000002</v>
      </c>
      <c r="AC43">
        <v>1.7</v>
      </c>
      <c r="AD43">
        <v>483</v>
      </c>
      <c r="AE43">
        <v>387</v>
      </c>
      <c r="AF43">
        <v>32.700000000000003</v>
      </c>
      <c r="AG43">
        <v>34.5</v>
      </c>
      <c r="AH43">
        <v>10.7</v>
      </c>
      <c r="AI43">
        <v>11.1</v>
      </c>
      <c r="AJ43">
        <v>2.1</v>
      </c>
      <c r="AK43">
        <v>2.4</v>
      </c>
      <c r="AL43">
        <v>0.4</v>
      </c>
      <c r="AM43">
        <v>0.3</v>
      </c>
      <c r="AN43">
        <v>3.5</v>
      </c>
      <c r="AO43">
        <v>3.3</v>
      </c>
      <c r="AP43">
        <v>1492</v>
      </c>
      <c r="AQ43">
        <v>394</v>
      </c>
      <c r="AR43">
        <f t="shared" si="7"/>
        <v>0</v>
      </c>
      <c r="AS43" t="str">
        <f>VLOOKUP(AT43,Sheet2!$C$1:$D$4,2,TRUE)</f>
        <v>poor Supression</v>
      </c>
      <c r="AT43" s="8">
        <v>6341</v>
      </c>
      <c r="AU43" s="8">
        <f t="shared" si="8"/>
        <v>1</v>
      </c>
      <c r="AV43" t="str">
        <f>VLOOKUP(AW43,Sheet2!$C$1:$D$4,2,TRUE)</f>
        <v>Viral Supression</v>
      </c>
      <c r="AW43" s="8">
        <v>234</v>
      </c>
    </row>
    <row r="44" spans="1:49" x14ac:dyDescent="0.25">
      <c r="A44">
        <v>34</v>
      </c>
      <c r="B44">
        <v>51</v>
      </c>
      <c r="C44" t="str">
        <f t="shared" si="9"/>
        <v>25-54</v>
      </c>
      <c r="D44" t="s">
        <v>5</v>
      </c>
      <c r="E44" t="s">
        <v>31</v>
      </c>
      <c r="F44" t="s">
        <v>6</v>
      </c>
      <c r="G44" t="s">
        <v>46</v>
      </c>
      <c r="H44" t="s">
        <v>8</v>
      </c>
      <c r="I44" t="s">
        <v>27</v>
      </c>
      <c r="J44">
        <v>1</v>
      </c>
      <c r="K44">
        <f>VLOOKUP(L44,Table4,2,FALSE)</f>
        <v>3</v>
      </c>
      <c r="L44" t="s">
        <v>149</v>
      </c>
      <c r="M44">
        <v>48</v>
      </c>
      <c r="N44">
        <v>47</v>
      </c>
      <c r="O44">
        <v>1.77</v>
      </c>
      <c r="P44" t="str">
        <f t="shared" si="1"/>
        <v>&lt;18.5</v>
      </c>
      <c r="Q44" s="4">
        <f t="shared" si="2"/>
        <v>15.321267834913337</v>
      </c>
      <c r="R44" s="4" t="str">
        <f t="shared" si="3"/>
        <v>&lt;18.5</v>
      </c>
      <c r="S44" s="4">
        <f t="shared" si="4"/>
        <v>15.00207475501931</v>
      </c>
      <c r="T44">
        <f t="shared" si="5"/>
        <v>0</v>
      </c>
      <c r="U44" s="4" t="str">
        <f>VLOOKUP(V44,Sheet2!$E$1:$F$4,2,TRUE)</f>
        <v>C</v>
      </c>
      <c r="V44">
        <v>60</v>
      </c>
      <c r="W44">
        <f t="shared" si="6"/>
        <v>0</v>
      </c>
      <c r="X44" s="4" t="str">
        <f>VLOOKUP(Y44,Sheet2!$E$1:$F$4,2,TRUE)</f>
        <v>C</v>
      </c>
      <c r="Y44">
        <v>55</v>
      </c>
      <c r="Z44">
        <v>7.8</v>
      </c>
      <c r="AA44">
        <v>9.6</v>
      </c>
      <c r="AB44">
        <v>1.9</v>
      </c>
      <c r="AC44">
        <v>1.9</v>
      </c>
      <c r="AD44">
        <v>150</v>
      </c>
      <c r="AE44">
        <v>135</v>
      </c>
      <c r="AF44">
        <v>31.3</v>
      </c>
      <c r="AG44">
        <v>28.6</v>
      </c>
      <c r="AH44">
        <v>10.8</v>
      </c>
      <c r="AI44">
        <v>9.6</v>
      </c>
      <c r="AJ44">
        <v>4.9000000000000004</v>
      </c>
      <c r="AK44">
        <v>6.5</v>
      </c>
      <c r="AL44">
        <v>1</v>
      </c>
      <c r="AM44">
        <v>1</v>
      </c>
      <c r="AN44">
        <v>3.7</v>
      </c>
      <c r="AO44">
        <v>3.1</v>
      </c>
      <c r="AP44">
        <v>6496</v>
      </c>
      <c r="AQ44">
        <v>10861</v>
      </c>
      <c r="AR44">
        <f t="shared" si="7"/>
        <v>0</v>
      </c>
      <c r="AS44" t="str">
        <f>VLOOKUP(AT44,Sheet2!$C$1:$D$4,2,TRUE)</f>
        <v>poor Supression</v>
      </c>
      <c r="AT44" s="8">
        <v>7864</v>
      </c>
      <c r="AU44" s="8">
        <f t="shared" si="8"/>
        <v>1</v>
      </c>
      <c r="AV44" t="str">
        <f>VLOOKUP(AW44,Sheet2!$C$1:$D$4,2,TRUE)</f>
        <v>Viral Supression</v>
      </c>
      <c r="AW44" s="8">
        <v>20</v>
      </c>
    </row>
    <row r="45" spans="1:49" x14ac:dyDescent="0.25">
      <c r="A45">
        <v>40</v>
      </c>
      <c r="B45">
        <v>50</v>
      </c>
      <c r="C45" t="str">
        <f t="shared" si="9"/>
        <v>25-54</v>
      </c>
      <c r="D45" t="s">
        <v>4</v>
      </c>
      <c r="E45" t="s">
        <v>31</v>
      </c>
      <c r="F45" t="s">
        <v>29</v>
      </c>
      <c r="G45" t="s">
        <v>46</v>
      </c>
      <c r="H45" t="s">
        <v>8</v>
      </c>
      <c r="I45" t="s">
        <v>13</v>
      </c>
      <c r="J45">
        <v>1</v>
      </c>
      <c r="K45">
        <f>VLOOKUP(L45,Table4,2,TRUE)</f>
        <v>3</v>
      </c>
      <c r="L45" t="s">
        <v>45</v>
      </c>
      <c r="M45">
        <v>55</v>
      </c>
      <c r="N45">
        <v>54</v>
      </c>
      <c r="O45">
        <v>1.63</v>
      </c>
      <c r="P45" t="str">
        <f t="shared" si="1"/>
        <v>18.5-24.9</v>
      </c>
      <c r="Q45" s="4">
        <f t="shared" si="2"/>
        <v>20.700816741315069</v>
      </c>
      <c r="R45" s="4" t="str">
        <f t="shared" si="3"/>
        <v>18.5-24.9</v>
      </c>
      <c r="S45" s="4">
        <f t="shared" si="4"/>
        <v>20.324438255109339</v>
      </c>
      <c r="T45">
        <f t="shared" si="5"/>
        <v>0</v>
      </c>
      <c r="U45" s="4" t="str">
        <f>VLOOKUP(V45,Sheet2!$E$1:$F$4,2,TRUE)</f>
        <v>C</v>
      </c>
      <c r="V45">
        <v>17</v>
      </c>
      <c r="W45">
        <f t="shared" si="6"/>
        <v>0</v>
      </c>
      <c r="X45" s="4" t="str">
        <f>VLOOKUP(Y45,Sheet2!$E$1:$F$4,2,TRUE)</f>
        <v>C</v>
      </c>
      <c r="Y45">
        <v>18</v>
      </c>
      <c r="Z45">
        <v>6.1</v>
      </c>
      <c r="AA45">
        <v>5.9</v>
      </c>
      <c r="AB45">
        <v>1.7</v>
      </c>
      <c r="AC45">
        <v>0.9</v>
      </c>
      <c r="AD45">
        <v>406</v>
      </c>
      <c r="AE45">
        <v>509</v>
      </c>
      <c r="AF45">
        <v>33.4</v>
      </c>
      <c r="AG45">
        <v>30.5</v>
      </c>
      <c r="AH45">
        <v>11.2</v>
      </c>
      <c r="AI45">
        <v>10.1</v>
      </c>
      <c r="AJ45">
        <v>4</v>
      </c>
      <c r="AK45">
        <v>3.5</v>
      </c>
      <c r="AL45">
        <v>0.4</v>
      </c>
      <c r="AM45">
        <v>0.3</v>
      </c>
      <c r="AN45">
        <v>3.5</v>
      </c>
      <c r="AO45">
        <v>2.7</v>
      </c>
      <c r="AP45">
        <v>2449</v>
      </c>
      <c r="AQ45">
        <v>425</v>
      </c>
      <c r="AR45">
        <f t="shared" si="7"/>
        <v>1</v>
      </c>
      <c r="AS45" t="str">
        <f>VLOOKUP(AT45,Sheet2!$C$1:$D$4,2,TRUE)</f>
        <v>Viral Supression</v>
      </c>
      <c r="AT45" s="8">
        <v>809</v>
      </c>
      <c r="AU45" s="8">
        <f t="shared" si="8"/>
        <v>1</v>
      </c>
      <c r="AV45" t="str">
        <f>VLOOKUP(AW45,Sheet2!$C$1:$D$4,2,TRUE)</f>
        <v>Viral Supression</v>
      </c>
      <c r="AW45" s="8">
        <v>20</v>
      </c>
    </row>
    <row r="46" spans="1:49" x14ac:dyDescent="0.25">
      <c r="Q46" s="4"/>
      <c r="R46" s="4"/>
      <c r="S46" s="4"/>
      <c r="T46" s="4"/>
    </row>
    <row r="48" spans="1:49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7:21" x14ac:dyDescent="0.25">
      <c r="Q49" s="2"/>
      <c r="R49" s="2"/>
      <c r="S49" s="2"/>
      <c r="T49" s="2"/>
      <c r="U49" s="2"/>
    </row>
  </sheetData>
  <sortState ref="A2:AL49">
    <sortCondition ref="C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85" zoomScaleNormal="85" workbookViewId="0">
      <selection activeCell="E13" sqref="E13"/>
    </sheetView>
  </sheetViews>
  <sheetFormatPr defaultRowHeight="15" x14ac:dyDescent="0.25"/>
  <cols>
    <col min="3" max="3" width="10.85546875" bestFit="1" customWidth="1"/>
    <col min="4" max="4" width="16.42578125" bestFit="1" customWidth="1"/>
    <col min="10" max="10" width="19.28515625" bestFit="1" customWidth="1"/>
    <col min="14" max="14" width="16.42578125" bestFit="1" customWidth="1"/>
  </cols>
  <sheetData>
    <row r="1" spans="1:18" x14ac:dyDescent="0.25">
      <c r="A1" t="s">
        <v>0</v>
      </c>
      <c r="B1" t="s">
        <v>94</v>
      </c>
      <c r="C1" t="s">
        <v>111</v>
      </c>
      <c r="D1" t="s">
        <v>112</v>
      </c>
      <c r="E1" t="s">
        <v>119</v>
      </c>
      <c r="F1" t="s">
        <v>120</v>
      </c>
      <c r="G1" t="s">
        <v>129</v>
      </c>
      <c r="H1" t="s">
        <v>130</v>
      </c>
      <c r="J1" t="s">
        <v>139</v>
      </c>
      <c r="K1">
        <v>3</v>
      </c>
      <c r="M1" t="s">
        <v>155</v>
      </c>
      <c r="N1" t="s">
        <v>112</v>
      </c>
      <c r="P1" t="s">
        <v>155</v>
      </c>
      <c r="Q1" t="s">
        <v>119</v>
      </c>
    </row>
    <row r="2" spans="1:18" x14ac:dyDescent="0.25">
      <c r="A2">
        <v>20</v>
      </c>
      <c r="B2" t="s">
        <v>126</v>
      </c>
      <c r="C2">
        <v>0</v>
      </c>
      <c r="D2" t="s">
        <v>113</v>
      </c>
      <c r="E2">
        <v>0</v>
      </c>
      <c r="F2" t="s">
        <v>123</v>
      </c>
      <c r="G2">
        <v>15</v>
      </c>
      <c r="H2" t="s">
        <v>131</v>
      </c>
      <c r="J2" t="s">
        <v>140</v>
      </c>
      <c r="K2">
        <v>2</v>
      </c>
      <c r="M2">
        <v>0</v>
      </c>
      <c r="N2">
        <v>1</v>
      </c>
      <c r="P2">
        <v>0</v>
      </c>
      <c r="Q2">
        <v>0</v>
      </c>
    </row>
    <row r="3" spans="1:18" x14ac:dyDescent="0.25">
      <c r="A3">
        <v>25</v>
      </c>
      <c r="B3" t="s">
        <v>127</v>
      </c>
      <c r="C3">
        <v>1000</v>
      </c>
      <c r="D3" t="s">
        <v>114</v>
      </c>
      <c r="E3">
        <v>200</v>
      </c>
      <c r="F3" t="s">
        <v>122</v>
      </c>
      <c r="G3">
        <v>18.5</v>
      </c>
      <c r="H3" t="s">
        <v>132</v>
      </c>
      <c r="J3" t="s">
        <v>21</v>
      </c>
      <c r="K3">
        <v>3</v>
      </c>
      <c r="M3">
        <v>1000</v>
      </c>
      <c r="N3">
        <v>0</v>
      </c>
      <c r="P3">
        <v>200</v>
      </c>
      <c r="Q3">
        <v>1</v>
      </c>
      <c r="R3" t="s">
        <v>154</v>
      </c>
    </row>
    <row r="4" spans="1:18" x14ac:dyDescent="0.25">
      <c r="A4">
        <v>55</v>
      </c>
      <c r="B4" t="s">
        <v>137</v>
      </c>
      <c r="C4">
        <v>10000</v>
      </c>
      <c r="D4" t="s">
        <v>115</v>
      </c>
      <c r="E4">
        <v>500</v>
      </c>
      <c r="F4" t="s">
        <v>121</v>
      </c>
      <c r="G4">
        <v>25</v>
      </c>
      <c r="H4" t="s">
        <v>133</v>
      </c>
      <c r="J4" t="s">
        <v>141</v>
      </c>
      <c r="K4">
        <v>3</v>
      </c>
    </row>
    <row r="5" spans="1:18" x14ac:dyDescent="0.25">
      <c r="G5">
        <v>30</v>
      </c>
      <c r="H5" t="s">
        <v>134</v>
      </c>
      <c r="J5" t="s">
        <v>150</v>
      </c>
      <c r="K5">
        <v>2</v>
      </c>
    </row>
    <row r="6" spans="1:18" x14ac:dyDescent="0.25">
      <c r="J6" t="s">
        <v>149</v>
      </c>
      <c r="K6">
        <v>3</v>
      </c>
    </row>
    <row r="7" spans="1:18" x14ac:dyDescent="0.25">
      <c r="J7" t="s">
        <v>142</v>
      </c>
      <c r="K7">
        <v>3</v>
      </c>
    </row>
    <row r="8" spans="1:18" x14ac:dyDescent="0.25">
      <c r="J8" t="s">
        <v>143</v>
      </c>
      <c r="K8">
        <v>2</v>
      </c>
    </row>
    <row r="9" spans="1:18" x14ac:dyDescent="0.25">
      <c r="J9" t="s">
        <v>145</v>
      </c>
      <c r="K9">
        <v>2</v>
      </c>
    </row>
    <row r="10" spans="1:18" x14ac:dyDescent="0.25">
      <c r="J10" t="s">
        <v>144</v>
      </c>
      <c r="K10">
        <v>2</v>
      </c>
    </row>
    <row r="11" spans="1:18" x14ac:dyDescent="0.25">
      <c r="J11" t="s">
        <v>147</v>
      </c>
      <c r="K11">
        <v>2</v>
      </c>
    </row>
    <row r="12" spans="1:18" x14ac:dyDescent="0.25">
      <c r="J12" t="s">
        <v>146</v>
      </c>
      <c r="K12">
        <v>3</v>
      </c>
    </row>
    <row r="13" spans="1:18" x14ac:dyDescent="0.25">
      <c r="J13" t="s">
        <v>138</v>
      </c>
      <c r="K13">
        <v>3</v>
      </c>
    </row>
    <row r="14" spans="1:18" x14ac:dyDescent="0.25">
      <c r="J14" t="s">
        <v>148</v>
      </c>
      <c r="K14">
        <v>2</v>
      </c>
    </row>
    <row r="21" spans="6:6" x14ac:dyDescent="0.25">
      <c r="F21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9"/>
  <sheetViews>
    <sheetView workbookViewId="0">
      <selection activeCell="G8" sqref="G8"/>
    </sheetView>
  </sheetViews>
  <sheetFormatPr defaultRowHeight="15.75" x14ac:dyDescent="0.25"/>
  <cols>
    <col min="1" max="1" width="8.5703125" style="9" bestFit="1" customWidth="1"/>
    <col min="2" max="2" width="10.28515625" bestFit="1" customWidth="1"/>
    <col min="3" max="3" width="12" bestFit="1" customWidth="1"/>
    <col min="4" max="4" width="12" customWidth="1"/>
    <col min="5" max="5" width="8.140625" bestFit="1" customWidth="1"/>
    <col min="6" max="6" width="9" bestFit="1" customWidth="1"/>
    <col min="8" max="8" width="8.140625" bestFit="1" customWidth="1"/>
    <col min="10" max="10" width="10.28515625" bestFit="1" customWidth="1"/>
    <col min="11" max="11" width="12" bestFit="1" customWidth="1"/>
    <col min="12" max="12" width="9.5703125" bestFit="1" customWidth="1"/>
    <col min="13" max="13" width="8.5703125" bestFit="1" customWidth="1"/>
    <col min="14" max="14" width="9.140625" bestFit="1" customWidth="1"/>
    <col min="15" max="15" width="18.7109375" customWidth="1"/>
    <col min="16" max="16" width="8.28515625" bestFit="1" customWidth="1"/>
  </cols>
  <sheetData>
    <row r="1" spans="1:16" s="12" customFormat="1" ht="31.5" x14ac:dyDescent="0.25">
      <c r="A1" s="13" t="s">
        <v>110</v>
      </c>
      <c r="B1" s="14" t="s">
        <v>104</v>
      </c>
      <c r="C1" s="14" t="s">
        <v>95</v>
      </c>
      <c r="D1" s="9" t="s">
        <v>117</v>
      </c>
      <c r="E1" s="14" t="s">
        <v>96</v>
      </c>
      <c r="F1" s="14" t="s">
        <v>105</v>
      </c>
      <c r="G1" s="14" t="s">
        <v>106</v>
      </c>
      <c r="H1" s="14" t="s">
        <v>97</v>
      </c>
      <c r="I1" s="14" t="s">
        <v>98</v>
      </c>
      <c r="J1" s="14" t="s">
        <v>99</v>
      </c>
      <c r="K1" s="14" t="s">
        <v>100</v>
      </c>
      <c r="L1" s="14" t="s">
        <v>101</v>
      </c>
      <c r="M1" s="14" t="s">
        <v>102</v>
      </c>
      <c r="N1" s="14" t="s">
        <v>107</v>
      </c>
      <c r="O1" s="9" t="s">
        <v>116</v>
      </c>
      <c r="P1" s="14" t="s">
        <v>103</v>
      </c>
    </row>
    <row r="2" spans="1:16" x14ac:dyDescent="0.25">
      <c r="A2" s="9" t="s">
        <v>108</v>
      </c>
      <c r="B2">
        <v>58</v>
      </c>
      <c r="C2" s="4">
        <v>27.586206896551722</v>
      </c>
      <c r="D2" s="4" t="str">
        <f>VLOOKUP(E2,Sheet2!$E$1:$F$4,2,TRUE)</f>
        <v>A</v>
      </c>
      <c r="E2">
        <v>593</v>
      </c>
      <c r="F2">
        <v>8.5</v>
      </c>
      <c r="G2">
        <v>1</v>
      </c>
      <c r="H2">
        <v>298</v>
      </c>
      <c r="I2">
        <v>41.3</v>
      </c>
      <c r="J2">
        <v>13.7</v>
      </c>
      <c r="K2">
        <v>4.8</v>
      </c>
      <c r="L2">
        <v>0.4</v>
      </c>
      <c r="M2">
        <v>4.9000000000000004</v>
      </c>
      <c r="N2">
        <v>518</v>
      </c>
      <c r="O2" t="str">
        <f>VLOOKUP(P2,Sheet2!$C$1:$D$4,2,TRUE)</f>
        <v>Critical Values</v>
      </c>
      <c r="P2" s="8">
        <v>115137</v>
      </c>
    </row>
    <row r="3" spans="1:16" x14ac:dyDescent="0.25">
      <c r="A3" s="9" t="s">
        <v>108</v>
      </c>
      <c r="B3">
        <v>62</v>
      </c>
      <c r="C3" s="4">
        <v>21.453287197231838</v>
      </c>
      <c r="D3" s="4" t="str">
        <f>VLOOKUP(E3,Sheet2!$E$1:$F$4,2,TRUE)</f>
        <v>A</v>
      </c>
      <c r="E3">
        <v>582</v>
      </c>
      <c r="F3">
        <v>4.3</v>
      </c>
      <c r="G3">
        <v>1.8</v>
      </c>
      <c r="H3">
        <v>291</v>
      </c>
      <c r="I3">
        <v>40.9</v>
      </c>
      <c r="J3">
        <v>10.4</v>
      </c>
      <c r="K3">
        <v>2.1</v>
      </c>
      <c r="L3">
        <v>0.4</v>
      </c>
      <c r="M3">
        <v>4.8</v>
      </c>
      <c r="N3">
        <v>521</v>
      </c>
      <c r="O3" t="str">
        <f>VLOOKUP(P3,Sheet2!$C$1:$D$4,2,TRUE)</f>
        <v>poor Supression</v>
      </c>
      <c r="P3" s="8">
        <v>7325</v>
      </c>
    </row>
    <row r="4" spans="1:16" x14ac:dyDescent="0.25">
      <c r="A4" s="9" t="s">
        <v>108</v>
      </c>
      <c r="B4">
        <v>38</v>
      </c>
      <c r="C4" s="4">
        <v>15.816857440166491</v>
      </c>
      <c r="D4" s="4" t="str">
        <f>VLOOKUP(E4,Sheet2!$E$1:$F$4,2,TRUE)</f>
        <v>C</v>
      </c>
      <c r="E4">
        <v>152</v>
      </c>
      <c r="F4">
        <v>3.5</v>
      </c>
      <c r="G4">
        <v>1.8</v>
      </c>
      <c r="H4">
        <v>316</v>
      </c>
      <c r="I4">
        <v>33.799999999999997</v>
      </c>
      <c r="J4">
        <v>11.2</v>
      </c>
      <c r="K4">
        <v>1.3</v>
      </c>
      <c r="L4">
        <v>0.4</v>
      </c>
      <c r="M4">
        <v>3.9</v>
      </c>
      <c r="N4">
        <v>808</v>
      </c>
      <c r="O4" t="str">
        <f>VLOOKUP(P4,Sheet2!$C$1:$D$4,2,TRUE)</f>
        <v>poor Supression</v>
      </c>
      <c r="P4" s="8">
        <v>7831</v>
      </c>
    </row>
    <row r="5" spans="1:16" x14ac:dyDescent="0.25">
      <c r="A5" s="9" t="s">
        <v>108</v>
      </c>
      <c r="B5">
        <v>47</v>
      </c>
      <c r="C5" s="4">
        <v>20.342797783933516</v>
      </c>
      <c r="D5" s="4" t="str">
        <f>VLOOKUP(E5,Sheet2!$E$1:$F$4,2,TRUE)</f>
        <v>C</v>
      </c>
      <c r="E5">
        <v>102</v>
      </c>
      <c r="F5">
        <v>5.5</v>
      </c>
      <c r="G5">
        <v>2.2999999999999998</v>
      </c>
      <c r="H5">
        <v>318</v>
      </c>
      <c r="I5">
        <v>36.700000000000003</v>
      </c>
      <c r="J5">
        <v>12.2</v>
      </c>
      <c r="K5">
        <v>2.7</v>
      </c>
      <c r="L5">
        <v>0.5</v>
      </c>
      <c r="M5">
        <v>3.8</v>
      </c>
      <c r="N5">
        <v>3206</v>
      </c>
      <c r="O5" t="str">
        <f>VLOOKUP(P5,Sheet2!$C$1:$D$4,2,TRUE)</f>
        <v>Critical Values</v>
      </c>
      <c r="P5" s="8">
        <v>994863</v>
      </c>
    </row>
    <row r="6" spans="1:16" x14ac:dyDescent="0.25">
      <c r="A6" s="9" t="s">
        <v>108</v>
      </c>
      <c r="B6">
        <v>68</v>
      </c>
      <c r="C6" s="4">
        <v>24.977043158861342</v>
      </c>
      <c r="D6" s="4" t="str">
        <f>VLOOKUP(E6,Sheet2!$E$1:$F$4,2,TRUE)</f>
        <v>C</v>
      </c>
      <c r="E6">
        <v>101</v>
      </c>
      <c r="F6">
        <v>9.5</v>
      </c>
      <c r="G6">
        <v>1.4</v>
      </c>
      <c r="H6">
        <v>168</v>
      </c>
      <c r="I6">
        <v>27.5</v>
      </c>
      <c r="J6">
        <v>9.3000000000000007</v>
      </c>
      <c r="K6">
        <v>1.9</v>
      </c>
      <c r="L6">
        <v>0.3</v>
      </c>
      <c r="M6">
        <v>3.5</v>
      </c>
      <c r="N6">
        <v>3849</v>
      </c>
      <c r="O6" t="str">
        <f>VLOOKUP(P6,Sheet2!$C$1:$D$4,2,TRUE)</f>
        <v>Viral Supression</v>
      </c>
      <c r="P6" s="8">
        <v>654</v>
      </c>
    </row>
    <row r="7" spans="1:16" x14ac:dyDescent="0.25">
      <c r="A7" s="9" t="s">
        <v>108</v>
      </c>
      <c r="B7">
        <v>51</v>
      </c>
      <c r="C7" s="4">
        <v>23.283418553688826</v>
      </c>
      <c r="D7" s="4" t="str">
        <f>VLOOKUP(E7,Sheet2!$E$1:$F$4,2,TRUE)</f>
        <v>C</v>
      </c>
      <c r="E7">
        <v>51</v>
      </c>
      <c r="F7">
        <v>2.6</v>
      </c>
      <c r="G7">
        <v>2</v>
      </c>
      <c r="H7">
        <v>251</v>
      </c>
      <c r="I7">
        <v>30.1</v>
      </c>
      <c r="J7">
        <v>10.1</v>
      </c>
      <c r="K7">
        <v>1.3</v>
      </c>
      <c r="L7">
        <v>0.2</v>
      </c>
      <c r="M7">
        <v>3.5</v>
      </c>
      <c r="N7">
        <v>337</v>
      </c>
      <c r="O7" t="str">
        <f>VLOOKUP(P7,Sheet2!$C$1:$D$4,2,TRUE)</f>
        <v>poor Supression</v>
      </c>
      <c r="P7" s="8">
        <v>4617</v>
      </c>
    </row>
    <row r="8" spans="1:16" x14ac:dyDescent="0.25">
      <c r="A8" s="9" t="s">
        <v>108</v>
      </c>
      <c r="B8">
        <v>47</v>
      </c>
      <c r="C8" s="4">
        <v>17.263544536271812</v>
      </c>
      <c r="D8" s="4" t="str">
        <f>VLOOKUP(E8,Sheet2!$E$1:$F$4,2,TRUE)</f>
        <v>C</v>
      </c>
      <c r="E8">
        <v>25</v>
      </c>
      <c r="F8">
        <v>3.2</v>
      </c>
      <c r="G8">
        <v>1.4</v>
      </c>
      <c r="H8">
        <v>182</v>
      </c>
      <c r="I8">
        <v>31</v>
      </c>
      <c r="J8">
        <v>10.5</v>
      </c>
      <c r="K8">
        <v>1.4</v>
      </c>
      <c r="L8">
        <v>0.4</v>
      </c>
      <c r="M8">
        <v>4</v>
      </c>
      <c r="N8">
        <v>1492</v>
      </c>
      <c r="O8" t="str">
        <f>VLOOKUP(P8,Sheet2!$C$1:$D$4,2,TRUE)</f>
        <v>Critical Values</v>
      </c>
      <c r="P8" s="8">
        <v>150795</v>
      </c>
    </row>
    <row r="9" spans="1:16" x14ac:dyDescent="0.25">
      <c r="A9" s="9" t="s">
        <v>108</v>
      </c>
      <c r="B9">
        <v>87</v>
      </c>
      <c r="C9" s="4">
        <v>27.769797950780426</v>
      </c>
      <c r="D9" s="4" t="str">
        <f>VLOOKUP(E9,Sheet2!$E$1:$F$4,2,TRUE)</f>
        <v>A</v>
      </c>
      <c r="E9">
        <v>573</v>
      </c>
      <c r="F9">
        <v>4.8</v>
      </c>
      <c r="G9">
        <v>2</v>
      </c>
      <c r="H9">
        <v>282</v>
      </c>
      <c r="I9">
        <v>38.6</v>
      </c>
      <c r="J9">
        <v>13</v>
      </c>
      <c r="K9">
        <v>2.4</v>
      </c>
      <c r="L9">
        <v>0.4</v>
      </c>
      <c r="M9">
        <v>4.7</v>
      </c>
      <c r="N9">
        <v>2378</v>
      </c>
      <c r="O9" t="str">
        <f>VLOOKUP(P9,Sheet2!$C$1:$D$4,2,TRUE)</f>
        <v>Critical Values</v>
      </c>
      <c r="P9" s="8">
        <v>211701</v>
      </c>
    </row>
    <row r="10" spans="1:16" x14ac:dyDescent="0.25">
      <c r="A10" s="9" t="s">
        <v>108</v>
      </c>
      <c r="B10">
        <v>52</v>
      </c>
      <c r="C10" s="4">
        <v>20.568806613662431</v>
      </c>
      <c r="D10" s="4" t="str">
        <f>VLOOKUP(E10,Sheet2!$E$1:$F$4,2,TRUE)</f>
        <v>B</v>
      </c>
      <c r="E10">
        <v>417</v>
      </c>
      <c r="F10">
        <v>9</v>
      </c>
      <c r="G10">
        <v>4.7</v>
      </c>
      <c r="H10">
        <v>214</v>
      </c>
      <c r="I10">
        <v>35.799999999999997</v>
      </c>
      <c r="J10">
        <v>12.1</v>
      </c>
      <c r="K10">
        <v>3.6</v>
      </c>
      <c r="L10">
        <v>0.7</v>
      </c>
      <c r="M10">
        <v>4.0999999999999996</v>
      </c>
      <c r="N10">
        <v>936</v>
      </c>
      <c r="O10" t="str">
        <f>VLOOKUP(P10,Sheet2!$C$1:$D$4,2,TRUE)</f>
        <v>poor Supression</v>
      </c>
      <c r="P10" s="8">
        <v>2345</v>
      </c>
    </row>
    <row r="11" spans="1:16" x14ac:dyDescent="0.25">
      <c r="A11" s="9" t="s">
        <v>108</v>
      </c>
      <c r="B11">
        <v>65</v>
      </c>
      <c r="C11" s="4">
        <v>23.588329220496444</v>
      </c>
      <c r="D11" s="4" t="str">
        <f>VLOOKUP(E11,Sheet2!$E$1:$F$4,2,TRUE)</f>
        <v>B</v>
      </c>
      <c r="E11">
        <v>273</v>
      </c>
      <c r="F11">
        <v>5.5</v>
      </c>
      <c r="G11">
        <v>2.5</v>
      </c>
      <c r="H11">
        <v>328</v>
      </c>
      <c r="I11">
        <v>39.1</v>
      </c>
      <c r="J11">
        <v>13.1</v>
      </c>
      <c r="K11">
        <v>2.7</v>
      </c>
      <c r="L11">
        <v>0.3</v>
      </c>
      <c r="M11">
        <v>4.5</v>
      </c>
      <c r="N11">
        <v>168</v>
      </c>
      <c r="O11" t="str">
        <f>VLOOKUP(P11,Sheet2!$C$1:$D$4,2,TRUE)</f>
        <v>poor Supression</v>
      </c>
      <c r="P11" s="8">
        <v>2721</v>
      </c>
    </row>
    <row r="12" spans="1:16" x14ac:dyDescent="0.25">
      <c r="A12" s="9" t="s">
        <v>108</v>
      </c>
      <c r="B12">
        <v>80</v>
      </c>
      <c r="C12" s="4">
        <v>29.384756657483933</v>
      </c>
      <c r="D12" s="4" t="str">
        <f>VLOOKUP(E12,Sheet2!$E$1:$F$4,2,TRUE)</f>
        <v>B</v>
      </c>
      <c r="E12">
        <v>249</v>
      </c>
      <c r="F12">
        <v>8.1999999999999993</v>
      </c>
      <c r="G12">
        <v>2.8</v>
      </c>
      <c r="H12">
        <v>284</v>
      </c>
      <c r="I12">
        <v>42.6</v>
      </c>
      <c r="J12">
        <v>14</v>
      </c>
      <c r="K12">
        <v>5</v>
      </c>
      <c r="L12">
        <v>0.4</v>
      </c>
      <c r="M12">
        <v>4.9000000000000004</v>
      </c>
      <c r="N12">
        <v>365</v>
      </c>
      <c r="O12" t="str">
        <f>VLOOKUP(P12,Sheet2!$C$1:$D$4,2,TRUE)</f>
        <v>poor Supression</v>
      </c>
      <c r="P12" s="8">
        <v>2768</v>
      </c>
    </row>
    <row r="13" spans="1:16" x14ac:dyDescent="0.25">
      <c r="A13" s="9" t="s">
        <v>108</v>
      </c>
      <c r="B13">
        <v>69</v>
      </c>
      <c r="C13" s="4">
        <v>23.87543252595156</v>
      </c>
      <c r="D13" s="4" t="str">
        <f>VLOOKUP(E13,Sheet2!$E$1:$F$4,2,TRUE)</f>
        <v>B</v>
      </c>
      <c r="E13">
        <v>227</v>
      </c>
      <c r="F13">
        <v>6.9</v>
      </c>
      <c r="G13">
        <v>2.4</v>
      </c>
      <c r="H13">
        <v>188</v>
      </c>
      <c r="I13">
        <v>32.5</v>
      </c>
      <c r="J13">
        <v>10.7</v>
      </c>
      <c r="K13">
        <v>4.0999999999999996</v>
      </c>
      <c r="L13">
        <v>0.4</v>
      </c>
      <c r="M13">
        <v>4.0999999999999996</v>
      </c>
      <c r="N13">
        <v>279</v>
      </c>
      <c r="O13" t="str">
        <f>VLOOKUP(P13,Sheet2!$C$1:$D$4,2,TRUE)</f>
        <v>poor Supression</v>
      </c>
      <c r="P13" s="8">
        <v>2339</v>
      </c>
    </row>
    <row r="14" spans="1:16" x14ac:dyDescent="0.25">
      <c r="A14" s="9" t="s">
        <v>108</v>
      </c>
      <c r="B14">
        <v>87</v>
      </c>
      <c r="C14" s="4">
        <v>31.955922865013779</v>
      </c>
      <c r="D14" s="4" t="str">
        <f>VLOOKUP(E14,Sheet2!$E$1:$F$4,2,TRUE)</f>
        <v>B</v>
      </c>
      <c r="E14">
        <v>216</v>
      </c>
      <c r="F14">
        <v>2.9</v>
      </c>
      <c r="G14">
        <v>1.1000000000000001</v>
      </c>
      <c r="H14">
        <v>150</v>
      </c>
      <c r="I14">
        <v>37</v>
      </c>
      <c r="J14">
        <v>12.6</v>
      </c>
      <c r="K14">
        <v>1.6</v>
      </c>
      <c r="L14">
        <v>0.2</v>
      </c>
      <c r="M14">
        <v>4.4000000000000004</v>
      </c>
      <c r="N14">
        <v>1325</v>
      </c>
      <c r="O14" t="str">
        <f>VLOOKUP(P14,Sheet2!$C$1:$D$4,2,TRUE)</f>
        <v>Critical Values</v>
      </c>
      <c r="P14" s="8">
        <v>345876</v>
      </c>
    </row>
    <row r="15" spans="1:16" x14ac:dyDescent="0.25">
      <c r="A15" s="9" t="s">
        <v>108</v>
      </c>
      <c r="B15">
        <v>65</v>
      </c>
      <c r="C15" s="4">
        <v>22.491349480968861</v>
      </c>
      <c r="D15" s="4" t="str">
        <f>VLOOKUP(E15,Sheet2!$E$1:$F$4,2,TRUE)</f>
        <v>C</v>
      </c>
      <c r="E15">
        <v>199</v>
      </c>
      <c r="F15">
        <v>4</v>
      </c>
      <c r="G15">
        <v>1.6</v>
      </c>
      <c r="H15">
        <v>214</v>
      </c>
      <c r="I15">
        <v>38.9</v>
      </c>
      <c r="J15">
        <v>13.4</v>
      </c>
      <c r="K15">
        <v>2.2000000000000002</v>
      </c>
      <c r="L15">
        <v>0.2</v>
      </c>
      <c r="M15">
        <v>4.3</v>
      </c>
      <c r="N15">
        <v>913</v>
      </c>
      <c r="O15" t="str">
        <f>VLOOKUP(P15,Sheet2!$C$1:$D$4,2,TRUE)</f>
        <v>Critical Values</v>
      </c>
      <c r="P15" s="8">
        <v>24785</v>
      </c>
    </row>
    <row r="16" spans="1:16" x14ac:dyDescent="0.25">
      <c r="A16" s="9" t="s">
        <v>108</v>
      </c>
      <c r="B16">
        <v>51</v>
      </c>
      <c r="C16" s="4">
        <v>20.173252640322769</v>
      </c>
      <c r="D16" s="4" t="str">
        <f>VLOOKUP(E16,Sheet2!$E$1:$F$4,2,TRUE)</f>
        <v>C</v>
      </c>
      <c r="E16">
        <v>161</v>
      </c>
      <c r="F16">
        <v>15.3</v>
      </c>
      <c r="G16">
        <v>1.8</v>
      </c>
      <c r="H16">
        <v>419</v>
      </c>
      <c r="I16">
        <v>32.5</v>
      </c>
      <c r="J16">
        <v>10.9</v>
      </c>
      <c r="K16">
        <v>12.6</v>
      </c>
      <c r="L16">
        <v>0.9</v>
      </c>
      <c r="M16">
        <v>3.8</v>
      </c>
      <c r="N16">
        <v>1362</v>
      </c>
      <c r="O16" t="str">
        <f>VLOOKUP(P16,Sheet2!$C$1:$D$4,2,TRUE)</f>
        <v>poor Supression</v>
      </c>
      <c r="P16" s="8">
        <v>2259</v>
      </c>
    </row>
    <row r="17" spans="1:16" x14ac:dyDescent="0.25">
      <c r="A17" s="9" t="s">
        <v>108</v>
      </c>
      <c r="B17">
        <v>61</v>
      </c>
      <c r="C17" s="4">
        <v>21.612811791383223</v>
      </c>
      <c r="D17" s="4" t="str">
        <f>VLOOKUP(E17,Sheet2!$E$1:$F$4,2,TRUE)</f>
        <v>C</v>
      </c>
      <c r="E17">
        <v>151</v>
      </c>
      <c r="F17">
        <v>9.5</v>
      </c>
      <c r="G17">
        <v>3.1</v>
      </c>
      <c r="H17">
        <v>483</v>
      </c>
      <c r="I17">
        <v>22.5</v>
      </c>
      <c r="J17">
        <v>7.6</v>
      </c>
      <c r="K17">
        <v>5.9</v>
      </c>
      <c r="L17">
        <v>0.5</v>
      </c>
      <c r="M17">
        <v>2.6</v>
      </c>
      <c r="N17">
        <v>6851</v>
      </c>
      <c r="O17" t="str">
        <f>VLOOKUP(P17,Sheet2!$C$1:$D$4,2,TRUE)</f>
        <v>Critical Values</v>
      </c>
      <c r="P17" s="8">
        <v>76833</v>
      </c>
    </row>
    <row r="18" spans="1:16" x14ac:dyDescent="0.25">
      <c r="A18" s="9" t="s">
        <v>108</v>
      </c>
      <c r="B18">
        <v>61</v>
      </c>
      <c r="C18" s="4">
        <v>23.243408017070564</v>
      </c>
      <c r="D18" s="4" t="str">
        <f>VLOOKUP(E18,Sheet2!$E$1:$F$4,2,TRUE)</f>
        <v>C</v>
      </c>
      <c r="E18">
        <v>135</v>
      </c>
      <c r="F18">
        <v>6</v>
      </c>
      <c r="G18">
        <v>2.1</v>
      </c>
      <c r="H18">
        <v>342</v>
      </c>
      <c r="I18">
        <v>37.1</v>
      </c>
      <c r="J18">
        <v>12.1</v>
      </c>
      <c r="K18">
        <v>3.6</v>
      </c>
      <c r="L18">
        <v>0.3</v>
      </c>
      <c r="M18">
        <v>4.5</v>
      </c>
      <c r="N18">
        <v>1112</v>
      </c>
      <c r="O18" t="str">
        <f>VLOOKUP(P18,Sheet2!$C$1:$D$4,2,TRUE)</f>
        <v>Viral Supression</v>
      </c>
      <c r="P18" s="8">
        <v>890</v>
      </c>
    </row>
    <row r="19" spans="1:16" x14ac:dyDescent="0.25">
      <c r="A19" s="9" t="s">
        <v>108</v>
      </c>
      <c r="B19">
        <v>74</v>
      </c>
      <c r="C19" s="4">
        <v>29.642685467072578</v>
      </c>
      <c r="D19" s="4" t="str">
        <f>VLOOKUP(E19,Sheet2!$E$1:$F$4,2,TRUE)</f>
        <v>C</v>
      </c>
      <c r="E19">
        <v>133</v>
      </c>
      <c r="F19">
        <v>5.7</v>
      </c>
      <c r="G19">
        <v>1</v>
      </c>
      <c r="H19">
        <v>232</v>
      </c>
      <c r="I19">
        <v>25.4</v>
      </c>
      <c r="J19">
        <v>10.6</v>
      </c>
      <c r="K19">
        <v>2.2000000000000002</v>
      </c>
      <c r="L19">
        <v>0.5</v>
      </c>
      <c r="M19">
        <v>2.6</v>
      </c>
      <c r="N19">
        <v>9782</v>
      </c>
      <c r="O19" t="str">
        <f>VLOOKUP(P19,Sheet2!$C$1:$D$4,2,TRUE)</f>
        <v>Critical Values</v>
      </c>
      <c r="P19" s="8">
        <v>742689</v>
      </c>
    </row>
    <row r="20" spans="1:16" x14ac:dyDescent="0.25">
      <c r="A20" s="9" t="s">
        <v>108</v>
      </c>
      <c r="B20">
        <v>51</v>
      </c>
      <c r="C20" s="4">
        <v>18.732782369146008</v>
      </c>
      <c r="D20" s="4" t="str">
        <f>VLOOKUP(E20,Sheet2!$E$1:$F$4,2,TRUE)</f>
        <v>C</v>
      </c>
      <c r="E20">
        <v>104</v>
      </c>
      <c r="F20">
        <v>8</v>
      </c>
      <c r="G20">
        <v>1.1000000000000001</v>
      </c>
      <c r="H20">
        <v>178</v>
      </c>
      <c r="I20">
        <v>34.4</v>
      </c>
      <c r="J20">
        <v>11.9</v>
      </c>
      <c r="K20">
        <v>6.1</v>
      </c>
      <c r="L20">
        <v>0.8</v>
      </c>
      <c r="M20">
        <v>4.2</v>
      </c>
      <c r="N20">
        <v>1116</v>
      </c>
      <c r="O20" t="str">
        <f>VLOOKUP(P20,Sheet2!$C$1:$D$4,2,TRUE)</f>
        <v>poor Supression</v>
      </c>
      <c r="P20" s="8">
        <v>1539</v>
      </c>
    </row>
    <row r="21" spans="1:16" x14ac:dyDescent="0.25">
      <c r="A21" s="9" t="s">
        <v>108</v>
      </c>
      <c r="B21">
        <v>65</v>
      </c>
      <c r="C21" s="4">
        <v>22.491349480968861</v>
      </c>
      <c r="D21" s="4" t="str">
        <f>VLOOKUP(E21,Sheet2!$E$1:$F$4,2,TRUE)</f>
        <v>C</v>
      </c>
      <c r="E21">
        <v>103</v>
      </c>
      <c r="F21">
        <v>6</v>
      </c>
      <c r="G21">
        <v>2.2000000000000002</v>
      </c>
      <c r="H21">
        <v>357</v>
      </c>
      <c r="I21">
        <v>28</v>
      </c>
      <c r="J21">
        <v>9.6999999999999993</v>
      </c>
      <c r="K21">
        <v>3.4</v>
      </c>
      <c r="L21">
        <v>0.4</v>
      </c>
      <c r="M21">
        <v>3.3</v>
      </c>
      <c r="N21">
        <v>4532</v>
      </c>
      <c r="O21" t="str">
        <f>VLOOKUP(P21,Sheet2!$C$1:$D$4,2,TRUE)</f>
        <v>poor Supression</v>
      </c>
      <c r="P21" s="8">
        <v>1683</v>
      </c>
    </row>
    <row r="22" spans="1:16" x14ac:dyDescent="0.25">
      <c r="A22" s="9" t="s">
        <v>108</v>
      </c>
      <c r="B22">
        <v>70</v>
      </c>
      <c r="C22" s="4">
        <v>22.598140495867771</v>
      </c>
      <c r="D22" s="4" t="str">
        <f>VLOOKUP(E22,Sheet2!$E$1:$F$4,2,TRUE)</f>
        <v>C</v>
      </c>
      <c r="E22">
        <v>92</v>
      </c>
      <c r="F22">
        <v>5.4</v>
      </c>
      <c r="G22">
        <v>1.6</v>
      </c>
      <c r="H22">
        <v>328</v>
      </c>
      <c r="I22">
        <v>28.2</v>
      </c>
      <c r="J22">
        <v>12.5</v>
      </c>
      <c r="K22">
        <v>3.4</v>
      </c>
      <c r="L22">
        <v>0.4</v>
      </c>
      <c r="M22">
        <v>3.7</v>
      </c>
      <c r="N22">
        <v>4966</v>
      </c>
      <c r="O22" t="str">
        <f>VLOOKUP(P22,Sheet2!$C$1:$D$4,2,TRUE)</f>
        <v>Critical Values</v>
      </c>
      <c r="P22" s="8">
        <v>10731</v>
      </c>
    </row>
    <row r="23" spans="1:16" x14ac:dyDescent="0.25">
      <c r="A23" s="9" t="s">
        <v>108</v>
      </c>
      <c r="B23">
        <v>52</v>
      </c>
      <c r="C23" s="4">
        <v>19.814052735863431</v>
      </c>
      <c r="D23" s="4" t="str">
        <f>VLOOKUP(E23,Sheet2!$E$1:$F$4,2,TRUE)</f>
        <v>C</v>
      </c>
      <c r="E23">
        <v>63</v>
      </c>
      <c r="F23">
        <v>5.0999999999999996</v>
      </c>
      <c r="G23">
        <v>2.1</v>
      </c>
      <c r="H23">
        <v>193</v>
      </c>
      <c r="I23">
        <v>32.5</v>
      </c>
      <c r="J23">
        <v>10.7</v>
      </c>
      <c r="K23">
        <v>2.5</v>
      </c>
      <c r="L23">
        <v>9.6</v>
      </c>
      <c r="M23">
        <v>3.7</v>
      </c>
      <c r="N23">
        <v>1325</v>
      </c>
      <c r="O23" t="str">
        <f>VLOOKUP(P23,Sheet2!$C$1:$D$4,2,TRUE)</f>
        <v>Critical Values</v>
      </c>
      <c r="P23" s="8">
        <v>41268</v>
      </c>
    </row>
    <row r="24" spans="1:16" x14ac:dyDescent="0.25">
      <c r="A24" s="9" t="s">
        <v>108</v>
      </c>
      <c r="B24">
        <v>67</v>
      </c>
      <c r="C24" s="4">
        <v>20.006569321269669</v>
      </c>
      <c r="D24" s="4" t="str">
        <f>VLOOKUP(E24,Sheet2!$E$1:$F$4,2,TRUE)</f>
        <v>C</v>
      </c>
      <c r="E24">
        <v>59</v>
      </c>
      <c r="F24">
        <v>3.9</v>
      </c>
      <c r="G24">
        <v>1.4</v>
      </c>
      <c r="H24">
        <v>160</v>
      </c>
      <c r="I24">
        <v>42.3</v>
      </c>
      <c r="J24">
        <v>14.1</v>
      </c>
      <c r="K24">
        <v>2.1</v>
      </c>
      <c r="L24">
        <v>0.4</v>
      </c>
      <c r="M24">
        <v>4.2</v>
      </c>
      <c r="N24">
        <v>1856</v>
      </c>
      <c r="O24" t="str">
        <f>VLOOKUP(P24,Sheet2!$C$1:$D$4,2,TRUE)</f>
        <v>Viral Supression</v>
      </c>
      <c r="P24" s="8">
        <v>841</v>
      </c>
    </row>
    <row r="25" spans="1:16" x14ac:dyDescent="0.25">
      <c r="A25" s="9" t="s">
        <v>108</v>
      </c>
      <c r="B25">
        <v>47</v>
      </c>
      <c r="C25" s="4">
        <v>18.132016511708652</v>
      </c>
      <c r="D25" s="4" t="str">
        <f>VLOOKUP(E25,Sheet2!$E$1:$F$4,2,TRUE)</f>
        <v>C</v>
      </c>
      <c r="E25">
        <v>40</v>
      </c>
      <c r="F25">
        <v>3.5</v>
      </c>
      <c r="G25">
        <v>1.2</v>
      </c>
      <c r="H25">
        <v>297</v>
      </c>
      <c r="I25">
        <v>31.5</v>
      </c>
      <c r="J25">
        <v>10.5</v>
      </c>
      <c r="K25">
        <v>2.1</v>
      </c>
      <c r="L25">
        <v>0.2</v>
      </c>
      <c r="M25">
        <v>4.0999999999999996</v>
      </c>
      <c r="N25">
        <v>1089</v>
      </c>
      <c r="O25" t="str">
        <f>VLOOKUP(P25,Sheet2!$C$1:$D$4,2,TRUE)</f>
        <v>poor Supression</v>
      </c>
      <c r="P25" s="8">
        <v>7890</v>
      </c>
    </row>
    <row r="26" spans="1:16" x14ac:dyDescent="0.25">
      <c r="A26" s="9" t="s">
        <v>108</v>
      </c>
      <c r="B26">
        <v>62</v>
      </c>
      <c r="C26" s="4">
        <v>24.524346347059055</v>
      </c>
      <c r="D26" s="4" t="str">
        <f>VLOOKUP(E26,Sheet2!$E$1:$F$4,2,TRUE)</f>
        <v>C</v>
      </c>
      <c r="E26">
        <v>38</v>
      </c>
      <c r="F26">
        <v>4.5999999999999996</v>
      </c>
      <c r="G26">
        <v>3.2</v>
      </c>
      <c r="H26">
        <v>101</v>
      </c>
      <c r="I26">
        <v>19.100000000000001</v>
      </c>
      <c r="J26">
        <v>6.4</v>
      </c>
      <c r="K26">
        <v>1.1000000000000001</v>
      </c>
      <c r="L26">
        <v>0.3</v>
      </c>
      <c r="M26">
        <v>2.1</v>
      </c>
      <c r="N26">
        <v>1589</v>
      </c>
      <c r="O26" t="str">
        <f>VLOOKUP(P26,Sheet2!$C$1:$D$4,2,TRUE)</f>
        <v>Critical Values</v>
      </c>
      <c r="P26" s="8">
        <v>62455</v>
      </c>
    </row>
    <row r="27" spans="1:16" x14ac:dyDescent="0.25">
      <c r="A27" s="9" t="s">
        <v>108</v>
      </c>
      <c r="B27">
        <v>48</v>
      </c>
      <c r="C27" s="4">
        <v>18.749999999999996</v>
      </c>
      <c r="D27" s="4" t="str">
        <f>VLOOKUP(E27,Sheet2!$E$1:$F$4,2,TRUE)</f>
        <v>A</v>
      </c>
      <c r="E27">
        <v>643</v>
      </c>
      <c r="F27">
        <v>5.3</v>
      </c>
      <c r="G27">
        <v>1.6</v>
      </c>
      <c r="H27">
        <v>458</v>
      </c>
      <c r="I27">
        <v>34.200000000000003</v>
      </c>
      <c r="J27">
        <v>11.3</v>
      </c>
      <c r="K27">
        <v>3.2</v>
      </c>
      <c r="L27">
        <v>0.3</v>
      </c>
      <c r="M27">
        <v>3.7</v>
      </c>
      <c r="N27">
        <v>479</v>
      </c>
      <c r="O27" t="str">
        <f>VLOOKUP(P27,Sheet2!$C$1:$D$4,2,TRUE)</f>
        <v>Critical Values</v>
      </c>
      <c r="P27" s="8">
        <v>87475</v>
      </c>
    </row>
    <row r="28" spans="1:16" x14ac:dyDescent="0.25">
      <c r="A28" s="9" t="s">
        <v>108</v>
      </c>
      <c r="B28">
        <v>45</v>
      </c>
      <c r="C28" s="4">
        <v>17.578124999999996</v>
      </c>
      <c r="D28" s="4" t="str">
        <f>VLOOKUP(E28,Sheet2!$E$1:$F$4,2,TRUE)</f>
        <v>B</v>
      </c>
      <c r="E28">
        <v>460</v>
      </c>
      <c r="F28">
        <v>3</v>
      </c>
      <c r="G28">
        <v>2.1</v>
      </c>
      <c r="H28">
        <v>263</v>
      </c>
      <c r="I28">
        <v>34.700000000000003</v>
      </c>
      <c r="J28">
        <v>11.5</v>
      </c>
      <c r="K28">
        <v>0.6</v>
      </c>
      <c r="L28">
        <v>0.3</v>
      </c>
      <c r="M28">
        <v>3.9</v>
      </c>
      <c r="N28">
        <v>623</v>
      </c>
      <c r="O28" t="str">
        <f>VLOOKUP(P28,Sheet2!$C$1:$D$4,2,TRUE)</f>
        <v>poor Supression</v>
      </c>
      <c r="P28" s="8">
        <v>4789</v>
      </c>
    </row>
    <row r="29" spans="1:16" x14ac:dyDescent="0.25">
      <c r="A29" s="9" t="s">
        <v>108</v>
      </c>
      <c r="B29">
        <v>69</v>
      </c>
      <c r="C29" s="4">
        <v>18.913955209561141</v>
      </c>
      <c r="D29" s="4" t="str">
        <f>VLOOKUP(E29,Sheet2!$E$1:$F$4,2,TRUE)</f>
        <v>B</v>
      </c>
      <c r="E29">
        <v>460</v>
      </c>
      <c r="F29">
        <v>6.6</v>
      </c>
      <c r="G29">
        <v>5.4</v>
      </c>
      <c r="H29">
        <v>140</v>
      </c>
      <c r="I29">
        <v>34.5</v>
      </c>
      <c r="J29">
        <v>12.1</v>
      </c>
      <c r="K29">
        <v>0.6</v>
      </c>
      <c r="L29">
        <v>0.6</v>
      </c>
      <c r="M29">
        <v>3.7</v>
      </c>
      <c r="N29">
        <v>1139</v>
      </c>
      <c r="O29" t="str">
        <f>VLOOKUP(P29,Sheet2!$C$1:$D$4,2,TRUE)</f>
        <v>Viral Supression</v>
      </c>
      <c r="P29" s="8">
        <v>400</v>
      </c>
    </row>
    <row r="30" spans="1:16" x14ac:dyDescent="0.25">
      <c r="A30" s="9" t="s">
        <v>108</v>
      </c>
      <c r="B30">
        <v>65</v>
      </c>
      <c r="C30" s="4">
        <v>23.306680053067517</v>
      </c>
      <c r="D30" s="4" t="str">
        <f>VLOOKUP(E30,Sheet2!$E$1:$F$4,2,TRUE)</f>
        <v>B</v>
      </c>
      <c r="E30">
        <v>386</v>
      </c>
      <c r="F30">
        <v>4.9000000000000004</v>
      </c>
      <c r="G30">
        <v>2.7</v>
      </c>
      <c r="H30">
        <v>203</v>
      </c>
      <c r="I30">
        <v>43.6</v>
      </c>
      <c r="J30">
        <v>13.7</v>
      </c>
      <c r="K30">
        <v>1.8</v>
      </c>
      <c r="L30">
        <v>0.4</v>
      </c>
      <c r="M30">
        <v>4.7</v>
      </c>
      <c r="N30">
        <v>419</v>
      </c>
      <c r="O30" t="str">
        <f>VLOOKUP(P30,Sheet2!$C$1:$D$4,2,TRUE)</f>
        <v>Critical Values</v>
      </c>
      <c r="P30" s="8">
        <v>54554</v>
      </c>
    </row>
    <row r="31" spans="1:16" x14ac:dyDescent="0.25">
      <c r="A31" s="9" t="s">
        <v>108</v>
      </c>
      <c r="B31">
        <v>46</v>
      </c>
      <c r="C31" s="4">
        <v>18.426534209261334</v>
      </c>
      <c r="D31" s="4" t="str">
        <f>VLOOKUP(E31,Sheet2!$E$1:$F$4,2,TRUE)</f>
        <v>B</v>
      </c>
      <c r="E31">
        <v>290</v>
      </c>
      <c r="F31">
        <v>6.7</v>
      </c>
      <c r="G31">
        <v>3.8</v>
      </c>
      <c r="H31">
        <v>336</v>
      </c>
      <c r="I31">
        <v>34.6</v>
      </c>
      <c r="J31">
        <v>11.3</v>
      </c>
      <c r="K31">
        <v>2.5</v>
      </c>
      <c r="L31">
        <v>0.4</v>
      </c>
      <c r="M31">
        <v>4.4000000000000004</v>
      </c>
      <c r="N31">
        <v>1328</v>
      </c>
      <c r="O31" t="str">
        <f>VLOOKUP(P31,Sheet2!$C$1:$D$4,2,TRUE)</f>
        <v>poor Supression</v>
      </c>
      <c r="P31" s="8">
        <v>3095</v>
      </c>
    </row>
    <row r="32" spans="1:16" x14ac:dyDescent="0.25">
      <c r="A32" s="9" t="s">
        <v>108</v>
      </c>
      <c r="B32">
        <v>78</v>
      </c>
      <c r="C32" s="4">
        <v>29.721079103795148</v>
      </c>
      <c r="D32" s="4" t="str">
        <f>VLOOKUP(E32,Sheet2!$E$1:$F$4,2,TRUE)</f>
        <v>C</v>
      </c>
      <c r="E32">
        <v>161</v>
      </c>
      <c r="F32">
        <v>10.5</v>
      </c>
      <c r="G32">
        <v>6.3</v>
      </c>
      <c r="H32">
        <v>342</v>
      </c>
      <c r="I32">
        <v>27</v>
      </c>
      <c r="J32">
        <v>9.6</v>
      </c>
      <c r="K32">
        <v>2.9</v>
      </c>
      <c r="L32">
        <v>1.3</v>
      </c>
      <c r="M32">
        <v>3.3</v>
      </c>
      <c r="N32">
        <v>3883</v>
      </c>
      <c r="O32" t="str">
        <f>VLOOKUP(P32,Sheet2!$C$1:$D$4,2,TRUE)</f>
        <v>poor Supression</v>
      </c>
      <c r="P32" s="8">
        <v>5890</v>
      </c>
    </row>
    <row r="33" spans="1:16" x14ac:dyDescent="0.25">
      <c r="A33" s="9" t="s">
        <v>108</v>
      </c>
      <c r="B33">
        <v>64</v>
      </c>
      <c r="C33" s="4">
        <v>26.638917793964616</v>
      </c>
      <c r="D33" s="4" t="str">
        <f>VLOOKUP(E33,Sheet2!$E$1:$F$4,2,TRUE)</f>
        <v>C</v>
      </c>
      <c r="E33">
        <v>126</v>
      </c>
      <c r="F33">
        <v>2.6</v>
      </c>
      <c r="G33">
        <v>3.3</v>
      </c>
      <c r="H33">
        <v>127</v>
      </c>
      <c r="I33">
        <v>36.299999999999997</v>
      </c>
      <c r="J33">
        <v>11.9</v>
      </c>
      <c r="K33">
        <v>0.2</v>
      </c>
      <c r="L33">
        <v>0.2</v>
      </c>
      <c r="M33">
        <v>4.3</v>
      </c>
      <c r="N33">
        <v>1722</v>
      </c>
      <c r="O33" t="str">
        <f>VLOOKUP(P33,Sheet2!$C$1:$D$4,2,TRUE)</f>
        <v>poor Supression</v>
      </c>
      <c r="P33" s="8">
        <v>5724</v>
      </c>
    </row>
    <row r="34" spans="1:16" x14ac:dyDescent="0.25">
      <c r="A34" s="9" t="s">
        <v>108</v>
      </c>
      <c r="B34">
        <v>56</v>
      </c>
      <c r="C34" s="4">
        <v>17.283950617283949</v>
      </c>
      <c r="D34" s="4" t="str">
        <f>VLOOKUP(E34,Sheet2!$E$1:$F$4,2,TRUE)</f>
        <v>C</v>
      </c>
      <c r="E34">
        <v>97</v>
      </c>
      <c r="F34">
        <v>6.3</v>
      </c>
      <c r="G34">
        <v>3.8</v>
      </c>
      <c r="H34">
        <v>104</v>
      </c>
      <c r="I34">
        <v>29.3</v>
      </c>
      <c r="J34">
        <v>10</v>
      </c>
      <c r="K34">
        <v>2</v>
      </c>
      <c r="L34">
        <v>0.5</v>
      </c>
      <c r="M34">
        <v>3.8</v>
      </c>
      <c r="N34">
        <v>3146</v>
      </c>
      <c r="O34" t="str">
        <f>VLOOKUP(P34,Sheet2!$C$1:$D$4,2,TRUE)</f>
        <v>Critical Values</v>
      </c>
      <c r="P34" s="8">
        <v>43092</v>
      </c>
    </row>
    <row r="35" spans="1:16" x14ac:dyDescent="0.25">
      <c r="A35" s="9" t="s">
        <v>108</v>
      </c>
      <c r="B35">
        <v>58</v>
      </c>
      <c r="C35" s="4">
        <v>21.829952199932254</v>
      </c>
      <c r="D35" s="4" t="str">
        <f>VLOOKUP(E35,Sheet2!$E$1:$F$4,2,TRUE)</f>
        <v>C</v>
      </c>
      <c r="E35">
        <v>62</v>
      </c>
      <c r="F35">
        <v>4.5</v>
      </c>
      <c r="G35">
        <v>3</v>
      </c>
      <c r="H35">
        <v>120</v>
      </c>
      <c r="I35">
        <v>38.799999999999997</v>
      </c>
      <c r="J35">
        <v>12.5</v>
      </c>
      <c r="K35">
        <v>2.6</v>
      </c>
      <c r="L35">
        <v>0.3</v>
      </c>
      <c r="M35">
        <v>4.0999999999999996</v>
      </c>
      <c r="N35">
        <v>1485</v>
      </c>
      <c r="O35" t="str">
        <f>VLOOKUP(P35,Sheet2!$C$1:$D$4,2,TRUE)</f>
        <v>Critical Values</v>
      </c>
      <c r="P35" s="8">
        <v>185040</v>
      </c>
    </row>
    <row r="36" spans="1:16" x14ac:dyDescent="0.25">
      <c r="A36" s="9" t="s">
        <v>108</v>
      </c>
      <c r="B36">
        <v>60</v>
      </c>
      <c r="C36" s="4">
        <v>21.007667798746546</v>
      </c>
      <c r="D36" s="4" t="str">
        <f>VLOOKUP(E36,Sheet2!$E$1:$F$4,2,TRUE)</f>
        <v>C</v>
      </c>
      <c r="E36">
        <v>24</v>
      </c>
      <c r="F36">
        <v>3.2</v>
      </c>
      <c r="G36">
        <v>0.9</v>
      </c>
      <c r="H36">
        <v>174</v>
      </c>
      <c r="I36">
        <v>28</v>
      </c>
      <c r="J36">
        <v>9.6</v>
      </c>
      <c r="K36">
        <v>2</v>
      </c>
      <c r="L36">
        <v>0.3</v>
      </c>
      <c r="M36">
        <v>3.44</v>
      </c>
      <c r="N36">
        <v>518</v>
      </c>
      <c r="O36" t="str">
        <f>VLOOKUP(P36,Sheet2!$C$1:$D$4,2,TRUE)</f>
        <v>Viral Supression</v>
      </c>
      <c r="P36" s="8">
        <v>284</v>
      </c>
    </row>
    <row r="37" spans="1:16" x14ac:dyDescent="0.25">
      <c r="A37" s="9" t="s">
        <v>108</v>
      </c>
      <c r="B37">
        <v>52</v>
      </c>
      <c r="C37" s="4">
        <v>20.82999519307803</v>
      </c>
      <c r="D37" s="4" t="str">
        <f>VLOOKUP(E37,Sheet2!$E$1:$F$4,2,TRUE)</f>
        <v>C</v>
      </c>
      <c r="E37">
        <v>12</v>
      </c>
      <c r="F37">
        <v>5.4</v>
      </c>
      <c r="G37">
        <v>1.7</v>
      </c>
      <c r="H37">
        <v>276</v>
      </c>
      <c r="I37">
        <v>31.3</v>
      </c>
      <c r="J37">
        <v>10.4</v>
      </c>
      <c r="K37">
        <v>3</v>
      </c>
      <c r="L37">
        <v>0.7</v>
      </c>
      <c r="M37">
        <v>2.9</v>
      </c>
      <c r="N37">
        <v>818</v>
      </c>
      <c r="O37" t="str">
        <f>VLOOKUP(P37,Sheet2!$C$1:$D$4,2,TRUE)</f>
        <v>Critical Values</v>
      </c>
      <c r="P37" s="8">
        <v>55096</v>
      </c>
    </row>
    <row r="38" spans="1:16" x14ac:dyDescent="0.25">
      <c r="A38" s="9" t="s">
        <v>108</v>
      </c>
      <c r="B38">
        <v>50</v>
      </c>
      <c r="C38" s="4">
        <v>18.365472910927458</v>
      </c>
      <c r="D38" s="4" t="str">
        <f>VLOOKUP(E38,Sheet2!$E$1:$F$4,2,TRUE)</f>
        <v>B</v>
      </c>
      <c r="E38">
        <v>484</v>
      </c>
      <c r="F38">
        <v>4.2</v>
      </c>
      <c r="G38">
        <v>4.3</v>
      </c>
      <c r="H38">
        <v>652</v>
      </c>
      <c r="I38">
        <v>26</v>
      </c>
      <c r="J38">
        <v>9.1999999999999993</v>
      </c>
      <c r="K38">
        <v>4.3</v>
      </c>
      <c r="L38">
        <v>1.4</v>
      </c>
      <c r="M38">
        <v>3.4</v>
      </c>
      <c r="N38">
        <v>4947</v>
      </c>
      <c r="O38" t="str">
        <f>VLOOKUP(P38,Sheet2!$C$1:$D$4,2,TRUE)</f>
        <v>Critical Values</v>
      </c>
      <c r="P38" s="8">
        <v>49875</v>
      </c>
    </row>
    <row r="39" spans="1:16" x14ac:dyDescent="0.25">
      <c r="A39" s="9" t="s">
        <v>108</v>
      </c>
      <c r="B39">
        <v>71</v>
      </c>
      <c r="C39" s="4">
        <v>21.913580246913579</v>
      </c>
      <c r="D39" s="4" t="str">
        <f>VLOOKUP(E39,Sheet2!$E$1:$F$4,2,TRUE)</f>
        <v>B</v>
      </c>
      <c r="E39">
        <v>330</v>
      </c>
      <c r="F39">
        <v>3.8</v>
      </c>
      <c r="G39">
        <v>2</v>
      </c>
      <c r="H39">
        <v>302</v>
      </c>
      <c r="I39">
        <v>34.299999999999997</v>
      </c>
      <c r="J39">
        <v>11.2</v>
      </c>
      <c r="K39">
        <v>1.5</v>
      </c>
      <c r="L39">
        <v>0.3</v>
      </c>
      <c r="M39">
        <v>4</v>
      </c>
      <c r="N39">
        <v>815</v>
      </c>
      <c r="O39" t="str">
        <f>VLOOKUP(P39,Sheet2!$C$1:$D$4,2,TRUE)</f>
        <v>Critical Values</v>
      </c>
      <c r="P39" s="8">
        <v>26591</v>
      </c>
    </row>
    <row r="40" spans="1:16" x14ac:dyDescent="0.25">
      <c r="A40" s="9" t="s">
        <v>108</v>
      </c>
      <c r="B40">
        <v>61</v>
      </c>
      <c r="C40" s="4">
        <v>19.252619618735007</v>
      </c>
      <c r="D40" s="4" t="str">
        <f>VLOOKUP(E40,Sheet2!$E$1:$F$4,2,TRUE)</f>
        <v>B</v>
      </c>
      <c r="E40">
        <v>314</v>
      </c>
      <c r="F40">
        <v>18.399999999999999</v>
      </c>
      <c r="G40">
        <v>4.3</v>
      </c>
      <c r="H40">
        <v>352</v>
      </c>
      <c r="I40">
        <v>32.5</v>
      </c>
      <c r="J40">
        <v>10.8</v>
      </c>
      <c r="K40">
        <v>13.2</v>
      </c>
      <c r="L40">
        <v>0.9</v>
      </c>
      <c r="M40">
        <v>3.5</v>
      </c>
      <c r="N40">
        <v>2891</v>
      </c>
      <c r="O40" t="str">
        <f>VLOOKUP(P40,Sheet2!$C$1:$D$4,2,TRUE)</f>
        <v>Viral Supression</v>
      </c>
      <c r="P40" s="8">
        <v>724</v>
      </c>
    </row>
    <row r="41" spans="1:16" x14ac:dyDescent="0.25">
      <c r="A41" s="9" t="s">
        <v>108</v>
      </c>
      <c r="B41">
        <v>43</v>
      </c>
      <c r="C41" s="4">
        <v>19.368496914553401</v>
      </c>
      <c r="D41" s="4" t="str">
        <f>VLOOKUP(E41,Sheet2!$E$1:$F$4,2,TRUE)</f>
        <v>B</v>
      </c>
      <c r="E41">
        <v>249</v>
      </c>
      <c r="F41">
        <v>5.5</v>
      </c>
      <c r="G41">
        <v>1.8</v>
      </c>
      <c r="H41">
        <v>337</v>
      </c>
      <c r="I41">
        <v>38.299999999999997</v>
      </c>
      <c r="J41">
        <v>12.5</v>
      </c>
      <c r="K41">
        <v>3.4</v>
      </c>
      <c r="L41">
        <v>0.3</v>
      </c>
      <c r="M41">
        <v>4.4000000000000004</v>
      </c>
      <c r="N41">
        <v>2633</v>
      </c>
      <c r="O41" t="str">
        <f>VLOOKUP(P41,Sheet2!$C$1:$D$4,2,TRUE)</f>
        <v>poor Supression</v>
      </c>
      <c r="P41" s="8">
        <v>7890</v>
      </c>
    </row>
    <row r="42" spans="1:16" x14ac:dyDescent="0.25">
      <c r="A42" s="9" t="s">
        <v>108</v>
      </c>
      <c r="B42">
        <v>44</v>
      </c>
      <c r="C42" s="4">
        <v>17.187499999999996</v>
      </c>
      <c r="D42" s="4" t="str">
        <f>VLOOKUP(E42,Sheet2!$E$1:$F$4,2,TRUE)</f>
        <v>C</v>
      </c>
      <c r="E42">
        <v>151</v>
      </c>
      <c r="F42">
        <v>5.2</v>
      </c>
      <c r="G42">
        <v>2</v>
      </c>
      <c r="H42">
        <v>166</v>
      </c>
      <c r="I42">
        <v>27.7</v>
      </c>
      <c r="J42">
        <v>9.4</v>
      </c>
      <c r="K42">
        <v>2.8</v>
      </c>
      <c r="L42">
        <v>0.4</v>
      </c>
      <c r="M42">
        <v>3.4</v>
      </c>
      <c r="N42">
        <v>5843</v>
      </c>
      <c r="O42" t="str">
        <f>VLOOKUP(P42,Sheet2!$C$1:$D$4,2,TRUE)</f>
        <v>Critical Values</v>
      </c>
      <c r="P42" s="8">
        <v>257145</v>
      </c>
    </row>
    <row r="43" spans="1:16" x14ac:dyDescent="0.25">
      <c r="A43" s="9" t="s">
        <v>108</v>
      </c>
      <c r="B43">
        <v>49</v>
      </c>
      <c r="C43" s="4">
        <v>19.140624999999996</v>
      </c>
      <c r="D43" s="4" t="str">
        <f>VLOOKUP(E43,Sheet2!$E$1:$F$4,2,TRUE)</f>
        <v>C</v>
      </c>
      <c r="E43">
        <v>134</v>
      </c>
      <c r="F43">
        <v>4.7</v>
      </c>
      <c r="G43">
        <v>2.2000000000000002</v>
      </c>
      <c r="H43">
        <v>483</v>
      </c>
      <c r="I43">
        <v>32.700000000000003</v>
      </c>
      <c r="J43">
        <v>10.7</v>
      </c>
      <c r="K43">
        <v>2.1</v>
      </c>
      <c r="L43">
        <v>0.4</v>
      </c>
      <c r="M43">
        <v>3.5</v>
      </c>
      <c r="N43">
        <v>1492</v>
      </c>
      <c r="O43" t="str">
        <f>VLOOKUP(P43,Sheet2!$C$1:$D$4,2,TRUE)</f>
        <v>poor Supression</v>
      </c>
      <c r="P43" s="8">
        <v>6341</v>
      </c>
    </row>
    <row r="44" spans="1:16" x14ac:dyDescent="0.25">
      <c r="A44" s="9" t="s">
        <v>108</v>
      </c>
      <c r="B44">
        <v>48</v>
      </c>
      <c r="C44" s="4">
        <v>15.321267834913337</v>
      </c>
      <c r="D44" s="4" t="str">
        <f>VLOOKUP(E44,Sheet2!$E$1:$F$4,2,TRUE)</f>
        <v>C</v>
      </c>
      <c r="E44">
        <v>60</v>
      </c>
      <c r="F44">
        <v>7.8</v>
      </c>
      <c r="G44">
        <v>1.9</v>
      </c>
      <c r="H44">
        <v>150</v>
      </c>
      <c r="I44">
        <v>31.3</v>
      </c>
      <c r="J44">
        <v>10.8</v>
      </c>
      <c r="K44">
        <v>4.9000000000000004</v>
      </c>
      <c r="L44">
        <v>1</v>
      </c>
      <c r="M44">
        <v>3.7</v>
      </c>
      <c r="N44">
        <v>6496</v>
      </c>
      <c r="O44" t="str">
        <f>VLOOKUP(P44,Sheet2!$C$1:$D$4,2,TRUE)</f>
        <v>poor Supression</v>
      </c>
      <c r="P44" s="8">
        <v>7864</v>
      </c>
    </row>
    <row r="45" spans="1:16" x14ac:dyDescent="0.25">
      <c r="A45" s="9" t="s">
        <v>108</v>
      </c>
      <c r="B45">
        <v>55</v>
      </c>
      <c r="C45" s="4">
        <v>20.700816741315069</v>
      </c>
      <c r="D45" s="4" t="str">
        <f>VLOOKUP(E45,Sheet2!$E$1:$F$4,2,TRUE)</f>
        <v>C</v>
      </c>
      <c r="E45">
        <v>17</v>
      </c>
      <c r="F45">
        <v>6.1</v>
      </c>
      <c r="G45">
        <v>1.7</v>
      </c>
      <c r="H45">
        <v>406</v>
      </c>
      <c r="I45">
        <v>33.4</v>
      </c>
      <c r="J45">
        <v>11.2</v>
      </c>
      <c r="K45">
        <v>4</v>
      </c>
      <c r="L45">
        <v>0.4</v>
      </c>
      <c r="M45">
        <v>3.5</v>
      </c>
      <c r="N45">
        <v>2449</v>
      </c>
      <c r="O45" t="str">
        <f>VLOOKUP(P45,Sheet2!$C$1:$D$4,2,TRUE)</f>
        <v>Viral Supression</v>
      </c>
      <c r="P45" s="8">
        <v>809</v>
      </c>
    </row>
    <row r="46" spans="1:16" x14ac:dyDescent="0.25">
      <c r="A46" s="9" t="s">
        <v>109</v>
      </c>
      <c r="B46">
        <v>60</v>
      </c>
      <c r="C46" s="4">
        <v>28.53745541022592</v>
      </c>
      <c r="D46" s="4" t="str">
        <f>VLOOKUP(E46,Sheet2!$E$1:$F$4,2,TRUE)</f>
        <v>A</v>
      </c>
      <c r="E46">
        <v>719</v>
      </c>
      <c r="F46">
        <v>6</v>
      </c>
      <c r="G46">
        <v>2.6</v>
      </c>
      <c r="H46">
        <v>400</v>
      </c>
      <c r="I46">
        <v>39.799999999999997</v>
      </c>
      <c r="J46">
        <v>13.3</v>
      </c>
      <c r="K46">
        <v>1.8</v>
      </c>
      <c r="L46">
        <v>0.2</v>
      </c>
      <c r="M46">
        <v>4.0999999999999996</v>
      </c>
      <c r="N46">
        <v>318</v>
      </c>
      <c r="O46" t="str">
        <f>VLOOKUP(P46,Sheet2!$C$1:$D$4,2,TRUE)</f>
        <v>Viral Supression</v>
      </c>
      <c r="P46" s="8">
        <v>136</v>
      </c>
    </row>
    <row r="47" spans="1:16" x14ac:dyDescent="0.25">
      <c r="A47" s="9" t="s">
        <v>109</v>
      </c>
      <c r="B47">
        <v>60</v>
      </c>
      <c r="C47" s="4">
        <v>20.761245674740486</v>
      </c>
      <c r="D47" s="4" t="str">
        <f>VLOOKUP(E47,Sheet2!$E$1:$F$4,2,TRUE)</f>
        <v>A</v>
      </c>
      <c r="E47">
        <v>988</v>
      </c>
      <c r="F47">
        <v>4.4000000000000004</v>
      </c>
      <c r="G47">
        <v>2.2000000000000002</v>
      </c>
      <c r="H47">
        <v>303</v>
      </c>
      <c r="I47">
        <v>39</v>
      </c>
      <c r="J47">
        <v>12.8</v>
      </c>
      <c r="K47">
        <v>2</v>
      </c>
      <c r="L47">
        <v>0.2</v>
      </c>
      <c r="M47">
        <v>4.3</v>
      </c>
      <c r="N47">
        <v>365</v>
      </c>
      <c r="O47" t="str">
        <f>VLOOKUP(P47,Sheet2!$C$1:$D$4,2,TRUE)</f>
        <v>poor Supression</v>
      </c>
      <c r="P47" s="8">
        <v>2105</v>
      </c>
    </row>
    <row r="48" spans="1:16" x14ac:dyDescent="0.25">
      <c r="A48" s="9" t="s">
        <v>109</v>
      </c>
      <c r="B48">
        <v>38</v>
      </c>
      <c r="C48" s="4">
        <v>15.816857440166491</v>
      </c>
      <c r="D48" s="4" t="str">
        <f>VLOOKUP(E48,Sheet2!$E$1:$F$4,2,TRUE)</f>
        <v>B</v>
      </c>
      <c r="E48">
        <v>236</v>
      </c>
      <c r="F48">
        <v>3</v>
      </c>
      <c r="G48">
        <v>2.1</v>
      </c>
      <c r="H48">
        <v>315</v>
      </c>
      <c r="I48">
        <v>31.6</v>
      </c>
      <c r="J48">
        <v>10.1</v>
      </c>
      <c r="K48">
        <v>0.6</v>
      </c>
      <c r="L48">
        <v>0.3</v>
      </c>
      <c r="M48">
        <v>3.4</v>
      </c>
      <c r="N48">
        <v>1423</v>
      </c>
      <c r="O48" t="str">
        <f>VLOOKUP(P48,Sheet2!$C$1:$D$4,2,TRUE)</f>
        <v>Viral Supression</v>
      </c>
      <c r="P48" s="8">
        <v>20</v>
      </c>
    </row>
    <row r="49" spans="1:16" x14ac:dyDescent="0.25">
      <c r="A49" s="9" t="s">
        <v>109</v>
      </c>
      <c r="B49">
        <v>50</v>
      </c>
      <c r="C49" s="4">
        <v>21.641274238227147</v>
      </c>
      <c r="D49" s="4" t="str">
        <f>VLOOKUP(E49,Sheet2!$E$1:$F$4,2,TRUE)</f>
        <v>B</v>
      </c>
      <c r="E49">
        <v>204</v>
      </c>
      <c r="F49">
        <v>5</v>
      </c>
      <c r="G49">
        <v>2.9</v>
      </c>
      <c r="H49">
        <v>324</v>
      </c>
      <c r="I49">
        <v>32.700000000000003</v>
      </c>
      <c r="J49">
        <v>11.1</v>
      </c>
      <c r="K49">
        <v>4</v>
      </c>
      <c r="L49">
        <v>0.5</v>
      </c>
      <c r="M49">
        <v>3.1</v>
      </c>
      <c r="N49">
        <v>1.079</v>
      </c>
      <c r="O49" t="str">
        <f>VLOOKUP(P49,Sheet2!$C$1:$D$4,2,TRUE)</f>
        <v>Viral Supression</v>
      </c>
      <c r="P49" s="8">
        <v>74</v>
      </c>
    </row>
    <row r="50" spans="1:16" x14ac:dyDescent="0.25">
      <c r="A50" s="9" t="s">
        <v>109</v>
      </c>
      <c r="B50">
        <v>66</v>
      </c>
      <c r="C50" s="4">
        <v>24.242424242424246</v>
      </c>
      <c r="D50" s="4" t="str">
        <f>VLOOKUP(E50,Sheet2!$E$1:$F$4,2,TRUE)</f>
        <v>C</v>
      </c>
      <c r="E50">
        <v>180</v>
      </c>
      <c r="F50">
        <v>10.4</v>
      </c>
      <c r="G50">
        <v>1.1000000000000001</v>
      </c>
      <c r="H50">
        <v>120</v>
      </c>
      <c r="I50">
        <v>22.1</v>
      </c>
      <c r="J50">
        <v>6.8</v>
      </c>
      <c r="K50">
        <v>1.6</v>
      </c>
      <c r="L50">
        <v>0.4</v>
      </c>
      <c r="M50">
        <v>3.3</v>
      </c>
      <c r="N50">
        <v>3106</v>
      </c>
      <c r="O50" t="str">
        <f>VLOOKUP(P50,Sheet2!$C$1:$D$4,2,TRUE)</f>
        <v>Viral Supression</v>
      </c>
      <c r="P50" s="8">
        <v>35</v>
      </c>
    </row>
    <row r="51" spans="1:16" x14ac:dyDescent="0.25">
      <c r="A51" s="9" t="s">
        <v>109</v>
      </c>
      <c r="B51">
        <v>49</v>
      </c>
      <c r="C51" s="4">
        <v>22.370343316289262</v>
      </c>
      <c r="D51" s="4" t="str">
        <f>VLOOKUP(E51,Sheet2!$E$1:$F$4,2,TRUE)</f>
        <v>C</v>
      </c>
      <c r="E51">
        <v>125</v>
      </c>
      <c r="F51">
        <v>4.2</v>
      </c>
      <c r="G51">
        <v>2.6</v>
      </c>
      <c r="H51">
        <v>153</v>
      </c>
      <c r="I51">
        <v>25.6</v>
      </c>
      <c r="J51">
        <v>8.1999999999999993</v>
      </c>
      <c r="K51">
        <v>3</v>
      </c>
      <c r="L51">
        <v>0.4</v>
      </c>
      <c r="M51">
        <v>2.6</v>
      </c>
      <c r="N51">
        <v>381</v>
      </c>
      <c r="O51" t="str">
        <f>VLOOKUP(P51,Sheet2!$C$1:$D$4,2,TRUE)</f>
        <v>poor Supression</v>
      </c>
      <c r="P51" s="8">
        <v>1386</v>
      </c>
    </row>
    <row r="52" spans="1:16" x14ac:dyDescent="0.25">
      <c r="A52" s="9" t="s">
        <v>109</v>
      </c>
      <c r="B52">
        <v>52</v>
      </c>
      <c r="C52" s="4">
        <v>19.100091827364558</v>
      </c>
      <c r="D52" s="4" t="str">
        <f>VLOOKUP(E52,Sheet2!$E$1:$F$4,2,TRUE)</f>
        <v>C</v>
      </c>
      <c r="E52">
        <v>141</v>
      </c>
      <c r="F52">
        <v>3.6</v>
      </c>
      <c r="G52">
        <v>1.3</v>
      </c>
      <c r="H52">
        <v>176</v>
      </c>
      <c r="I52">
        <v>45.1</v>
      </c>
      <c r="J52">
        <v>14.3</v>
      </c>
      <c r="K52">
        <v>2</v>
      </c>
      <c r="L52">
        <v>0.3</v>
      </c>
      <c r="M52">
        <v>5.3</v>
      </c>
      <c r="N52">
        <v>0.58199999999999996</v>
      </c>
      <c r="O52" t="str">
        <f>VLOOKUP(P52,Sheet2!$C$1:$D$4,2,TRUE)</f>
        <v>Viral Supression</v>
      </c>
      <c r="P52" s="8">
        <v>45</v>
      </c>
    </row>
    <row r="53" spans="1:16" x14ac:dyDescent="0.25">
      <c r="A53" s="9" t="s">
        <v>109</v>
      </c>
      <c r="B53">
        <v>95</v>
      </c>
      <c r="C53" s="4">
        <v>30.323342589932647</v>
      </c>
      <c r="D53" s="4" t="str">
        <f>VLOOKUP(E53,Sheet2!$E$1:$F$4,2,TRUE)</f>
        <v>A</v>
      </c>
      <c r="E53">
        <v>573</v>
      </c>
      <c r="F53">
        <v>8.4</v>
      </c>
      <c r="G53">
        <v>3.3</v>
      </c>
      <c r="H53">
        <v>258</v>
      </c>
      <c r="I53">
        <v>34.700000000000003</v>
      </c>
      <c r="J53">
        <v>11.5</v>
      </c>
      <c r="K53">
        <v>4.8</v>
      </c>
      <c r="L53">
        <v>0.5</v>
      </c>
      <c r="M53">
        <v>2.9</v>
      </c>
      <c r="N53">
        <v>286</v>
      </c>
      <c r="O53" t="str">
        <f>VLOOKUP(P53,Sheet2!$C$1:$D$4,2,TRUE)</f>
        <v>Viral Supression</v>
      </c>
      <c r="P53" s="8">
        <v>20</v>
      </c>
    </row>
    <row r="54" spans="1:16" x14ac:dyDescent="0.25">
      <c r="A54" s="9" t="s">
        <v>109</v>
      </c>
      <c r="B54">
        <v>59</v>
      </c>
      <c r="C54" s="4">
        <v>23.337684427040067</v>
      </c>
      <c r="D54" s="4" t="str">
        <f>VLOOKUP(E54,Sheet2!$E$1:$F$4,2,TRUE)</f>
        <v>A</v>
      </c>
      <c r="E54">
        <v>579</v>
      </c>
      <c r="F54">
        <v>5.6</v>
      </c>
      <c r="G54">
        <v>2.7</v>
      </c>
      <c r="H54">
        <v>236</v>
      </c>
      <c r="I54">
        <v>37.200000000000003</v>
      </c>
      <c r="J54">
        <v>12.5</v>
      </c>
      <c r="K54">
        <v>2.4</v>
      </c>
      <c r="L54">
        <v>0.5</v>
      </c>
      <c r="M54">
        <v>3.9</v>
      </c>
      <c r="N54">
        <v>0.32700000000000001</v>
      </c>
      <c r="O54" t="str">
        <f>VLOOKUP(P54,Sheet2!$C$1:$D$4,2,TRUE)</f>
        <v>Viral Supression</v>
      </c>
      <c r="P54" s="8">
        <v>20</v>
      </c>
    </row>
    <row r="55" spans="1:16" x14ac:dyDescent="0.25">
      <c r="A55" s="9" t="s">
        <v>109</v>
      </c>
      <c r="B55">
        <v>65</v>
      </c>
      <c r="C55" s="4">
        <v>23.588329220496444</v>
      </c>
      <c r="D55" s="4" t="str">
        <f>VLOOKUP(E55,Sheet2!$E$1:$F$4,2,TRUE)</f>
        <v>C</v>
      </c>
      <c r="E55">
        <v>73</v>
      </c>
      <c r="F55">
        <v>5.3</v>
      </c>
      <c r="G55">
        <v>2.8</v>
      </c>
      <c r="H55">
        <v>220</v>
      </c>
      <c r="I55">
        <v>14.5</v>
      </c>
      <c r="J55">
        <v>5.0999999999999996</v>
      </c>
      <c r="K55">
        <v>1.5</v>
      </c>
      <c r="L55">
        <v>1</v>
      </c>
      <c r="M55">
        <v>1.7</v>
      </c>
      <c r="N55">
        <v>413</v>
      </c>
      <c r="O55" t="str">
        <f>VLOOKUP(P55,Sheet2!$C$1:$D$4,2,TRUE)</f>
        <v>Viral Supression</v>
      </c>
      <c r="P55" s="8">
        <v>183</v>
      </c>
    </row>
    <row r="56" spans="1:16" x14ac:dyDescent="0.25">
      <c r="A56" s="9" t="s">
        <v>109</v>
      </c>
      <c r="B56">
        <v>85</v>
      </c>
      <c r="C56" s="4">
        <v>31.221303948576679</v>
      </c>
      <c r="D56" s="4" t="str">
        <f>VLOOKUP(E56,Sheet2!$E$1:$F$4,2,TRUE)</f>
        <v>B</v>
      </c>
      <c r="E56">
        <v>388</v>
      </c>
      <c r="F56">
        <v>8.4</v>
      </c>
      <c r="G56">
        <v>2.4</v>
      </c>
      <c r="H56">
        <v>283</v>
      </c>
      <c r="I56">
        <v>44.3</v>
      </c>
      <c r="J56">
        <v>14.1</v>
      </c>
      <c r="K56">
        <v>5.4</v>
      </c>
      <c r="L56">
        <v>0.6</v>
      </c>
      <c r="M56">
        <v>3.8</v>
      </c>
      <c r="N56">
        <v>0.47599999999999998</v>
      </c>
      <c r="O56" t="str">
        <f>VLOOKUP(P56,Sheet2!$C$1:$D$4,2,TRUE)</f>
        <v>Viral Supression</v>
      </c>
      <c r="P56" s="8">
        <v>20</v>
      </c>
    </row>
    <row r="57" spans="1:16" x14ac:dyDescent="0.25">
      <c r="A57" s="9" t="s">
        <v>109</v>
      </c>
      <c r="B57">
        <v>67</v>
      </c>
      <c r="C57" s="4">
        <v>23.183391003460208</v>
      </c>
      <c r="D57" s="4" t="str">
        <f>VLOOKUP(E57,Sheet2!$E$1:$F$4,2,TRUE)</f>
        <v>B</v>
      </c>
      <c r="E57">
        <v>260</v>
      </c>
      <c r="F57">
        <v>4.5</v>
      </c>
      <c r="G57">
        <v>2.2000000000000002</v>
      </c>
      <c r="H57">
        <v>248</v>
      </c>
      <c r="I57">
        <v>36.799999999999997</v>
      </c>
      <c r="J57">
        <v>11.4</v>
      </c>
      <c r="K57">
        <v>1.9</v>
      </c>
      <c r="L57">
        <v>0.4</v>
      </c>
      <c r="M57">
        <v>3.6</v>
      </c>
      <c r="N57">
        <v>3.0590000000000002</v>
      </c>
      <c r="O57" t="str">
        <f>VLOOKUP(P57,Sheet2!$C$1:$D$4,2,TRUE)</f>
        <v>Viral Supression</v>
      </c>
      <c r="P57" s="8">
        <v>20</v>
      </c>
    </row>
    <row r="58" spans="1:16" x14ac:dyDescent="0.25">
      <c r="A58" s="9" t="s">
        <v>109</v>
      </c>
      <c r="B58">
        <v>86</v>
      </c>
      <c r="C58" s="4">
        <v>31.588613406795229</v>
      </c>
      <c r="D58" s="4" t="str">
        <f>VLOOKUP(E58,Sheet2!$E$1:$F$4,2,TRUE)</f>
        <v>B</v>
      </c>
      <c r="E58">
        <v>278</v>
      </c>
      <c r="F58">
        <v>4.5</v>
      </c>
      <c r="G58">
        <v>1.5</v>
      </c>
      <c r="H58">
        <v>255</v>
      </c>
      <c r="I58">
        <v>34.9</v>
      </c>
      <c r="J58">
        <v>11.4</v>
      </c>
      <c r="K58">
        <v>2.5</v>
      </c>
      <c r="L58">
        <v>0.5</v>
      </c>
      <c r="M58">
        <v>4.5</v>
      </c>
      <c r="N58">
        <v>6395</v>
      </c>
      <c r="O58" t="str">
        <f>VLOOKUP(P58,Sheet2!$C$1:$D$4,2,TRUE)</f>
        <v>poor Supression</v>
      </c>
      <c r="P58" s="8">
        <v>1186</v>
      </c>
    </row>
    <row r="59" spans="1:16" x14ac:dyDescent="0.25">
      <c r="A59" s="9" t="s">
        <v>109</v>
      </c>
      <c r="B59">
        <v>63</v>
      </c>
      <c r="C59" s="4">
        <v>21.79930795847751</v>
      </c>
      <c r="D59" s="4" t="str">
        <f>VLOOKUP(E59,Sheet2!$E$1:$F$4,2,TRUE)</f>
        <v>B</v>
      </c>
      <c r="E59">
        <v>200</v>
      </c>
      <c r="F59">
        <v>3.8</v>
      </c>
      <c r="G59">
        <v>1.3</v>
      </c>
      <c r="H59">
        <v>200</v>
      </c>
      <c r="I59">
        <v>31.7</v>
      </c>
      <c r="J59">
        <v>15.1</v>
      </c>
      <c r="K59">
        <v>2.8</v>
      </c>
      <c r="L59">
        <v>0.2</v>
      </c>
      <c r="M59">
        <v>4.2</v>
      </c>
      <c r="N59">
        <v>4.0209999999999999</v>
      </c>
      <c r="O59" t="str">
        <f>VLOOKUP(P59,Sheet2!$C$1:$D$4,2,TRUE)</f>
        <v>Viral Supression</v>
      </c>
      <c r="P59" s="8">
        <v>32</v>
      </c>
    </row>
    <row r="60" spans="1:16" x14ac:dyDescent="0.25">
      <c r="A60" s="9" t="s">
        <v>109</v>
      </c>
      <c r="B60">
        <v>54</v>
      </c>
      <c r="C60" s="4">
        <v>21.359914560341757</v>
      </c>
      <c r="D60" s="4" t="str">
        <f>VLOOKUP(E60,Sheet2!$E$1:$F$4,2,TRUE)</f>
        <v>C</v>
      </c>
      <c r="E60">
        <v>185</v>
      </c>
      <c r="F60">
        <v>4</v>
      </c>
      <c r="G60">
        <v>1.2</v>
      </c>
      <c r="H60">
        <v>468</v>
      </c>
      <c r="I60">
        <v>34.700000000000003</v>
      </c>
      <c r="J60">
        <v>10.6</v>
      </c>
      <c r="K60">
        <v>9.8000000000000007</v>
      </c>
      <c r="L60">
        <v>0.6</v>
      </c>
      <c r="M60">
        <v>2.9</v>
      </c>
      <c r="N60">
        <v>1.379</v>
      </c>
      <c r="O60" t="str">
        <f>VLOOKUP(P60,Sheet2!$C$1:$D$4,2,TRUE)</f>
        <v>Viral Supression</v>
      </c>
      <c r="P60" s="8">
        <v>126</v>
      </c>
    </row>
    <row r="61" spans="1:16" x14ac:dyDescent="0.25">
      <c r="A61" s="9" t="s">
        <v>109</v>
      </c>
      <c r="B61">
        <v>61</v>
      </c>
      <c r="C61" s="4">
        <v>21.612811791383223</v>
      </c>
      <c r="D61" s="4" t="str">
        <f>VLOOKUP(E61,Sheet2!$E$1:$F$4,2,TRUE)</f>
        <v>B</v>
      </c>
      <c r="E61">
        <v>266</v>
      </c>
      <c r="F61">
        <v>3.5</v>
      </c>
      <c r="G61">
        <v>1.4</v>
      </c>
      <c r="H61">
        <v>244</v>
      </c>
      <c r="I61">
        <v>33.700000000000003</v>
      </c>
      <c r="J61">
        <v>10.9</v>
      </c>
      <c r="K61">
        <v>1.7</v>
      </c>
      <c r="L61">
        <v>0.4</v>
      </c>
      <c r="M61">
        <v>3.7</v>
      </c>
      <c r="N61">
        <v>1403</v>
      </c>
      <c r="O61" t="str">
        <f>VLOOKUP(P61,Sheet2!$C$1:$D$4,2,TRUE)</f>
        <v>Viral Supression</v>
      </c>
      <c r="P61" s="8">
        <v>173</v>
      </c>
    </row>
    <row r="62" spans="1:16" x14ac:dyDescent="0.25">
      <c r="A62" s="9" t="s">
        <v>109</v>
      </c>
      <c r="B62">
        <v>65</v>
      </c>
      <c r="C62" s="4">
        <v>24.767565919829291</v>
      </c>
      <c r="D62" s="4" t="str">
        <f>VLOOKUP(E62,Sheet2!$E$1:$F$4,2,TRUE)</f>
        <v>B</v>
      </c>
      <c r="E62">
        <v>201</v>
      </c>
      <c r="F62">
        <v>4.8</v>
      </c>
      <c r="G62">
        <v>1.9</v>
      </c>
      <c r="H62">
        <v>390</v>
      </c>
      <c r="I62">
        <v>34.1</v>
      </c>
      <c r="J62">
        <v>10.3</v>
      </c>
      <c r="K62">
        <v>2.9</v>
      </c>
      <c r="L62">
        <v>0.2</v>
      </c>
      <c r="M62">
        <v>2.7</v>
      </c>
      <c r="N62">
        <v>756</v>
      </c>
      <c r="O62" t="str">
        <f>VLOOKUP(P62,Sheet2!$C$1:$D$4,2,TRUE)</f>
        <v>Viral Supression</v>
      </c>
      <c r="P62" s="8">
        <v>49</v>
      </c>
    </row>
    <row r="63" spans="1:16" x14ac:dyDescent="0.25">
      <c r="A63" s="9" t="s">
        <v>109</v>
      </c>
      <c r="B63">
        <v>80</v>
      </c>
      <c r="C63" s="4">
        <v>32.046146450889275</v>
      </c>
      <c r="D63" s="4" t="str">
        <f>VLOOKUP(E63,Sheet2!$E$1:$F$4,2,TRUE)</f>
        <v>C</v>
      </c>
      <c r="E63">
        <v>59</v>
      </c>
      <c r="F63">
        <v>3.9</v>
      </c>
      <c r="G63">
        <v>0.6</v>
      </c>
      <c r="H63">
        <v>195</v>
      </c>
      <c r="I63">
        <v>9</v>
      </c>
      <c r="J63">
        <v>3.3</v>
      </c>
      <c r="K63">
        <v>3.1</v>
      </c>
      <c r="L63">
        <v>0.2</v>
      </c>
      <c r="M63">
        <v>1.1000000000000001</v>
      </c>
      <c r="N63">
        <v>3432</v>
      </c>
      <c r="O63" t="str">
        <f>VLOOKUP(P63,Sheet2!$C$1:$D$4,2,TRUE)</f>
        <v>Critical Values</v>
      </c>
      <c r="P63" s="8">
        <v>569652</v>
      </c>
    </row>
    <row r="64" spans="1:16" x14ac:dyDescent="0.25">
      <c r="A64" s="9" t="s">
        <v>109</v>
      </c>
      <c r="B64">
        <v>58</v>
      </c>
      <c r="C64" s="4">
        <v>21.30394857667585</v>
      </c>
      <c r="D64" s="4" t="str">
        <f>VLOOKUP(E64,Sheet2!$E$1:$F$4,2,TRUE)</f>
        <v>C</v>
      </c>
      <c r="E64">
        <v>176</v>
      </c>
      <c r="F64">
        <v>4.8</v>
      </c>
      <c r="G64">
        <v>0.9</v>
      </c>
      <c r="H64">
        <v>256</v>
      </c>
      <c r="I64">
        <v>32.1</v>
      </c>
      <c r="J64">
        <v>10.6</v>
      </c>
      <c r="K64">
        <v>3.4</v>
      </c>
      <c r="L64">
        <v>0.7</v>
      </c>
      <c r="M64">
        <v>2.7</v>
      </c>
      <c r="N64">
        <v>0.38100000000000001</v>
      </c>
      <c r="O64" t="str">
        <f>VLOOKUP(P64,Sheet2!$C$1:$D$4,2,TRUE)</f>
        <v>Viral Supression</v>
      </c>
      <c r="P64" s="8">
        <v>186</v>
      </c>
    </row>
    <row r="65" spans="1:16" x14ac:dyDescent="0.25">
      <c r="A65" s="9" t="s">
        <v>109</v>
      </c>
      <c r="B65">
        <v>61</v>
      </c>
      <c r="C65" s="4">
        <v>21.107266435986162</v>
      </c>
      <c r="D65" s="4" t="str">
        <f>VLOOKUP(E65,Sheet2!$E$1:$F$4,2,TRUE)</f>
        <v>C</v>
      </c>
      <c r="E65">
        <v>100</v>
      </c>
      <c r="F65">
        <v>5.8</v>
      </c>
      <c r="G65">
        <v>1.8</v>
      </c>
      <c r="H65">
        <v>241</v>
      </c>
      <c r="I65">
        <v>37.799999999999997</v>
      </c>
      <c r="J65">
        <v>12.3</v>
      </c>
      <c r="K65">
        <v>1.6</v>
      </c>
      <c r="L65">
        <v>0.1</v>
      </c>
      <c r="M65">
        <v>3.9</v>
      </c>
      <c r="N65">
        <v>397</v>
      </c>
      <c r="O65" t="str">
        <f>VLOOKUP(P65,Sheet2!$C$1:$D$4,2,TRUE)</f>
        <v>Viral Supression</v>
      </c>
      <c r="P65" s="8">
        <v>129</v>
      </c>
    </row>
    <row r="66" spans="1:16" x14ac:dyDescent="0.25">
      <c r="A66" s="9" t="s">
        <v>109</v>
      </c>
      <c r="B66">
        <v>68</v>
      </c>
      <c r="C66" s="4">
        <v>21.952479338842977</v>
      </c>
      <c r="D66" s="4" t="str">
        <f>VLOOKUP(E66,Sheet2!$E$1:$F$4,2,TRUE)</f>
        <v>C</v>
      </c>
      <c r="E66">
        <v>120</v>
      </c>
      <c r="F66">
        <v>1.9</v>
      </c>
      <c r="G66">
        <v>1.3</v>
      </c>
      <c r="H66">
        <v>166</v>
      </c>
      <c r="I66">
        <v>38.9</v>
      </c>
      <c r="J66">
        <v>12.7</v>
      </c>
      <c r="K66">
        <v>0.3</v>
      </c>
      <c r="L66">
        <v>0.3</v>
      </c>
      <c r="M66">
        <v>4.3</v>
      </c>
      <c r="N66">
        <v>356</v>
      </c>
      <c r="O66" t="str">
        <f>VLOOKUP(P66,Sheet2!$C$1:$D$4,2,TRUE)</f>
        <v>Viral Supression</v>
      </c>
      <c r="P66" s="8">
        <v>450</v>
      </c>
    </row>
    <row r="67" spans="1:16" x14ac:dyDescent="0.25">
      <c r="A67" s="9" t="s">
        <v>109</v>
      </c>
      <c r="B67">
        <v>52</v>
      </c>
      <c r="C67" s="4">
        <v>19.814052735863431</v>
      </c>
      <c r="D67" s="4" t="str">
        <f>VLOOKUP(E67,Sheet2!$E$1:$F$4,2,TRUE)</f>
        <v>C</v>
      </c>
      <c r="E67">
        <v>61</v>
      </c>
      <c r="F67">
        <v>5.0999999999999996</v>
      </c>
      <c r="G67">
        <v>1.6</v>
      </c>
      <c r="H67">
        <v>260</v>
      </c>
      <c r="I67">
        <v>35.6</v>
      </c>
      <c r="J67">
        <v>11.3</v>
      </c>
      <c r="K67">
        <v>2.2000000000000002</v>
      </c>
      <c r="L67">
        <v>0.6</v>
      </c>
      <c r="M67">
        <v>3.9</v>
      </c>
      <c r="N67">
        <v>727</v>
      </c>
      <c r="O67" t="str">
        <f>VLOOKUP(P67,Sheet2!$C$1:$D$4,2,TRUE)</f>
        <v>Viral Supression</v>
      </c>
      <c r="P67" s="8">
        <v>230</v>
      </c>
    </row>
    <row r="68" spans="1:16" x14ac:dyDescent="0.25">
      <c r="A68" s="9" t="s">
        <v>109</v>
      </c>
      <c r="B68">
        <v>65</v>
      </c>
      <c r="C68" s="4">
        <v>19.409358296754156</v>
      </c>
      <c r="D68" s="4" t="str">
        <f>VLOOKUP(E68,Sheet2!$E$1:$F$4,2,TRUE)</f>
        <v>C</v>
      </c>
      <c r="E68">
        <v>117</v>
      </c>
      <c r="F68">
        <v>3.8</v>
      </c>
      <c r="G68">
        <v>1.5</v>
      </c>
      <c r="H68">
        <v>179</v>
      </c>
      <c r="I68">
        <v>45.5</v>
      </c>
      <c r="J68">
        <v>14.9</v>
      </c>
      <c r="K68">
        <v>2</v>
      </c>
      <c r="L68">
        <v>0.3</v>
      </c>
      <c r="M68">
        <v>4.5999999999999996</v>
      </c>
      <c r="N68">
        <v>943</v>
      </c>
      <c r="O68" t="str">
        <f>VLOOKUP(P68,Sheet2!$C$1:$D$4,2,TRUE)</f>
        <v>Viral Supression</v>
      </c>
      <c r="P68" s="8">
        <v>104</v>
      </c>
    </row>
    <row r="69" spans="1:16" x14ac:dyDescent="0.25">
      <c r="A69" s="9" t="s">
        <v>109</v>
      </c>
      <c r="B69">
        <v>45</v>
      </c>
      <c r="C69" s="4">
        <v>17.360441340997646</v>
      </c>
      <c r="D69" s="4" t="str">
        <f>VLOOKUP(E69,Sheet2!$E$1:$F$4,2,TRUE)</f>
        <v>C</v>
      </c>
      <c r="E69">
        <v>35</v>
      </c>
      <c r="F69">
        <v>3.8</v>
      </c>
      <c r="G69">
        <v>1.2</v>
      </c>
      <c r="H69">
        <v>294</v>
      </c>
      <c r="I69">
        <v>30.7</v>
      </c>
      <c r="J69">
        <v>10.4</v>
      </c>
      <c r="K69">
        <v>2.1</v>
      </c>
      <c r="L69">
        <v>0.2</v>
      </c>
      <c r="M69">
        <v>4.9000000000000004</v>
      </c>
      <c r="N69">
        <v>227</v>
      </c>
      <c r="O69" t="str">
        <f>VLOOKUP(P69,Sheet2!$C$1:$D$4,2,TRUE)</f>
        <v>Viral Supression</v>
      </c>
      <c r="P69" s="8">
        <v>122</v>
      </c>
    </row>
    <row r="70" spans="1:16" x14ac:dyDescent="0.25">
      <c r="A70" s="9" t="s">
        <v>109</v>
      </c>
      <c r="B70">
        <v>65</v>
      </c>
      <c r="C70" s="4">
        <v>25.711008267078039</v>
      </c>
      <c r="D70" s="4" t="str">
        <f>VLOOKUP(E70,Sheet2!$E$1:$F$4,2,TRUE)</f>
        <v>C</v>
      </c>
      <c r="E70">
        <v>122</v>
      </c>
      <c r="F70">
        <v>3.9</v>
      </c>
      <c r="G70">
        <v>1.7</v>
      </c>
      <c r="H70">
        <v>131</v>
      </c>
      <c r="I70">
        <v>27.6</v>
      </c>
      <c r="J70">
        <v>8.9</v>
      </c>
      <c r="K70">
        <v>1.9</v>
      </c>
      <c r="L70">
        <v>0.3</v>
      </c>
      <c r="M70">
        <v>3.3</v>
      </c>
      <c r="N70" s="15">
        <v>1503</v>
      </c>
      <c r="O70" t="str">
        <f>VLOOKUP(P70,Sheet2!$C$1:$D$4,2,TRUE)</f>
        <v>Viral Supression</v>
      </c>
      <c r="P70" s="8">
        <v>20</v>
      </c>
    </row>
    <row r="71" spans="1:16" x14ac:dyDescent="0.25">
      <c r="A71" s="9" t="s">
        <v>109</v>
      </c>
      <c r="B71">
        <v>45</v>
      </c>
      <c r="C71" s="4">
        <v>17.578124999999996</v>
      </c>
      <c r="D71" s="4" t="str">
        <f>VLOOKUP(E71,Sheet2!$E$1:$F$4,2,TRUE)</f>
        <v>A</v>
      </c>
      <c r="E71">
        <v>625</v>
      </c>
      <c r="F71">
        <v>9.1</v>
      </c>
      <c r="G71">
        <v>3.3</v>
      </c>
      <c r="H71">
        <v>390</v>
      </c>
      <c r="I71">
        <v>31.4</v>
      </c>
      <c r="J71">
        <v>10.7</v>
      </c>
      <c r="K71">
        <v>5.2</v>
      </c>
      <c r="L71">
        <v>0.6</v>
      </c>
      <c r="M71">
        <v>3.1</v>
      </c>
      <c r="N71">
        <v>419</v>
      </c>
      <c r="O71" t="str">
        <f>VLOOKUP(P71,Sheet2!$C$1:$D$4,2,TRUE)</f>
        <v>poor Supression</v>
      </c>
      <c r="P71" s="8">
        <v>1850</v>
      </c>
    </row>
    <row r="72" spans="1:16" x14ac:dyDescent="0.25">
      <c r="A72" s="9" t="s">
        <v>109</v>
      </c>
      <c r="B72">
        <v>43</v>
      </c>
      <c r="C72" s="4">
        <v>16.796874999999996</v>
      </c>
      <c r="D72" s="4" t="str">
        <f>VLOOKUP(E72,Sheet2!$E$1:$F$4,2,TRUE)</f>
        <v>B</v>
      </c>
      <c r="E72">
        <v>479</v>
      </c>
      <c r="F72">
        <v>10.4</v>
      </c>
      <c r="G72">
        <v>3</v>
      </c>
      <c r="H72">
        <v>199</v>
      </c>
      <c r="I72">
        <v>28.9</v>
      </c>
      <c r="J72">
        <v>10.5</v>
      </c>
      <c r="K72">
        <v>1.9</v>
      </c>
      <c r="L72">
        <v>0.3</v>
      </c>
      <c r="M72">
        <v>2.6</v>
      </c>
      <c r="N72">
        <v>218</v>
      </c>
      <c r="O72" t="str">
        <f>VLOOKUP(P72,Sheet2!$C$1:$D$4,2,TRUE)</f>
        <v>Viral Supression</v>
      </c>
      <c r="P72" s="8">
        <v>108</v>
      </c>
    </row>
    <row r="73" spans="1:16" x14ac:dyDescent="0.25">
      <c r="A73" s="9" t="s">
        <v>109</v>
      </c>
      <c r="B73">
        <v>61</v>
      </c>
      <c r="C73" s="4">
        <v>16.721032866423617</v>
      </c>
      <c r="D73" s="4" t="str">
        <f>VLOOKUP(E73,Sheet2!$E$1:$F$4,2,TRUE)</f>
        <v>B</v>
      </c>
      <c r="E73">
        <v>380</v>
      </c>
      <c r="F73">
        <v>8.8000000000000007</v>
      </c>
      <c r="G73">
        <v>3.1</v>
      </c>
      <c r="H73">
        <v>109</v>
      </c>
      <c r="I73">
        <v>30.6</v>
      </c>
      <c r="J73">
        <v>9.8000000000000007</v>
      </c>
      <c r="K73">
        <v>0.6</v>
      </c>
      <c r="L73">
        <v>0.5</v>
      </c>
      <c r="M73">
        <v>3.1</v>
      </c>
      <c r="N73">
        <v>759</v>
      </c>
      <c r="O73" t="str">
        <f>VLOOKUP(P73,Sheet2!$C$1:$D$4,2,TRUE)</f>
        <v>Viral Supression</v>
      </c>
      <c r="P73" s="8">
        <v>123</v>
      </c>
    </row>
    <row r="74" spans="1:16" x14ac:dyDescent="0.25">
      <c r="A74" s="9" t="s">
        <v>109</v>
      </c>
      <c r="B74">
        <v>61</v>
      </c>
      <c r="C74" s="4">
        <v>21.872422819032593</v>
      </c>
      <c r="D74" s="4" t="str">
        <f>VLOOKUP(E74,Sheet2!$E$1:$F$4,2,TRUE)</f>
        <v>C</v>
      </c>
      <c r="E74">
        <v>193</v>
      </c>
      <c r="F74">
        <v>2.8</v>
      </c>
      <c r="G74">
        <v>1.8</v>
      </c>
      <c r="H74">
        <v>210</v>
      </c>
      <c r="I74">
        <v>37.5</v>
      </c>
      <c r="J74">
        <v>11.9</v>
      </c>
      <c r="K74">
        <v>0.7</v>
      </c>
      <c r="L74">
        <v>0.3</v>
      </c>
      <c r="M74">
        <v>3.9</v>
      </c>
      <c r="N74">
        <v>387</v>
      </c>
      <c r="O74" t="str">
        <f>VLOOKUP(P74,Sheet2!$C$1:$D$4,2,TRUE)</f>
        <v>Critical Values</v>
      </c>
      <c r="P74" s="8">
        <v>24855</v>
      </c>
    </row>
    <row r="75" spans="1:16" x14ac:dyDescent="0.25">
      <c r="A75" s="9" t="s">
        <v>109</v>
      </c>
      <c r="B75">
        <v>45</v>
      </c>
      <c r="C75" s="4">
        <v>18.025957378625218</v>
      </c>
      <c r="D75" s="4" t="str">
        <f>VLOOKUP(E75,Sheet2!$E$1:$F$4,2,TRUE)</f>
        <v>B</v>
      </c>
      <c r="E75">
        <v>270</v>
      </c>
      <c r="F75">
        <v>6.2</v>
      </c>
      <c r="G75">
        <v>2.9</v>
      </c>
      <c r="H75">
        <v>333</v>
      </c>
      <c r="I75">
        <v>32.5</v>
      </c>
      <c r="J75">
        <v>11.1</v>
      </c>
      <c r="K75">
        <v>2</v>
      </c>
      <c r="L75">
        <v>0.3</v>
      </c>
      <c r="M75">
        <v>3.8</v>
      </c>
      <c r="N75">
        <v>662</v>
      </c>
      <c r="O75" t="str">
        <f>VLOOKUP(P75,Sheet2!$C$1:$D$4,2,TRUE)</f>
        <v>Viral Supression</v>
      </c>
      <c r="P75" s="8">
        <v>276</v>
      </c>
    </row>
    <row r="76" spans="1:16" x14ac:dyDescent="0.25">
      <c r="A76" s="9" t="s">
        <v>109</v>
      </c>
      <c r="B76">
        <v>75</v>
      </c>
      <c r="C76" s="4">
        <v>28.577960676726104</v>
      </c>
      <c r="D76" s="4" t="str">
        <f>VLOOKUP(E76,Sheet2!$E$1:$F$4,2,TRUE)</f>
        <v>C</v>
      </c>
      <c r="E76">
        <v>102</v>
      </c>
      <c r="F76">
        <v>13.8</v>
      </c>
      <c r="G76">
        <v>4.8</v>
      </c>
      <c r="H76">
        <v>179</v>
      </c>
      <c r="I76">
        <v>22.1</v>
      </c>
      <c r="J76">
        <v>7.4</v>
      </c>
      <c r="K76">
        <v>0.9</v>
      </c>
      <c r="L76">
        <v>1.1000000000000001</v>
      </c>
      <c r="M76">
        <v>2.1</v>
      </c>
      <c r="N76">
        <v>6937</v>
      </c>
      <c r="O76" t="str">
        <f>VLOOKUP(P76,Sheet2!$C$1:$D$4,2,TRUE)</f>
        <v>poor Supression</v>
      </c>
      <c r="P76" s="8">
        <v>1367</v>
      </c>
    </row>
    <row r="77" spans="1:16" x14ac:dyDescent="0.25">
      <c r="A77" s="9" t="s">
        <v>109</v>
      </c>
      <c r="B77">
        <v>70</v>
      </c>
      <c r="C77" s="4">
        <v>29.136316337148799</v>
      </c>
      <c r="D77" s="4" t="str">
        <f>VLOOKUP(E77,Sheet2!$E$1:$F$4,2,TRUE)</f>
        <v>B</v>
      </c>
      <c r="E77">
        <v>239</v>
      </c>
      <c r="F77">
        <v>3.6</v>
      </c>
      <c r="G77">
        <v>1.6</v>
      </c>
      <c r="H77">
        <v>207</v>
      </c>
      <c r="I77">
        <v>30.6</v>
      </c>
      <c r="J77">
        <v>10.5</v>
      </c>
      <c r="K77">
        <v>3.1</v>
      </c>
      <c r="L77">
        <v>0.2</v>
      </c>
      <c r="M77">
        <v>3.2</v>
      </c>
      <c r="N77">
        <v>1213</v>
      </c>
      <c r="O77" t="str">
        <f>VLOOKUP(P77,Sheet2!$C$1:$D$4,2,TRUE)</f>
        <v>Viral Supression</v>
      </c>
      <c r="P77" s="8">
        <v>20</v>
      </c>
    </row>
    <row r="78" spans="1:16" x14ac:dyDescent="0.25">
      <c r="A78" s="9" t="s">
        <v>109</v>
      </c>
      <c r="B78">
        <v>69</v>
      </c>
      <c r="C78" s="4">
        <v>21.296296296296294</v>
      </c>
      <c r="D78" s="4" t="str">
        <f>VLOOKUP(E78,Sheet2!$E$1:$F$4,2,TRUE)</f>
        <v>C</v>
      </c>
      <c r="E78">
        <v>109</v>
      </c>
      <c r="F78">
        <v>7.5</v>
      </c>
      <c r="G78">
        <v>2.7</v>
      </c>
      <c r="H78">
        <v>160</v>
      </c>
      <c r="I78">
        <v>30.1</v>
      </c>
      <c r="J78">
        <v>9.8000000000000007</v>
      </c>
      <c r="K78">
        <v>2.1</v>
      </c>
      <c r="L78">
        <v>0.4</v>
      </c>
      <c r="M78">
        <v>2.9</v>
      </c>
      <c r="N78">
        <v>3063</v>
      </c>
      <c r="O78" t="str">
        <f>VLOOKUP(P78,Sheet2!$C$1:$D$4,2,TRUE)</f>
        <v>poor Supression</v>
      </c>
      <c r="P78" s="8">
        <v>1875</v>
      </c>
    </row>
    <row r="79" spans="1:16" x14ac:dyDescent="0.25">
      <c r="A79" s="9" t="s">
        <v>109</v>
      </c>
      <c r="B79">
        <v>55</v>
      </c>
      <c r="C79" s="4">
        <v>20.700816741315069</v>
      </c>
      <c r="D79" s="4" t="str">
        <f>VLOOKUP(E79,Sheet2!$E$1:$F$4,2,TRUE)</f>
        <v>C</v>
      </c>
      <c r="E79">
        <v>124</v>
      </c>
      <c r="F79">
        <v>5.4</v>
      </c>
      <c r="G79">
        <v>1.9</v>
      </c>
      <c r="H79">
        <v>132</v>
      </c>
      <c r="I79">
        <v>39.1</v>
      </c>
      <c r="J79">
        <v>13.1</v>
      </c>
      <c r="K79">
        <v>3.1</v>
      </c>
      <c r="L79">
        <v>0.4</v>
      </c>
      <c r="M79">
        <v>4.0999999999999996</v>
      </c>
      <c r="N79">
        <v>756</v>
      </c>
      <c r="O79" t="str">
        <f>VLOOKUP(P79,Sheet2!$C$1:$D$4,2,TRUE)</f>
        <v>Viral Supression</v>
      </c>
      <c r="P79" s="8">
        <v>20</v>
      </c>
    </row>
    <row r="80" spans="1:16" x14ac:dyDescent="0.25">
      <c r="A80" s="9" t="s">
        <v>109</v>
      </c>
      <c r="B80">
        <v>69</v>
      </c>
      <c r="C80" s="4">
        <v>24.158817968558527</v>
      </c>
      <c r="D80" s="4" t="str">
        <f>VLOOKUP(E80,Sheet2!$E$1:$F$4,2,TRUE)</f>
        <v>C</v>
      </c>
      <c r="E80">
        <v>111</v>
      </c>
      <c r="F80">
        <v>5.6</v>
      </c>
      <c r="G80">
        <v>0.7</v>
      </c>
      <c r="H80">
        <v>126</v>
      </c>
      <c r="I80">
        <v>23.8</v>
      </c>
      <c r="J80">
        <v>13.6</v>
      </c>
      <c r="K80">
        <v>2.6</v>
      </c>
      <c r="L80">
        <v>0.4</v>
      </c>
      <c r="M80">
        <v>6.2</v>
      </c>
      <c r="N80">
        <v>441</v>
      </c>
      <c r="O80" t="str">
        <f>VLOOKUP(P80,Sheet2!$C$1:$D$4,2,TRUE)</f>
        <v>Viral Supression</v>
      </c>
      <c r="P80" s="8">
        <v>72</v>
      </c>
    </row>
    <row r="81" spans="1:16" x14ac:dyDescent="0.25">
      <c r="A81" s="9" t="s">
        <v>109</v>
      </c>
      <c r="B81">
        <v>58</v>
      </c>
      <c r="C81" s="4">
        <v>23.233456176894723</v>
      </c>
      <c r="D81" s="4" t="str">
        <f>VLOOKUP(E81,Sheet2!$E$1:$F$4,2,TRUE)</f>
        <v>A</v>
      </c>
      <c r="E81">
        <v>546</v>
      </c>
      <c r="F81">
        <v>4.4000000000000004</v>
      </c>
      <c r="G81">
        <v>2.2000000000000002</v>
      </c>
      <c r="H81">
        <v>91</v>
      </c>
      <c r="I81">
        <v>36.6</v>
      </c>
      <c r="J81">
        <v>11.8</v>
      </c>
      <c r="K81">
        <v>0.5</v>
      </c>
      <c r="L81">
        <v>0.4</v>
      </c>
      <c r="M81">
        <v>3.7</v>
      </c>
      <c r="N81">
        <v>1774</v>
      </c>
      <c r="O81" t="str">
        <f>VLOOKUP(P81,Sheet2!$C$1:$D$4,2,TRUE)</f>
        <v>Viral Supression</v>
      </c>
      <c r="P81" s="8">
        <v>20</v>
      </c>
    </row>
    <row r="82" spans="1:16" x14ac:dyDescent="0.25">
      <c r="A82" s="9" t="s">
        <v>109</v>
      </c>
      <c r="B82">
        <v>48</v>
      </c>
      <c r="C82" s="4">
        <v>17.630853994490359</v>
      </c>
      <c r="D82" s="4" t="str">
        <f>VLOOKUP(E82,Sheet2!$E$1:$F$4,2,TRUE)</f>
        <v>B</v>
      </c>
      <c r="E82">
        <v>400</v>
      </c>
      <c r="F82">
        <v>3.7</v>
      </c>
      <c r="G82">
        <v>3.4</v>
      </c>
      <c r="H82">
        <v>459</v>
      </c>
      <c r="I82">
        <v>21.2</v>
      </c>
      <c r="J82">
        <v>5.8</v>
      </c>
      <c r="K82">
        <v>2.8</v>
      </c>
      <c r="L82">
        <v>0.9</v>
      </c>
      <c r="M82">
        <v>2.8</v>
      </c>
      <c r="N82">
        <v>1186</v>
      </c>
      <c r="O82" t="str">
        <f>VLOOKUP(P82,Sheet2!$C$1:$D$4,2,TRUE)</f>
        <v>poor Supression</v>
      </c>
      <c r="P82" s="8">
        <v>1290</v>
      </c>
    </row>
    <row r="83" spans="1:16" x14ac:dyDescent="0.25">
      <c r="A83" s="9" t="s">
        <v>109</v>
      </c>
      <c r="B83">
        <v>77</v>
      </c>
      <c r="C83" s="4">
        <v>23.76543209876543</v>
      </c>
      <c r="D83" s="4" t="str">
        <f>VLOOKUP(E83,Sheet2!$E$1:$F$4,2,TRUE)</f>
        <v>A</v>
      </c>
      <c r="E83">
        <v>1080</v>
      </c>
      <c r="F83">
        <v>9</v>
      </c>
      <c r="G83">
        <v>5.3</v>
      </c>
      <c r="H83">
        <v>97</v>
      </c>
      <c r="I83">
        <v>37.299999999999997</v>
      </c>
      <c r="J83">
        <v>12.2</v>
      </c>
      <c r="K83">
        <v>5.3</v>
      </c>
      <c r="L83">
        <v>0.5</v>
      </c>
      <c r="M83">
        <v>3.5</v>
      </c>
      <c r="N83">
        <v>409</v>
      </c>
      <c r="O83" t="str">
        <f>VLOOKUP(P83,Sheet2!$C$1:$D$4,2,TRUE)</f>
        <v>Viral Supression</v>
      </c>
      <c r="P83" s="8">
        <v>20</v>
      </c>
    </row>
    <row r="84" spans="1:16" x14ac:dyDescent="0.25">
      <c r="A84" s="9" t="s">
        <v>109</v>
      </c>
      <c r="B84">
        <v>61</v>
      </c>
      <c r="C84" s="4">
        <v>19.252619618735007</v>
      </c>
      <c r="D84" s="4" t="str">
        <f>VLOOKUP(E84,Sheet2!$E$1:$F$4,2,TRUE)</f>
        <v>B</v>
      </c>
      <c r="E84">
        <v>350</v>
      </c>
      <c r="F84">
        <v>19.8</v>
      </c>
      <c r="G84">
        <v>2.1</v>
      </c>
      <c r="H84">
        <v>111</v>
      </c>
      <c r="I84">
        <v>53.9</v>
      </c>
      <c r="J84">
        <v>16.899999999999999</v>
      </c>
      <c r="K84">
        <v>1.8</v>
      </c>
      <c r="L84">
        <v>0.3</v>
      </c>
      <c r="M84">
        <v>4.9000000000000004</v>
      </c>
      <c r="N84">
        <v>559</v>
      </c>
      <c r="O84" t="str">
        <f>VLOOKUP(P84,Sheet2!$C$1:$D$4,2,TRUE)</f>
        <v>Viral Supression</v>
      </c>
      <c r="P84" s="8">
        <v>39</v>
      </c>
    </row>
    <row r="85" spans="1:16" x14ac:dyDescent="0.25">
      <c r="A85" s="9" t="s">
        <v>109</v>
      </c>
      <c r="B85">
        <v>45</v>
      </c>
      <c r="C85" s="4">
        <v>20.269357236160534</v>
      </c>
      <c r="D85" s="4" t="str">
        <f>VLOOKUP(E85,Sheet2!$E$1:$F$4,2,TRUE)</f>
        <v>C</v>
      </c>
      <c r="E85">
        <v>72</v>
      </c>
      <c r="F85">
        <v>4.0999999999999996</v>
      </c>
      <c r="G85">
        <v>2.1</v>
      </c>
      <c r="H85">
        <v>398</v>
      </c>
      <c r="I85">
        <v>39.799999999999997</v>
      </c>
      <c r="J85">
        <v>13.6</v>
      </c>
      <c r="K85">
        <v>3.9</v>
      </c>
      <c r="L85">
        <v>0.2</v>
      </c>
      <c r="M85">
        <v>4.3</v>
      </c>
      <c r="N85">
        <v>1.599</v>
      </c>
      <c r="O85" t="str">
        <f>VLOOKUP(P85,Sheet2!$C$1:$D$4,2,TRUE)</f>
        <v>Viral Supression</v>
      </c>
      <c r="P85" s="8">
        <v>47</v>
      </c>
    </row>
    <row r="86" spans="1:16" x14ac:dyDescent="0.25">
      <c r="A86" s="9" t="s">
        <v>109</v>
      </c>
      <c r="B86">
        <v>55</v>
      </c>
      <c r="C86" s="4">
        <v>21.484374999999996</v>
      </c>
      <c r="D86" s="4" t="str">
        <f>VLOOKUP(E86,Sheet2!$E$1:$F$4,2,TRUE)</f>
        <v>B</v>
      </c>
      <c r="E86">
        <v>433</v>
      </c>
      <c r="F86">
        <v>7.3</v>
      </c>
      <c r="G86">
        <v>3.2</v>
      </c>
      <c r="H86">
        <v>225</v>
      </c>
      <c r="I86">
        <v>41.9</v>
      </c>
      <c r="J86">
        <v>13.8</v>
      </c>
      <c r="K86">
        <v>3.6</v>
      </c>
      <c r="L86">
        <v>0.5</v>
      </c>
      <c r="M86">
        <v>4.7</v>
      </c>
      <c r="N86">
        <v>476</v>
      </c>
      <c r="O86" t="str">
        <f>VLOOKUP(P86,Sheet2!$C$1:$D$4,2,TRUE)</f>
        <v>Viral Supression</v>
      </c>
      <c r="P86" s="8">
        <v>550</v>
      </c>
    </row>
    <row r="87" spans="1:16" x14ac:dyDescent="0.25">
      <c r="A87" s="9" t="s">
        <v>109</v>
      </c>
      <c r="B87">
        <v>56</v>
      </c>
      <c r="C87" s="4">
        <v>21.874999999999996</v>
      </c>
      <c r="D87" s="4" t="str">
        <f>VLOOKUP(E87,Sheet2!$E$1:$F$4,2,TRUE)</f>
        <v>C</v>
      </c>
      <c r="E87">
        <v>150</v>
      </c>
      <c r="F87">
        <v>3.9</v>
      </c>
      <c r="G87">
        <v>1.7</v>
      </c>
      <c r="H87">
        <v>387</v>
      </c>
      <c r="I87">
        <v>34.5</v>
      </c>
      <c r="J87">
        <v>11.1</v>
      </c>
      <c r="K87">
        <v>2.4</v>
      </c>
      <c r="L87">
        <v>0.3</v>
      </c>
      <c r="M87">
        <v>3.3</v>
      </c>
      <c r="N87">
        <v>394</v>
      </c>
      <c r="O87" t="str">
        <f>VLOOKUP(P87,Sheet2!$C$1:$D$4,2,TRUE)</f>
        <v>Viral Supression</v>
      </c>
      <c r="P87" s="8">
        <v>234</v>
      </c>
    </row>
    <row r="88" spans="1:16" x14ac:dyDescent="0.25">
      <c r="A88" s="9" t="s">
        <v>109</v>
      </c>
      <c r="B88">
        <v>47</v>
      </c>
      <c r="C88" s="4">
        <v>15.00207475501931</v>
      </c>
      <c r="D88" s="4" t="str">
        <f>VLOOKUP(E88,Sheet2!$E$1:$F$4,2,TRUE)</f>
        <v>C</v>
      </c>
      <c r="E88">
        <v>55</v>
      </c>
      <c r="F88">
        <v>9.6</v>
      </c>
      <c r="G88">
        <v>1.9</v>
      </c>
      <c r="H88">
        <v>135</v>
      </c>
      <c r="I88">
        <v>28.6</v>
      </c>
      <c r="J88">
        <v>9.6</v>
      </c>
      <c r="K88">
        <v>6.5</v>
      </c>
      <c r="L88">
        <v>1</v>
      </c>
      <c r="M88">
        <v>3.1</v>
      </c>
      <c r="N88">
        <v>10861</v>
      </c>
      <c r="O88" t="str">
        <f>VLOOKUP(P88,Sheet2!$C$1:$D$4,2,TRUE)</f>
        <v>Viral Supression</v>
      </c>
      <c r="P88" s="8">
        <v>20</v>
      </c>
    </row>
    <row r="89" spans="1:16" x14ac:dyDescent="0.25">
      <c r="A89" s="9" t="s">
        <v>109</v>
      </c>
      <c r="B89">
        <v>54</v>
      </c>
      <c r="C89" s="4">
        <v>20.324438255109339</v>
      </c>
      <c r="D89" s="4" t="str">
        <f>VLOOKUP(E89,Sheet2!$E$1:$F$4,2,TRUE)</f>
        <v>C</v>
      </c>
      <c r="E89">
        <v>18</v>
      </c>
      <c r="F89">
        <v>5.9</v>
      </c>
      <c r="G89">
        <v>0.9</v>
      </c>
      <c r="H89">
        <v>509</v>
      </c>
      <c r="I89">
        <v>30.5</v>
      </c>
      <c r="J89">
        <v>10.1</v>
      </c>
      <c r="K89">
        <v>3.5</v>
      </c>
      <c r="L89">
        <v>0.3</v>
      </c>
      <c r="M89">
        <v>2.7</v>
      </c>
      <c r="N89">
        <v>425</v>
      </c>
      <c r="O89" t="str">
        <f>VLOOKUP(P89,Sheet2!$C$1:$D$4,2,TRUE)</f>
        <v>Viral Supression</v>
      </c>
      <c r="P89" s="8">
        <v>20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selection activeCell="D36" sqref="D36"/>
    </sheetView>
  </sheetViews>
  <sheetFormatPr defaultRowHeight="15" x14ac:dyDescent="0.25"/>
  <sheetData>
    <row r="1" spans="1:44" s="16" customFormat="1" x14ac:dyDescent="0.25">
      <c r="A1" s="16" t="s">
        <v>51</v>
      </c>
      <c r="B1" s="16" t="s">
        <v>0</v>
      </c>
      <c r="C1" s="16" t="s">
        <v>93</v>
      </c>
      <c r="D1" s="16" t="s">
        <v>1</v>
      </c>
      <c r="E1" s="16" t="s">
        <v>52</v>
      </c>
      <c r="F1" s="16" t="s">
        <v>2</v>
      </c>
      <c r="G1" s="16" t="s">
        <v>3</v>
      </c>
      <c r="H1" s="16" t="s">
        <v>47</v>
      </c>
      <c r="I1" s="16" t="s">
        <v>48</v>
      </c>
      <c r="J1" s="16" t="s">
        <v>49</v>
      </c>
      <c r="K1" s="16" t="s">
        <v>50</v>
      </c>
      <c r="L1" s="16" t="s">
        <v>80</v>
      </c>
      <c r="M1" s="16" t="s">
        <v>81</v>
      </c>
      <c r="N1" s="16" t="s">
        <v>82</v>
      </c>
      <c r="O1" s="16" t="s">
        <v>135</v>
      </c>
      <c r="P1" s="16" t="s">
        <v>83</v>
      </c>
      <c r="Q1" s="16" t="s">
        <v>136</v>
      </c>
      <c r="R1" s="16" t="s">
        <v>84</v>
      </c>
      <c r="S1" s="16" t="s">
        <v>117</v>
      </c>
      <c r="T1" s="16" t="s">
        <v>85</v>
      </c>
      <c r="U1" s="16" t="s">
        <v>118</v>
      </c>
      <c r="V1" s="16" t="s">
        <v>86</v>
      </c>
      <c r="W1" s="16" t="s">
        <v>91</v>
      </c>
      <c r="X1" s="16" t="s">
        <v>92</v>
      </c>
      <c r="Y1" s="16" t="s">
        <v>87</v>
      </c>
      <c r="Z1" s="16" t="s">
        <v>88</v>
      </c>
      <c r="AA1" s="16" t="s">
        <v>89</v>
      </c>
      <c r="AB1" s="16" t="s">
        <v>90</v>
      </c>
      <c r="AC1" s="16" t="s">
        <v>66</v>
      </c>
      <c r="AD1" s="16" t="s">
        <v>67</v>
      </c>
      <c r="AE1" s="16" t="s">
        <v>68</v>
      </c>
      <c r="AF1" s="16" t="s">
        <v>69</v>
      </c>
      <c r="AG1" s="16" t="s">
        <v>70</v>
      </c>
      <c r="AH1" s="16" t="s">
        <v>71</v>
      </c>
      <c r="AI1" s="16" t="s">
        <v>72</v>
      </c>
      <c r="AJ1" s="16" t="s">
        <v>73</v>
      </c>
      <c r="AK1" s="16" t="s">
        <v>74</v>
      </c>
      <c r="AL1" s="16" t="s">
        <v>75</v>
      </c>
      <c r="AM1" s="16" t="s">
        <v>76</v>
      </c>
      <c r="AN1" s="16" t="s">
        <v>78</v>
      </c>
      <c r="AO1" s="16" t="s">
        <v>124</v>
      </c>
      <c r="AP1" s="16" t="s">
        <v>77</v>
      </c>
      <c r="AQ1" s="16" t="s">
        <v>125</v>
      </c>
      <c r="AR1" s="16" t="s">
        <v>79</v>
      </c>
    </row>
    <row r="2" spans="1:44" x14ac:dyDescent="0.25">
      <c r="A2">
        <v>9</v>
      </c>
      <c r="B2">
        <v>22</v>
      </c>
      <c r="C2" t="s">
        <v>126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27</v>
      </c>
      <c r="J2">
        <v>1</v>
      </c>
      <c r="L2">
        <v>58</v>
      </c>
      <c r="M2">
        <v>60</v>
      </c>
      <c r="N2">
        <v>1.45</v>
      </c>
      <c r="O2" t="s">
        <v>133</v>
      </c>
      <c r="P2">
        <v>27.586206896551722</v>
      </c>
      <c r="Q2" t="s">
        <v>133</v>
      </c>
      <c r="R2">
        <v>28.53745541022592</v>
      </c>
      <c r="S2" t="s">
        <v>121</v>
      </c>
      <c r="T2">
        <v>593</v>
      </c>
      <c r="U2" t="s">
        <v>121</v>
      </c>
      <c r="V2">
        <v>719</v>
      </c>
      <c r="W2">
        <v>8.5</v>
      </c>
      <c r="X2">
        <v>6</v>
      </c>
      <c r="Y2">
        <v>1</v>
      </c>
      <c r="Z2">
        <v>2.6</v>
      </c>
      <c r="AA2">
        <v>298</v>
      </c>
      <c r="AB2">
        <v>400</v>
      </c>
      <c r="AC2">
        <v>41.3</v>
      </c>
      <c r="AD2">
        <v>39.799999999999997</v>
      </c>
      <c r="AE2">
        <v>13.7</v>
      </c>
      <c r="AF2">
        <v>13.3</v>
      </c>
      <c r="AG2">
        <v>4.8</v>
      </c>
      <c r="AH2">
        <v>1.8</v>
      </c>
      <c r="AI2">
        <v>0.4</v>
      </c>
      <c r="AJ2">
        <v>0.2</v>
      </c>
      <c r="AK2">
        <v>4.9000000000000004</v>
      </c>
      <c r="AL2">
        <v>4.0999999999999996</v>
      </c>
      <c r="AM2">
        <v>518</v>
      </c>
      <c r="AN2">
        <v>318</v>
      </c>
      <c r="AO2" t="s">
        <v>115</v>
      </c>
      <c r="AP2">
        <v>115137</v>
      </c>
      <c r="AQ2" t="s">
        <v>113</v>
      </c>
      <c r="AR2">
        <v>136</v>
      </c>
    </row>
    <row r="3" spans="1:44" x14ac:dyDescent="0.25">
      <c r="A3">
        <v>13</v>
      </c>
      <c r="B3">
        <v>20</v>
      </c>
      <c r="C3" t="s">
        <v>126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>
        <v>1</v>
      </c>
      <c r="K3" t="s">
        <v>10</v>
      </c>
      <c r="L3">
        <v>62</v>
      </c>
      <c r="M3">
        <v>60</v>
      </c>
      <c r="N3">
        <v>1.7</v>
      </c>
      <c r="O3" t="s">
        <v>132</v>
      </c>
      <c r="P3">
        <v>21.453287197231838</v>
      </c>
      <c r="Q3" t="s">
        <v>132</v>
      </c>
      <c r="R3">
        <v>20.761245674740486</v>
      </c>
      <c r="S3" t="s">
        <v>121</v>
      </c>
      <c r="T3">
        <v>582</v>
      </c>
      <c r="U3" t="s">
        <v>121</v>
      </c>
      <c r="V3">
        <v>988</v>
      </c>
      <c r="W3">
        <v>4.3</v>
      </c>
      <c r="X3">
        <v>4.4000000000000004</v>
      </c>
      <c r="Y3">
        <v>1.8</v>
      </c>
      <c r="Z3">
        <v>2.2000000000000002</v>
      </c>
      <c r="AA3">
        <v>291</v>
      </c>
      <c r="AB3">
        <v>303</v>
      </c>
      <c r="AC3">
        <v>40.9</v>
      </c>
      <c r="AD3">
        <v>39</v>
      </c>
      <c r="AE3">
        <v>10.4</v>
      </c>
      <c r="AF3">
        <v>12.8</v>
      </c>
      <c r="AG3">
        <v>2.1</v>
      </c>
      <c r="AH3">
        <v>2</v>
      </c>
      <c r="AI3">
        <v>0.4</v>
      </c>
      <c r="AJ3">
        <v>0.2</v>
      </c>
      <c r="AK3">
        <v>4.8</v>
      </c>
      <c r="AL3">
        <v>4.3</v>
      </c>
      <c r="AM3">
        <v>521</v>
      </c>
      <c r="AN3">
        <v>365</v>
      </c>
      <c r="AO3" t="s">
        <v>114</v>
      </c>
      <c r="AP3">
        <v>7325</v>
      </c>
      <c r="AQ3" t="s">
        <v>114</v>
      </c>
      <c r="AR3">
        <v>2105</v>
      </c>
    </row>
    <row r="4" spans="1:44" x14ac:dyDescent="0.25">
      <c r="A4">
        <v>24</v>
      </c>
      <c r="B4">
        <v>28</v>
      </c>
      <c r="C4" t="s">
        <v>127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>
        <v>1</v>
      </c>
      <c r="L4">
        <v>38</v>
      </c>
      <c r="M4">
        <v>38</v>
      </c>
      <c r="N4">
        <v>1.55</v>
      </c>
      <c r="O4" t="s">
        <v>131</v>
      </c>
      <c r="P4">
        <v>15.816857440166491</v>
      </c>
      <c r="Q4" t="s">
        <v>131</v>
      </c>
      <c r="R4">
        <v>15.816857440166491</v>
      </c>
      <c r="S4" t="s">
        <v>123</v>
      </c>
      <c r="T4">
        <v>152</v>
      </c>
      <c r="U4" t="s">
        <v>122</v>
      </c>
      <c r="V4">
        <v>236</v>
      </c>
      <c r="W4">
        <v>3.5</v>
      </c>
      <c r="X4">
        <v>3</v>
      </c>
      <c r="Y4">
        <v>1.8</v>
      </c>
      <c r="Z4">
        <v>2.1</v>
      </c>
      <c r="AA4">
        <v>316</v>
      </c>
      <c r="AB4">
        <v>315</v>
      </c>
      <c r="AC4">
        <v>33.799999999999997</v>
      </c>
      <c r="AD4">
        <v>31.6</v>
      </c>
      <c r="AE4">
        <v>11.2</v>
      </c>
      <c r="AF4">
        <v>10.1</v>
      </c>
      <c r="AG4">
        <v>1.3</v>
      </c>
      <c r="AH4">
        <v>0.6</v>
      </c>
      <c r="AI4">
        <v>0.4</v>
      </c>
      <c r="AJ4">
        <v>0.3</v>
      </c>
      <c r="AK4">
        <v>3.9</v>
      </c>
      <c r="AL4">
        <v>3.4</v>
      </c>
      <c r="AM4">
        <v>808</v>
      </c>
      <c r="AN4">
        <v>1423</v>
      </c>
      <c r="AO4" t="s">
        <v>114</v>
      </c>
      <c r="AP4">
        <v>7831</v>
      </c>
      <c r="AQ4" t="s">
        <v>113</v>
      </c>
      <c r="AR4">
        <v>20</v>
      </c>
    </row>
    <row r="5" spans="1:44" x14ac:dyDescent="0.25">
      <c r="A5">
        <v>18</v>
      </c>
      <c r="B5">
        <v>29</v>
      </c>
      <c r="C5" t="s">
        <v>127</v>
      </c>
      <c r="D5" t="s">
        <v>4</v>
      </c>
      <c r="E5" t="s">
        <v>5</v>
      </c>
      <c r="F5" t="s">
        <v>6</v>
      </c>
      <c r="G5" t="s">
        <v>7</v>
      </c>
      <c r="H5" t="s">
        <v>12</v>
      </c>
      <c r="I5" t="s">
        <v>27</v>
      </c>
      <c r="J5">
        <v>1</v>
      </c>
      <c r="L5">
        <v>47</v>
      </c>
      <c r="M5">
        <v>50</v>
      </c>
      <c r="N5">
        <v>1.52</v>
      </c>
      <c r="O5" t="s">
        <v>132</v>
      </c>
      <c r="P5">
        <v>20.342797783933516</v>
      </c>
      <c r="Q5" t="s">
        <v>132</v>
      </c>
      <c r="R5">
        <v>21.641274238227147</v>
      </c>
      <c r="S5" t="s">
        <v>123</v>
      </c>
      <c r="T5">
        <v>102</v>
      </c>
      <c r="U5" t="s">
        <v>122</v>
      </c>
      <c r="V5">
        <v>204</v>
      </c>
      <c r="W5">
        <v>5.5</v>
      </c>
      <c r="X5">
        <v>5</v>
      </c>
      <c r="Y5">
        <v>2.2999999999999998</v>
      </c>
      <c r="Z5">
        <v>2.9</v>
      </c>
      <c r="AA5">
        <v>318</v>
      </c>
      <c r="AB5">
        <v>324</v>
      </c>
      <c r="AC5">
        <v>36.700000000000003</v>
      </c>
      <c r="AD5">
        <v>32.700000000000003</v>
      </c>
      <c r="AE5">
        <v>12.2</v>
      </c>
      <c r="AF5">
        <v>11.1</v>
      </c>
      <c r="AG5">
        <v>2.7</v>
      </c>
      <c r="AH5">
        <v>4</v>
      </c>
      <c r="AI5">
        <v>0.5</v>
      </c>
      <c r="AJ5">
        <v>0.5</v>
      </c>
      <c r="AK5">
        <v>3.8</v>
      </c>
      <c r="AL5">
        <v>3.1</v>
      </c>
      <c r="AM5">
        <v>3206</v>
      </c>
      <c r="AN5">
        <v>1.079</v>
      </c>
      <c r="AO5" t="s">
        <v>115</v>
      </c>
      <c r="AP5">
        <v>994863</v>
      </c>
      <c r="AQ5" t="s">
        <v>113</v>
      </c>
      <c r="AR5">
        <v>74</v>
      </c>
    </row>
    <row r="6" spans="1:44" x14ac:dyDescent="0.25">
      <c r="A6">
        <v>29</v>
      </c>
      <c r="B6">
        <v>26</v>
      </c>
      <c r="C6" t="s">
        <v>127</v>
      </c>
      <c r="D6" t="s">
        <v>4</v>
      </c>
      <c r="E6" t="s">
        <v>31</v>
      </c>
      <c r="F6" t="s">
        <v>34</v>
      </c>
      <c r="G6" t="s">
        <v>46</v>
      </c>
      <c r="H6" t="s">
        <v>8</v>
      </c>
      <c r="I6" t="s">
        <v>27</v>
      </c>
      <c r="J6">
        <v>1</v>
      </c>
      <c r="K6" t="s">
        <v>10</v>
      </c>
      <c r="L6">
        <v>68</v>
      </c>
      <c r="M6">
        <v>66</v>
      </c>
      <c r="N6">
        <v>1.65</v>
      </c>
      <c r="O6" t="s">
        <v>132</v>
      </c>
      <c r="P6">
        <v>24.977043158861342</v>
      </c>
      <c r="Q6" t="s">
        <v>132</v>
      </c>
      <c r="R6">
        <v>24.242424242424246</v>
      </c>
      <c r="S6" t="s">
        <v>123</v>
      </c>
      <c r="T6">
        <v>101</v>
      </c>
      <c r="U6" t="s">
        <v>123</v>
      </c>
      <c r="V6">
        <v>180</v>
      </c>
      <c r="W6">
        <v>9.5</v>
      </c>
      <c r="X6">
        <v>10.4</v>
      </c>
      <c r="Y6">
        <v>1.4</v>
      </c>
      <c r="Z6">
        <v>1.1000000000000001</v>
      </c>
      <c r="AA6">
        <v>168</v>
      </c>
      <c r="AB6">
        <v>120</v>
      </c>
      <c r="AC6">
        <v>27.5</v>
      </c>
      <c r="AD6">
        <v>22.1</v>
      </c>
      <c r="AE6">
        <v>9.3000000000000007</v>
      </c>
      <c r="AF6">
        <v>6.8</v>
      </c>
      <c r="AG6">
        <v>1.9</v>
      </c>
      <c r="AH6">
        <v>1.6</v>
      </c>
      <c r="AI6">
        <v>0.3</v>
      </c>
      <c r="AJ6">
        <v>0.4</v>
      </c>
      <c r="AK6">
        <v>3.5</v>
      </c>
      <c r="AL6">
        <v>3.3</v>
      </c>
      <c r="AM6">
        <v>3849</v>
      </c>
      <c r="AN6">
        <v>3106</v>
      </c>
      <c r="AO6" t="s">
        <v>113</v>
      </c>
      <c r="AP6">
        <v>654</v>
      </c>
      <c r="AQ6" t="s">
        <v>113</v>
      </c>
      <c r="AR6">
        <v>35</v>
      </c>
    </row>
    <row r="7" spans="1:44" x14ac:dyDescent="0.25">
      <c r="A7">
        <v>10</v>
      </c>
      <c r="B7">
        <v>29</v>
      </c>
      <c r="C7" t="s">
        <v>127</v>
      </c>
      <c r="D7" t="s">
        <v>4</v>
      </c>
      <c r="E7" t="s">
        <v>19</v>
      </c>
      <c r="F7" t="s">
        <v>20</v>
      </c>
      <c r="G7" t="s">
        <v>46</v>
      </c>
      <c r="H7" t="s">
        <v>12</v>
      </c>
      <c r="I7" t="s">
        <v>28</v>
      </c>
      <c r="J7">
        <v>1</v>
      </c>
      <c r="K7" t="s">
        <v>18</v>
      </c>
      <c r="L7">
        <v>51</v>
      </c>
      <c r="M7">
        <v>49</v>
      </c>
      <c r="N7">
        <v>1.48</v>
      </c>
      <c r="O7" t="s">
        <v>132</v>
      </c>
      <c r="P7">
        <v>23.283418553688826</v>
      </c>
      <c r="Q7" t="s">
        <v>132</v>
      </c>
      <c r="R7">
        <v>22.370343316289262</v>
      </c>
      <c r="S7" t="s">
        <v>123</v>
      </c>
      <c r="T7">
        <v>51</v>
      </c>
      <c r="U7" t="s">
        <v>123</v>
      </c>
      <c r="V7">
        <v>125</v>
      </c>
      <c r="W7">
        <v>2.6</v>
      </c>
      <c r="X7">
        <v>4.2</v>
      </c>
      <c r="Y7">
        <v>2</v>
      </c>
      <c r="Z7">
        <v>2.6</v>
      </c>
      <c r="AA7">
        <v>251</v>
      </c>
      <c r="AB7">
        <v>153</v>
      </c>
      <c r="AC7">
        <v>30.1</v>
      </c>
      <c r="AD7">
        <v>25.6</v>
      </c>
      <c r="AE7">
        <v>10.1</v>
      </c>
      <c r="AF7">
        <v>8.1999999999999993</v>
      </c>
      <c r="AG7">
        <v>1.3</v>
      </c>
      <c r="AH7">
        <v>3</v>
      </c>
      <c r="AI7">
        <v>0.2</v>
      </c>
      <c r="AJ7">
        <v>0.4</v>
      </c>
      <c r="AK7">
        <v>3.5</v>
      </c>
      <c r="AL7">
        <v>2.6</v>
      </c>
      <c r="AM7">
        <v>337</v>
      </c>
      <c r="AN7">
        <v>381</v>
      </c>
      <c r="AO7" t="s">
        <v>114</v>
      </c>
      <c r="AP7">
        <v>4617</v>
      </c>
      <c r="AQ7" t="s">
        <v>114</v>
      </c>
      <c r="AR7">
        <v>1386</v>
      </c>
    </row>
    <row r="8" spans="1:44" x14ac:dyDescent="0.25">
      <c r="A8">
        <v>22</v>
      </c>
      <c r="B8">
        <v>25</v>
      </c>
      <c r="C8" t="s">
        <v>127</v>
      </c>
      <c r="D8" t="s">
        <v>4</v>
      </c>
      <c r="E8" t="s">
        <v>5</v>
      </c>
      <c r="F8" t="s">
        <v>6</v>
      </c>
      <c r="G8" t="s">
        <v>7</v>
      </c>
      <c r="H8" t="s">
        <v>15</v>
      </c>
      <c r="I8" t="s">
        <v>9</v>
      </c>
      <c r="J8">
        <v>1</v>
      </c>
      <c r="K8" t="s">
        <v>10</v>
      </c>
      <c r="L8">
        <v>47</v>
      </c>
      <c r="M8">
        <v>52</v>
      </c>
      <c r="N8">
        <v>1.65</v>
      </c>
      <c r="O8" t="s">
        <v>131</v>
      </c>
      <c r="P8">
        <v>17.263544536271812</v>
      </c>
      <c r="Q8" t="s">
        <v>132</v>
      </c>
      <c r="R8">
        <v>19.100091827364558</v>
      </c>
      <c r="S8" t="s">
        <v>123</v>
      </c>
      <c r="T8">
        <v>25</v>
      </c>
      <c r="U8" t="s">
        <v>123</v>
      </c>
      <c r="V8">
        <v>141</v>
      </c>
      <c r="W8">
        <v>3.2</v>
      </c>
      <c r="X8">
        <v>3.6</v>
      </c>
      <c r="Y8">
        <v>1.4</v>
      </c>
      <c r="Z8">
        <v>1.3</v>
      </c>
      <c r="AA8">
        <v>182</v>
      </c>
      <c r="AB8">
        <v>176</v>
      </c>
      <c r="AC8">
        <v>31</v>
      </c>
      <c r="AD8">
        <v>45.1</v>
      </c>
      <c r="AE8">
        <v>10.5</v>
      </c>
      <c r="AF8">
        <v>14.3</v>
      </c>
      <c r="AG8">
        <v>1.4</v>
      </c>
      <c r="AH8">
        <v>2</v>
      </c>
      <c r="AI8">
        <v>0.4</v>
      </c>
      <c r="AJ8">
        <v>0.3</v>
      </c>
      <c r="AK8">
        <v>4</v>
      </c>
      <c r="AL8">
        <v>5.3</v>
      </c>
      <c r="AM8">
        <v>1492</v>
      </c>
      <c r="AN8">
        <v>0.58199999999999996</v>
      </c>
      <c r="AO8" t="s">
        <v>115</v>
      </c>
      <c r="AP8">
        <v>150795</v>
      </c>
      <c r="AQ8" t="s">
        <v>113</v>
      </c>
      <c r="AR8">
        <v>45</v>
      </c>
    </row>
    <row r="9" spans="1:44" x14ac:dyDescent="0.25">
      <c r="A9">
        <v>3</v>
      </c>
      <c r="B9">
        <v>32</v>
      </c>
      <c r="C9" t="s">
        <v>127</v>
      </c>
      <c r="D9" t="s">
        <v>4</v>
      </c>
      <c r="E9" t="s">
        <v>5</v>
      </c>
      <c r="F9" t="s">
        <v>17</v>
      </c>
      <c r="G9" t="s">
        <v>7</v>
      </c>
      <c r="H9" t="s">
        <v>8</v>
      </c>
      <c r="I9" t="s">
        <v>9</v>
      </c>
      <c r="J9">
        <v>1</v>
      </c>
      <c r="L9">
        <v>87</v>
      </c>
      <c r="M9">
        <v>95</v>
      </c>
      <c r="N9">
        <v>1.77</v>
      </c>
      <c r="O9" t="s">
        <v>133</v>
      </c>
      <c r="P9">
        <v>27.769797950780426</v>
      </c>
      <c r="Q9" t="s">
        <v>134</v>
      </c>
      <c r="R9">
        <v>30.323342589932647</v>
      </c>
      <c r="S9" t="s">
        <v>121</v>
      </c>
      <c r="T9">
        <v>573</v>
      </c>
      <c r="U9" t="s">
        <v>121</v>
      </c>
      <c r="V9">
        <v>573</v>
      </c>
      <c r="W9">
        <v>4.8</v>
      </c>
      <c r="X9">
        <v>8.4</v>
      </c>
      <c r="Y9">
        <v>2</v>
      </c>
      <c r="Z9">
        <v>3.3</v>
      </c>
      <c r="AA9">
        <v>282</v>
      </c>
      <c r="AB9">
        <v>258</v>
      </c>
      <c r="AC9">
        <v>38.6</v>
      </c>
      <c r="AD9">
        <v>34.700000000000003</v>
      </c>
      <c r="AE9">
        <v>13</v>
      </c>
      <c r="AF9">
        <v>11.5</v>
      </c>
      <c r="AG9">
        <v>2.4</v>
      </c>
      <c r="AH9">
        <v>4.8</v>
      </c>
      <c r="AI9">
        <v>0.4</v>
      </c>
      <c r="AJ9">
        <v>0.5</v>
      </c>
      <c r="AK9">
        <v>4.7</v>
      </c>
      <c r="AL9">
        <v>2.9</v>
      </c>
      <c r="AM9">
        <v>2378</v>
      </c>
      <c r="AN9">
        <v>286</v>
      </c>
      <c r="AO9" t="s">
        <v>115</v>
      </c>
      <c r="AP9">
        <v>211701</v>
      </c>
      <c r="AQ9" t="s">
        <v>113</v>
      </c>
      <c r="AR9">
        <v>20</v>
      </c>
    </row>
    <row r="10" spans="1:44" x14ac:dyDescent="0.25">
      <c r="A10">
        <v>19</v>
      </c>
      <c r="B10">
        <v>38</v>
      </c>
      <c r="C10" t="s">
        <v>127</v>
      </c>
      <c r="D10" t="s">
        <v>4</v>
      </c>
      <c r="E10" t="s">
        <v>32</v>
      </c>
      <c r="F10" t="s">
        <v>6</v>
      </c>
      <c r="G10" t="s">
        <v>7</v>
      </c>
      <c r="H10" t="s">
        <v>8</v>
      </c>
      <c r="I10" t="s">
        <v>30</v>
      </c>
      <c r="J10">
        <v>1</v>
      </c>
      <c r="K10" t="s">
        <v>18</v>
      </c>
      <c r="L10">
        <v>52</v>
      </c>
      <c r="M10">
        <v>59</v>
      </c>
      <c r="N10">
        <v>1.59</v>
      </c>
      <c r="O10" t="s">
        <v>132</v>
      </c>
      <c r="P10">
        <v>20.568806613662431</v>
      </c>
      <c r="Q10" t="s">
        <v>132</v>
      </c>
      <c r="R10">
        <v>23.337684427040067</v>
      </c>
      <c r="S10" t="s">
        <v>122</v>
      </c>
      <c r="T10">
        <v>417</v>
      </c>
      <c r="U10" t="s">
        <v>121</v>
      </c>
      <c r="V10">
        <v>579</v>
      </c>
      <c r="W10">
        <v>9</v>
      </c>
      <c r="X10">
        <v>5.6</v>
      </c>
      <c r="Y10">
        <v>4.7</v>
      </c>
      <c r="Z10">
        <v>2.7</v>
      </c>
      <c r="AA10">
        <v>214</v>
      </c>
      <c r="AB10">
        <v>236</v>
      </c>
      <c r="AC10">
        <v>35.799999999999997</v>
      </c>
      <c r="AD10">
        <v>37.200000000000003</v>
      </c>
      <c r="AE10">
        <v>12.1</v>
      </c>
      <c r="AF10">
        <v>12.5</v>
      </c>
      <c r="AG10">
        <v>3.6</v>
      </c>
      <c r="AH10">
        <v>2.4</v>
      </c>
      <c r="AI10">
        <v>0.7</v>
      </c>
      <c r="AJ10">
        <v>0.5</v>
      </c>
      <c r="AK10">
        <v>4.0999999999999996</v>
      </c>
      <c r="AL10">
        <v>3.9</v>
      </c>
      <c r="AM10">
        <v>936</v>
      </c>
      <c r="AN10">
        <v>0.32700000000000001</v>
      </c>
      <c r="AO10" t="s">
        <v>114</v>
      </c>
      <c r="AP10">
        <v>2345</v>
      </c>
      <c r="AQ10" t="s">
        <v>113</v>
      </c>
      <c r="AR10">
        <v>20</v>
      </c>
    </row>
    <row r="11" spans="1:44" x14ac:dyDescent="0.25">
      <c r="A11">
        <v>25</v>
      </c>
      <c r="B11">
        <v>30</v>
      </c>
      <c r="C11" t="s">
        <v>127</v>
      </c>
      <c r="D11" t="s">
        <v>5</v>
      </c>
      <c r="E11" t="s">
        <v>5</v>
      </c>
      <c r="F11" t="s">
        <v>6</v>
      </c>
      <c r="G11" t="s">
        <v>7</v>
      </c>
      <c r="H11" t="s">
        <v>8</v>
      </c>
      <c r="I11" t="s">
        <v>13</v>
      </c>
      <c r="J11">
        <v>1</v>
      </c>
      <c r="L11">
        <v>65</v>
      </c>
      <c r="M11">
        <v>65</v>
      </c>
      <c r="N11">
        <v>1.66</v>
      </c>
      <c r="O11" t="s">
        <v>132</v>
      </c>
      <c r="P11">
        <v>23.588329220496444</v>
      </c>
      <c r="Q11" t="s">
        <v>132</v>
      </c>
      <c r="R11">
        <v>23.588329220496444</v>
      </c>
      <c r="S11" t="s">
        <v>122</v>
      </c>
      <c r="T11">
        <v>273</v>
      </c>
      <c r="U11" t="s">
        <v>123</v>
      </c>
      <c r="V11">
        <v>73</v>
      </c>
      <c r="W11">
        <v>5.5</v>
      </c>
      <c r="X11">
        <v>5.3</v>
      </c>
      <c r="Y11">
        <v>2.5</v>
      </c>
      <c r="Z11">
        <v>2.8</v>
      </c>
      <c r="AA11">
        <v>328</v>
      </c>
      <c r="AB11">
        <v>220</v>
      </c>
      <c r="AC11">
        <v>39.1</v>
      </c>
      <c r="AD11">
        <v>14.5</v>
      </c>
      <c r="AE11">
        <v>13.1</v>
      </c>
      <c r="AF11">
        <v>5.0999999999999996</v>
      </c>
      <c r="AG11">
        <v>2.7</v>
      </c>
      <c r="AH11">
        <v>1.5</v>
      </c>
      <c r="AI11">
        <v>0.3</v>
      </c>
      <c r="AJ11">
        <v>1</v>
      </c>
      <c r="AK11">
        <v>4.5</v>
      </c>
      <c r="AL11">
        <v>1.7</v>
      </c>
      <c r="AM11">
        <v>168</v>
      </c>
      <c r="AN11">
        <v>413</v>
      </c>
      <c r="AO11" t="s">
        <v>114</v>
      </c>
      <c r="AP11">
        <v>2721</v>
      </c>
      <c r="AQ11" t="s">
        <v>113</v>
      </c>
      <c r="AR11">
        <v>183</v>
      </c>
    </row>
    <row r="12" spans="1:44" x14ac:dyDescent="0.25">
      <c r="A12">
        <v>23</v>
      </c>
      <c r="B12">
        <v>31</v>
      </c>
      <c r="C12" t="s">
        <v>127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>
        <v>1</v>
      </c>
      <c r="L12">
        <v>80</v>
      </c>
      <c r="M12">
        <v>85</v>
      </c>
      <c r="N12">
        <v>1.65</v>
      </c>
      <c r="O12" t="s">
        <v>133</v>
      </c>
      <c r="P12">
        <v>29.384756657483933</v>
      </c>
      <c r="Q12" t="s">
        <v>134</v>
      </c>
      <c r="R12">
        <v>31.221303948576679</v>
      </c>
      <c r="S12" t="s">
        <v>122</v>
      </c>
      <c r="T12">
        <v>249</v>
      </c>
      <c r="U12" t="s">
        <v>122</v>
      </c>
      <c r="V12">
        <v>388</v>
      </c>
      <c r="W12">
        <v>8.1999999999999993</v>
      </c>
      <c r="X12">
        <v>8.4</v>
      </c>
      <c r="Y12">
        <v>2.8</v>
      </c>
      <c r="Z12">
        <v>2.4</v>
      </c>
      <c r="AA12">
        <v>284</v>
      </c>
      <c r="AB12">
        <v>283</v>
      </c>
      <c r="AC12">
        <v>42.6</v>
      </c>
      <c r="AD12">
        <v>44.3</v>
      </c>
      <c r="AE12">
        <v>14</v>
      </c>
      <c r="AF12">
        <v>14.1</v>
      </c>
      <c r="AG12">
        <v>5</v>
      </c>
      <c r="AH12">
        <v>5.4</v>
      </c>
      <c r="AI12">
        <v>0.4</v>
      </c>
      <c r="AJ12">
        <v>0.6</v>
      </c>
      <c r="AK12">
        <v>4.9000000000000004</v>
      </c>
      <c r="AL12">
        <v>3.8</v>
      </c>
      <c r="AM12">
        <v>365</v>
      </c>
      <c r="AN12">
        <v>0.47599999999999998</v>
      </c>
      <c r="AO12" t="s">
        <v>114</v>
      </c>
      <c r="AP12">
        <v>2768</v>
      </c>
      <c r="AQ12" t="s">
        <v>113</v>
      </c>
      <c r="AR12">
        <v>20</v>
      </c>
    </row>
    <row r="13" spans="1:44" x14ac:dyDescent="0.25">
      <c r="A13">
        <v>17</v>
      </c>
      <c r="B13">
        <v>30</v>
      </c>
      <c r="C13" t="s">
        <v>127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>
        <v>1</v>
      </c>
      <c r="K13" t="s">
        <v>10</v>
      </c>
      <c r="L13">
        <v>69</v>
      </c>
      <c r="M13">
        <v>67</v>
      </c>
      <c r="N13">
        <v>1.7</v>
      </c>
      <c r="O13" t="s">
        <v>132</v>
      </c>
      <c r="P13">
        <v>23.87543252595156</v>
      </c>
      <c r="Q13" t="s">
        <v>132</v>
      </c>
      <c r="R13">
        <v>23.183391003460208</v>
      </c>
      <c r="S13" t="s">
        <v>122</v>
      </c>
      <c r="T13">
        <v>227</v>
      </c>
      <c r="U13" t="s">
        <v>122</v>
      </c>
      <c r="V13">
        <v>260</v>
      </c>
      <c r="W13">
        <v>6.9</v>
      </c>
      <c r="X13">
        <v>4.5</v>
      </c>
      <c r="Y13">
        <v>2.4</v>
      </c>
      <c r="Z13">
        <v>2.2000000000000002</v>
      </c>
      <c r="AA13">
        <v>188</v>
      </c>
      <c r="AB13">
        <v>248</v>
      </c>
      <c r="AC13">
        <v>32.5</v>
      </c>
      <c r="AD13">
        <v>36.799999999999997</v>
      </c>
      <c r="AE13">
        <v>10.7</v>
      </c>
      <c r="AF13">
        <v>11.4</v>
      </c>
      <c r="AG13">
        <v>4.0999999999999996</v>
      </c>
      <c r="AH13">
        <v>1.9</v>
      </c>
      <c r="AI13">
        <v>0.4</v>
      </c>
      <c r="AJ13">
        <v>0.4</v>
      </c>
      <c r="AK13">
        <v>4.0999999999999996</v>
      </c>
      <c r="AL13">
        <v>3.6</v>
      </c>
      <c r="AM13">
        <v>279</v>
      </c>
      <c r="AN13">
        <v>3.0590000000000002</v>
      </c>
      <c r="AO13" t="s">
        <v>114</v>
      </c>
      <c r="AP13">
        <v>2339</v>
      </c>
      <c r="AQ13" t="s">
        <v>113</v>
      </c>
      <c r="AR13">
        <v>20</v>
      </c>
    </row>
    <row r="14" spans="1:44" x14ac:dyDescent="0.25">
      <c r="A14">
        <v>28</v>
      </c>
      <c r="B14">
        <v>38</v>
      </c>
      <c r="C14" t="s">
        <v>127</v>
      </c>
      <c r="D14" t="s">
        <v>4</v>
      </c>
      <c r="E14" t="s">
        <v>5</v>
      </c>
      <c r="F14" t="s">
        <v>6</v>
      </c>
      <c r="G14" t="s">
        <v>7</v>
      </c>
      <c r="H14" t="s">
        <v>15</v>
      </c>
      <c r="I14" t="s">
        <v>13</v>
      </c>
      <c r="J14">
        <v>1</v>
      </c>
      <c r="K14" t="s">
        <v>10</v>
      </c>
      <c r="L14">
        <v>87</v>
      </c>
      <c r="M14">
        <v>86</v>
      </c>
      <c r="N14">
        <v>1.65</v>
      </c>
      <c r="O14" t="s">
        <v>134</v>
      </c>
      <c r="P14">
        <v>31.955922865013779</v>
      </c>
      <c r="Q14" t="s">
        <v>134</v>
      </c>
      <c r="R14">
        <v>31.588613406795229</v>
      </c>
      <c r="S14" t="s">
        <v>122</v>
      </c>
      <c r="T14">
        <v>216</v>
      </c>
      <c r="U14" t="s">
        <v>122</v>
      </c>
      <c r="V14">
        <v>278</v>
      </c>
      <c r="W14">
        <v>2.9</v>
      </c>
      <c r="X14">
        <v>4.5</v>
      </c>
      <c r="Y14">
        <v>1.1000000000000001</v>
      </c>
      <c r="Z14">
        <v>1.5</v>
      </c>
      <c r="AA14">
        <v>150</v>
      </c>
      <c r="AB14">
        <v>255</v>
      </c>
      <c r="AC14">
        <v>37</v>
      </c>
      <c r="AD14">
        <v>34.9</v>
      </c>
      <c r="AE14">
        <v>12.6</v>
      </c>
      <c r="AF14">
        <v>11.4</v>
      </c>
      <c r="AG14">
        <v>1.6</v>
      </c>
      <c r="AH14">
        <v>2.5</v>
      </c>
      <c r="AI14">
        <v>0.2</v>
      </c>
      <c r="AJ14">
        <v>0.5</v>
      </c>
      <c r="AK14">
        <v>4.4000000000000004</v>
      </c>
      <c r="AL14">
        <v>4.5</v>
      </c>
      <c r="AM14">
        <v>1325</v>
      </c>
      <c r="AN14">
        <v>6395</v>
      </c>
      <c r="AO14" t="s">
        <v>115</v>
      </c>
      <c r="AP14">
        <v>345876</v>
      </c>
      <c r="AQ14" t="s">
        <v>114</v>
      </c>
      <c r="AR14">
        <v>1186</v>
      </c>
    </row>
    <row r="15" spans="1:44" x14ac:dyDescent="0.25">
      <c r="A15">
        <v>16</v>
      </c>
      <c r="B15">
        <v>35</v>
      </c>
      <c r="C15" t="s">
        <v>127</v>
      </c>
      <c r="D15" t="s">
        <v>5</v>
      </c>
      <c r="E15" t="s">
        <v>5</v>
      </c>
      <c r="F15" t="s">
        <v>6</v>
      </c>
      <c r="G15" t="s">
        <v>7</v>
      </c>
      <c r="H15" t="s">
        <v>8</v>
      </c>
      <c r="I15" t="s">
        <v>27</v>
      </c>
      <c r="J15">
        <v>1</v>
      </c>
      <c r="L15">
        <v>65</v>
      </c>
      <c r="M15">
        <v>63</v>
      </c>
      <c r="N15">
        <v>1.7</v>
      </c>
      <c r="O15" t="s">
        <v>132</v>
      </c>
      <c r="P15">
        <v>22.491349480968861</v>
      </c>
      <c r="Q15" t="s">
        <v>132</v>
      </c>
      <c r="R15">
        <v>21.79930795847751</v>
      </c>
      <c r="S15" t="s">
        <v>123</v>
      </c>
      <c r="T15">
        <v>199</v>
      </c>
      <c r="U15" t="s">
        <v>122</v>
      </c>
      <c r="V15">
        <v>200</v>
      </c>
      <c r="W15">
        <v>4</v>
      </c>
      <c r="X15">
        <v>3.8</v>
      </c>
      <c r="Y15">
        <v>1.6</v>
      </c>
      <c r="Z15">
        <v>1.3</v>
      </c>
      <c r="AA15">
        <v>214</v>
      </c>
      <c r="AB15">
        <v>200</v>
      </c>
      <c r="AC15">
        <v>38.9</v>
      </c>
      <c r="AD15">
        <v>31.7</v>
      </c>
      <c r="AE15">
        <v>13.4</v>
      </c>
      <c r="AF15">
        <v>15.1</v>
      </c>
      <c r="AG15">
        <v>2.2000000000000002</v>
      </c>
      <c r="AH15">
        <v>2.8</v>
      </c>
      <c r="AI15">
        <v>0.2</v>
      </c>
      <c r="AJ15">
        <v>0.2</v>
      </c>
      <c r="AK15">
        <v>4.3</v>
      </c>
      <c r="AL15">
        <v>4.2</v>
      </c>
      <c r="AM15">
        <v>913</v>
      </c>
      <c r="AN15">
        <v>4.0209999999999999</v>
      </c>
      <c r="AO15" t="s">
        <v>115</v>
      </c>
      <c r="AP15">
        <v>24785</v>
      </c>
      <c r="AQ15" t="s">
        <v>113</v>
      </c>
      <c r="AR15">
        <v>32</v>
      </c>
    </row>
    <row r="16" spans="1:44" x14ac:dyDescent="0.25">
      <c r="A16">
        <v>20</v>
      </c>
      <c r="B16">
        <v>39</v>
      </c>
      <c r="C16" t="s">
        <v>127</v>
      </c>
      <c r="D16" t="s">
        <v>5</v>
      </c>
      <c r="E16" t="s">
        <v>5</v>
      </c>
      <c r="F16" t="s">
        <v>6</v>
      </c>
      <c r="G16" t="s">
        <v>7</v>
      </c>
      <c r="H16" t="s">
        <v>12</v>
      </c>
      <c r="I16" t="s">
        <v>27</v>
      </c>
      <c r="J16">
        <v>1</v>
      </c>
      <c r="K16" t="s">
        <v>33</v>
      </c>
      <c r="L16">
        <v>51</v>
      </c>
      <c r="M16">
        <v>54</v>
      </c>
      <c r="N16">
        <v>1.59</v>
      </c>
      <c r="O16" t="s">
        <v>132</v>
      </c>
      <c r="P16">
        <v>20.173252640322769</v>
      </c>
      <c r="Q16" t="s">
        <v>132</v>
      </c>
      <c r="R16">
        <v>21.359914560341757</v>
      </c>
      <c r="S16" t="s">
        <v>123</v>
      </c>
      <c r="T16">
        <v>161</v>
      </c>
      <c r="U16" t="s">
        <v>123</v>
      </c>
      <c r="V16">
        <v>185</v>
      </c>
      <c r="W16">
        <v>15.3</v>
      </c>
      <c r="X16">
        <v>4</v>
      </c>
      <c r="Y16">
        <v>1.8</v>
      </c>
      <c r="Z16">
        <v>1.2</v>
      </c>
      <c r="AA16">
        <v>419</v>
      </c>
      <c r="AB16">
        <v>468</v>
      </c>
      <c r="AC16">
        <v>32.5</v>
      </c>
      <c r="AD16">
        <v>34.700000000000003</v>
      </c>
      <c r="AE16">
        <v>10.9</v>
      </c>
      <c r="AF16">
        <v>10.6</v>
      </c>
      <c r="AG16">
        <v>12.6</v>
      </c>
      <c r="AH16">
        <v>9.8000000000000007</v>
      </c>
      <c r="AI16">
        <v>0.9</v>
      </c>
      <c r="AJ16">
        <v>0.6</v>
      </c>
      <c r="AK16">
        <v>3.8</v>
      </c>
      <c r="AL16">
        <v>2.9</v>
      </c>
      <c r="AM16">
        <v>1362</v>
      </c>
      <c r="AN16">
        <v>1.379</v>
      </c>
      <c r="AO16" t="s">
        <v>114</v>
      </c>
      <c r="AP16">
        <v>2259</v>
      </c>
      <c r="AQ16" t="s">
        <v>113</v>
      </c>
      <c r="AR16">
        <v>126</v>
      </c>
    </row>
    <row r="17" spans="1:44" x14ac:dyDescent="0.25">
      <c r="A17">
        <v>26</v>
      </c>
      <c r="B17">
        <v>35</v>
      </c>
      <c r="C17" t="s">
        <v>127</v>
      </c>
      <c r="D17" t="s">
        <v>5</v>
      </c>
      <c r="E17" t="s">
        <v>5</v>
      </c>
      <c r="F17" t="s">
        <v>29</v>
      </c>
      <c r="G17" t="s">
        <v>46</v>
      </c>
      <c r="H17" t="s">
        <v>8</v>
      </c>
      <c r="I17" t="s">
        <v>27</v>
      </c>
      <c r="J17">
        <v>1</v>
      </c>
      <c r="K17" t="s">
        <v>10</v>
      </c>
      <c r="L17">
        <v>61</v>
      </c>
      <c r="M17">
        <v>61</v>
      </c>
      <c r="N17">
        <v>1.68</v>
      </c>
      <c r="O17" t="s">
        <v>132</v>
      </c>
      <c r="P17">
        <v>21.612811791383223</v>
      </c>
      <c r="Q17" t="s">
        <v>132</v>
      </c>
      <c r="R17">
        <v>21.612811791383223</v>
      </c>
      <c r="S17" t="s">
        <v>123</v>
      </c>
      <c r="T17">
        <v>151</v>
      </c>
      <c r="U17" t="s">
        <v>122</v>
      </c>
      <c r="V17">
        <v>266</v>
      </c>
      <c r="W17">
        <v>9.5</v>
      </c>
      <c r="X17">
        <v>3.5</v>
      </c>
      <c r="Y17">
        <v>3.1</v>
      </c>
      <c r="Z17">
        <v>1.4</v>
      </c>
      <c r="AA17">
        <v>483</v>
      </c>
      <c r="AB17">
        <v>244</v>
      </c>
      <c r="AC17">
        <v>22.5</v>
      </c>
      <c r="AD17">
        <v>33.700000000000003</v>
      </c>
      <c r="AE17">
        <v>7.6</v>
      </c>
      <c r="AF17">
        <v>10.9</v>
      </c>
      <c r="AG17">
        <v>5.9</v>
      </c>
      <c r="AH17">
        <v>1.7</v>
      </c>
      <c r="AI17">
        <v>0.5</v>
      </c>
      <c r="AJ17">
        <v>0.4</v>
      </c>
      <c r="AK17">
        <v>2.6</v>
      </c>
      <c r="AL17">
        <v>3.7</v>
      </c>
      <c r="AM17">
        <v>6851</v>
      </c>
      <c r="AN17">
        <v>1403</v>
      </c>
      <c r="AO17" t="s">
        <v>115</v>
      </c>
      <c r="AP17">
        <v>76833</v>
      </c>
      <c r="AQ17" t="s">
        <v>113</v>
      </c>
      <c r="AR17">
        <v>173</v>
      </c>
    </row>
    <row r="18" spans="1:44" x14ac:dyDescent="0.25">
      <c r="A18">
        <v>41</v>
      </c>
      <c r="B18">
        <v>30</v>
      </c>
      <c r="C18" t="s">
        <v>127</v>
      </c>
      <c r="D18" t="s">
        <v>4</v>
      </c>
      <c r="E18" t="s">
        <v>5</v>
      </c>
      <c r="F18" t="s">
        <v>6</v>
      </c>
      <c r="G18" t="s">
        <v>7</v>
      </c>
      <c r="H18" t="s">
        <v>15</v>
      </c>
      <c r="I18" t="s">
        <v>9</v>
      </c>
      <c r="J18">
        <v>1</v>
      </c>
      <c r="K18" t="s">
        <v>10</v>
      </c>
      <c r="L18">
        <v>61</v>
      </c>
      <c r="M18">
        <v>65</v>
      </c>
      <c r="N18">
        <v>1.62</v>
      </c>
      <c r="O18" t="s">
        <v>132</v>
      </c>
      <c r="P18">
        <v>23.243408017070564</v>
      </c>
      <c r="Q18" t="s">
        <v>132</v>
      </c>
      <c r="R18">
        <v>24.767565919829291</v>
      </c>
      <c r="S18" t="s">
        <v>123</v>
      </c>
      <c r="T18">
        <v>135</v>
      </c>
      <c r="U18" t="s">
        <v>122</v>
      </c>
      <c r="V18">
        <v>201</v>
      </c>
      <c r="W18">
        <v>6</v>
      </c>
      <c r="X18">
        <v>4.8</v>
      </c>
      <c r="Y18">
        <v>2.1</v>
      </c>
      <c r="Z18">
        <v>1.9</v>
      </c>
      <c r="AA18">
        <v>342</v>
      </c>
      <c r="AB18">
        <v>390</v>
      </c>
      <c r="AC18">
        <v>37.1</v>
      </c>
      <c r="AD18">
        <v>34.1</v>
      </c>
      <c r="AE18">
        <v>12.1</v>
      </c>
      <c r="AF18">
        <v>10.3</v>
      </c>
      <c r="AG18">
        <v>3.6</v>
      </c>
      <c r="AH18">
        <v>2.9</v>
      </c>
      <c r="AI18">
        <v>0.3</v>
      </c>
      <c r="AJ18">
        <v>0.2</v>
      </c>
      <c r="AK18">
        <v>4.5</v>
      </c>
      <c r="AL18">
        <v>2.7</v>
      </c>
      <c r="AM18">
        <v>1112</v>
      </c>
      <c r="AN18">
        <v>756</v>
      </c>
      <c r="AO18" t="s">
        <v>113</v>
      </c>
      <c r="AP18">
        <v>890</v>
      </c>
      <c r="AQ18" t="s">
        <v>113</v>
      </c>
      <c r="AR18">
        <v>49</v>
      </c>
    </row>
    <row r="19" spans="1:44" x14ac:dyDescent="0.25">
      <c r="A19">
        <v>7</v>
      </c>
      <c r="B19">
        <v>39</v>
      </c>
      <c r="C19" t="s">
        <v>127</v>
      </c>
      <c r="D19" t="s">
        <v>4</v>
      </c>
      <c r="E19" t="s">
        <v>5</v>
      </c>
      <c r="F19" t="s">
        <v>24</v>
      </c>
      <c r="G19" t="s">
        <v>46</v>
      </c>
      <c r="H19" t="s">
        <v>12</v>
      </c>
      <c r="I19" t="s">
        <v>9</v>
      </c>
      <c r="J19">
        <v>1</v>
      </c>
      <c r="L19">
        <v>74</v>
      </c>
      <c r="M19">
        <v>80</v>
      </c>
      <c r="N19">
        <v>1.58</v>
      </c>
      <c r="O19" t="s">
        <v>133</v>
      </c>
      <c r="P19">
        <v>29.642685467072578</v>
      </c>
      <c r="Q19" t="s">
        <v>134</v>
      </c>
      <c r="R19">
        <v>32.046146450889275</v>
      </c>
      <c r="S19" t="s">
        <v>123</v>
      </c>
      <c r="T19">
        <v>133</v>
      </c>
      <c r="U19" t="s">
        <v>123</v>
      </c>
      <c r="V19">
        <v>59</v>
      </c>
      <c r="W19">
        <v>5.7</v>
      </c>
      <c r="X19">
        <v>3.9</v>
      </c>
      <c r="Y19">
        <v>1</v>
      </c>
      <c r="Z19">
        <v>0.6</v>
      </c>
      <c r="AA19">
        <v>232</v>
      </c>
      <c r="AB19">
        <v>195</v>
      </c>
      <c r="AC19">
        <v>25.4</v>
      </c>
      <c r="AD19">
        <v>9</v>
      </c>
      <c r="AE19">
        <v>10.6</v>
      </c>
      <c r="AF19">
        <v>3.3</v>
      </c>
      <c r="AG19">
        <v>2.2000000000000002</v>
      </c>
      <c r="AH19">
        <v>3.1</v>
      </c>
      <c r="AI19">
        <v>0.5</v>
      </c>
      <c r="AJ19">
        <v>0.2</v>
      </c>
      <c r="AK19">
        <v>2.6</v>
      </c>
      <c r="AL19">
        <v>1.1000000000000001</v>
      </c>
      <c r="AM19">
        <v>9782</v>
      </c>
      <c r="AN19">
        <v>3432</v>
      </c>
      <c r="AO19" t="s">
        <v>115</v>
      </c>
      <c r="AP19">
        <v>742689</v>
      </c>
      <c r="AQ19" t="s">
        <v>115</v>
      </c>
      <c r="AR19">
        <v>569652</v>
      </c>
    </row>
    <row r="20" spans="1:44" x14ac:dyDescent="0.25">
      <c r="A20">
        <v>21</v>
      </c>
      <c r="B20">
        <v>35</v>
      </c>
      <c r="C20" t="s">
        <v>127</v>
      </c>
      <c r="D20" t="s">
        <v>4</v>
      </c>
      <c r="E20" t="s">
        <v>32</v>
      </c>
      <c r="F20" t="s">
        <v>6</v>
      </c>
      <c r="G20" t="s">
        <v>7</v>
      </c>
      <c r="H20" t="s">
        <v>8</v>
      </c>
      <c r="I20" t="s">
        <v>30</v>
      </c>
      <c r="J20">
        <v>1</v>
      </c>
      <c r="K20" t="s">
        <v>33</v>
      </c>
      <c r="L20">
        <v>51</v>
      </c>
      <c r="M20">
        <v>58</v>
      </c>
      <c r="N20">
        <v>1.65</v>
      </c>
      <c r="O20" t="s">
        <v>132</v>
      </c>
      <c r="P20">
        <v>18.732782369146008</v>
      </c>
      <c r="Q20" t="s">
        <v>132</v>
      </c>
      <c r="R20">
        <v>21.30394857667585</v>
      </c>
      <c r="S20" t="s">
        <v>123</v>
      </c>
      <c r="T20">
        <v>104</v>
      </c>
      <c r="U20" t="s">
        <v>123</v>
      </c>
      <c r="V20">
        <v>176</v>
      </c>
      <c r="W20">
        <v>8</v>
      </c>
      <c r="X20">
        <v>4.8</v>
      </c>
      <c r="Y20">
        <v>1.1000000000000001</v>
      </c>
      <c r="Z20">
        <v>0.9</v>
      </c>
      <c r="AA20">
        <v>178</v>
      </c>
      <c r="AB20">
        <v>256</v>
      </c>
      <c r="AC20">
        <v>34.4</v>
      </c>
      <c r="AD20">
        <v>32.1</v>
      </c>
      <c r="AE20">
        <v>11.9</v>
      </c>
      <c r="AF20">
        <v>10.6</v>
      </c>
      <c r="AG20">
        <v>6.1</v>
      </c>
      <c r="AH20">
        <v>3.4</v>
      </c>
      <c r="AI20">
        <v>0.8</v>
      </c>
      <c r="AJ20">
        <v>0.7</v>
      </c>
      <c r="AK20">
        <v>4.2</v>
      </c>
      <c r="AL20">
        <v>2.7</v>
      </c>
      <c r="AM20">
        <v>1116</v>
      </c>
      <c r="AN20">
        <v>0.38100000000000001</v>
      </c>
      <c r="AO20" t="s">
        <v>114</v>
      </c>
      <c r="AP20">
        <v>1539</v>
      </c>
      <c r="AQ20" t="s">
        <v>113</v>
      </c>
      <c r="AR20">
        <v>186</v>
      </c>
    </row>
    <row r="21" spans="1:44" x14ac:dyDescent="0.25">
      <c r="A21">
        <v>35</v>
      </c>
      <c r="B21">
        <v>35</v>
      </c>
      <c r="C21" t="s">
        <v>127</v>
      </c>
      <c r="D21" t="s">
        <v>4</v>
      </c>
      <c r="E21" t="s">
        <v>19</v>
      </c>
      <c r="F21" t="s">
        <v>6</v>
      </c>
      <c r="G21" t="s">
        <v>46</v>
      </c>
      <c r="H21" t="s">
        <v>12</v>
      </c>
      <c r="I21" t="s">
        <v>27</v>
      </c>
      <c r="J21">
        <v>1</v>
      </c>
      <c r="K21" t="s">
        <v>10</v>
      </c>
      <c r="L21">
        <v>65</v>
      </c>
      <c r="M21">
        <v>61</v>
      </c>
      <c r="N21">
        <v>1.7</v>
      </c>
      <c r="O21" t="s">
        <v>132</v>
      </c>
      <c r="P21">
        <v>22.491349480968861</v>
      </c>
      <c r="Q21" t="s">
        <v>132</v>
      </c>
      <c r="R21">
        <v>21.107266435986162</v>
      </c>
      <c r="S21" t="s">
        <v>123</v>
      </c>
      <c r="T21">
        <v>103</v>
      </c>
      <c r="U21" t="s">
        <v>123</v>
      </c>
      <c r="V21">
        <v>100</v>
      </c>
      <c r="W21">
        <v>6</v>
      </c>
      <c r="X21">
        <v>5.8</v>
      </c>
      <c r="Y21">
        <v>2.2000000000000002</v>
      </c>
      <c r="Z21">
        <v>1.8</v>
      </c>
      <c r="AA21">
        <v>357</v>
      </c>
      <c r="AB21">
        <v>241</v>
      </c>
      <c r="AC21">
        <v>28</v>
      </c>
      <c r="AD21">
        <v>37.799999999999997</v>
      </c>
      <c r="AE21">
        <v>9.6999999999999993</v>
      </c>
      <c r="AF21">
        <v>12.3</v>
      </c>
      <c r="AG21">
        <v>3.4</v>
      </c>
      <c r="AH21">
        <v>1.6</v>
      </c>
      <c r="AI21">
        <v>0.4</v>
      </c>
      <c r="AJ21">
        <v>0.1</v>
      </c>
      <c r="AK21">
        <v>3.3</v>
      </c>
      <c r="AL21">
        <v>3.9</v>
      </c>
      <c r="AM21">
        <v>4532</v>
      </c>
      <c r="AN21">
        <v>397</v>
      </c>
      <c r="AO21" t="s">
        <v>114</v>
      </c>
      <c r="AP21">
        <v>1683</v>
      </c>
      <c r="AQ21" t="s">
        <v>113</v>
      </c>
      <c r="AR21">
        <v>129</v>
      </c>
    </row>
    <row r="22" spans="1:44" x14ac:dyDescent="0.25">
      <c r="A22">
        <v>5</v>
      </c>
      <c r="B22">
        <v>33</v>
      </c>
      <c r="C22" t="s">
        <v>127</v>
      </c>
      <c r="D22" t="s">
        <v>5</v>
      </c>
      <c r="E22" t="s">
        <v>19</v>
      </c>
      <c r="F22" t="s">
        <v>20</v>
      </c>
      <c r="G22" t="s">
        <v>46</v>
      </c>
      <c r="H22" t="s">
        <v>15</v>
      </c>
      <c r="I22" t="s">
        <v>13</v>
      </c>
      <c r="J22">
        <v>1</v>
      </c>
      <c r="K22" t="s">
        <v>21</v>
      </c>
      <c r="L22">
        <v>70</v>
      </c>
      <c r="M22">
        <v>68</v>
      </c>
      <c r="N22">
        <v>1.76</v>
      </c>
      <c r="O22" t="s">
        <v>132</v>
      </c>
      <c r="P22">
        <v>22.598140495867771</v>
      </c>
      <c r="Q22" t="s">
        <v>132</v>
      </c>
      <c r="R22">
        <v>21.952479338842977</v>
      </c>
      <c r="S22" t="s">
        <v>123</v>
      </c>
      <c r="T22">
        <v>92</v>
      </c>
      <c r="U22" t="s">
        <v>123</v>
      </c>
      <c r="V22">
        <v>120</v>
      </c>
      <c r="W22">
        <v>5.4</v>
      </c>
      <c r="X22">
        <v>1.9</v>
      </c>
      <c r="Y22">
        <v>1.6</v>
      </c>
      <c r="Z22">
        <v>1.3</v>
      </c>
      <c r="AA22">
        <v>328</v>
      </c>
      <c r="AB22">
        <v>166</v>
      </c>
      <c r="AC22">
        <v>28.2</v>
      </c>
      <c r="AD22">
        <v>38.9</v>
      </c>
      <c r="AE22">
        <v>12.5</v>
      </c>
      <c r="AF22">
        <v>12.7</v>
      </c>
      <c r="AG22">
        <v>3.4</v>
      </c>
      <c r="AH22">
        <v>0.3</v>
      </c>
      <c r="AI22">
        <v>0.4</v>
      </c>
      <c r="AJ22">
        <v>0.3</v>
      </c>
      <c r="AK22">
        <v>3.7</v>
      </c>
      <c r="AL22">
        <v>4.3</v>
      </c>
      <c r="AM22">
        <v>4966</v>
      </c>
      <c r="AN22">
        <v>356</v>
      </c>
      <c r="AO22" t="s">
        <v>115</v>
      </c>
      <c r="AP22">
        <v>10731</v>
      </c>
      <c r="AQ22" t="s">
        <v>113</v>
      </c>
      <c r="AR22">
        <v>450</v>
      </c>
    </row>
    <row r="23" spans="1:44" x14ac:dyDescent="0.25">
      <c r="A23">
        <v>36</v>
      </c>
      <c r="B23">
        <v>38</v>
      </c>
      <c r="C23" t="s">
        <v>127</v>
      </c>
      <c r="D23" t="s">
        <v>4</v>
      </c>
      <c r="E23" t="s">
        <v>5</v>
      </c>
      <c r="F23" t="s">
        <v>25</v>
      </c>
      <c r="G23" t="s">
        <v>46</v>
      </c>
      <c r="H23" t="s">
        <v>40</v>
      </c>
      <c r="I23" t="s">
        <v>13</v>
      </c>
      <c r="J23">
        <v>1</v>
      </c>
      <c r="L23">
        <v>52</v>
      </c>
      <c r="M23">
        <v>52</v>
      </c>
      <c r="N23">
        <v>1.62</v>
      </c>
      <c r="O23" t="s">
        <v>132</v>
      </c>
      <c r="P23">
        <v>19.814052735863431</v>
      </c>
      <c r="Q23" t="s">
        <v>132</v>
      </c>
      <c r="R23">
        <v>19.814052735863431</v>
      </c>
      <c r="S23" t="s">
        <v>123</v>
      </c>
      <c r="T23">
        <v>63</v>
      </c>
      <c r="U23" t="s">
        <v>123</v>
      </c>
      <c r="V23">
        <v>61</v>
      </c>
      <c r="W23">
        <v>5.0999999999999996</v>
      </c>
      <c r="X23">
        <v>5.0999999999999996</v>
      </c>
      <c r="Y23">
        <v>2.1</v>
      </c>
      <c r="Z23">
        <v>1.6</v>
      </c>
      <c r="AA23">
        <v>193</v>
      </c>
      <c r="AB23">
        <v>260</v>
      </c>
      <c r="AC23">
        <v>32.5</v>
      </c>
      <c r="AD23">
        <v>35.6</v>
      </c>
      <c r="AE23">
        <v>10.7</v>
      </c>
      <c r="AF23">
        <v>11.3</v>
      </c>
      <c r="AG23">
        <v>2.5</v>
      </c>
      <c r="AH23">
        <v>2.2000000000000002</v>
      </c>
      <c r="AI23">
        <v>9.6</v>
      </c>
      <c r="AJ23">
        <v>0.6</v>
      </c>
      <c r="AK23">
        <v>3.7</v>
      </c>
      <c r="AL23">
        <v>3.9</v>
      </c>
      <c r="AM23">
        <v>1325</v>
      </c>
      <c r="AN23">
        <v>727</v>
      </c>
      <c r="AO23" t="s">
        <v>115</v>
      </c>
      <c r="AP23">
        <v>41268</v>
      </c>
      <c r="AQ23" t="s">
        <v>113</v>
      </c>
      <c r="AR23">
        <v>230</v>
      </c>
    </row>
    <row r="24" spans="1:44" x14ac:dyDescent="0.25">
      <c r="A24">
        <v>27</v>
      </c>
      <c r="B24">
        <v>31</v>
      </c>
      <c r="C24" t="s">
        <v>127</v>
      </c>
      <c r="D24" t="s">
        <v>5</v>
      </c>
      <c r="E24" t="s">
        <v>19</v>
      </c>
      <c r="F24" t="s">
        <v>34</v>
      </c>
      <c r="G24" t="s">
        <v>46</v>
      </c>
      <c r="H24" t="s">
        <v>8</v>
      </c>
      <c r="I24" t="s">
        <v>27</v>
      </c>
      <c r="J24">
        <v>1</v>
      </c>
      <c r="K24" t="s">
        <v>18</v>
      </c>
      <c r="L24">
        <v>67</v>
      </c>
      <c r="M24">
        <v>65</v>
      </c>
      <c r="N24">
        <v>1.83</v>
      </c>
      <c r="O24" t="s">
        <v>132</v>
      </c>
      <c r="P24">
        <v>20.006569321269669</v>
      </c>
      <c r="Q24" t="s">
        <v>132</v>
      </c>
      <c r="R24">
        <v>19.409358296754156</v>
      </c>
      <c r="S24" t="s">
        <v>123</v>
      </c>
      <c r="T24">
        <v>59</v>
      </c>
      <c r="U24" t="s">
        <v>123</v>
      </c>
      <c r="V24">
        <v>117</v>
      </c>
      <c r="W24">
        <v>3.9</v>
      </c>
      <c r="X24">
        <v>3.8</v>
      </c>
      <c r="Y24">
        <v>1.4</v>
      </c>
      <c r="Z24">
        <v>1.5</v>
      </c>
      <c r="AA24">
        <v>160</v>
      </c>
      <c r="AB24">
        <v>179</v>
      </c>
      <c r="AC24">
        <v>42.3</v>
      </c>
      <c r="AD24">
        <v>45.5</v>
      </c>
      <c r="AE24">
        <v>14.1</v>
      </c>
      <c r="AF24">
        <v>14.9</v>
      </c>
      <c r="AG24">
        <v>2.1</v>
      </c>
      <c r="AH24">
        <v>2</v>
      </c>
      <c r="AI24">
        <v>0.4</v>
      </c>
      <c r="AJ24">
        <v>0.3</v>
      </c>
      <c r="AK24">
        <v>4.2</v>
      </c>
      <c r="AL24">
        <v>4.5999999999999996</v>
      </c>
      <c r="AM24">
        <v>1856</v>
      </c>
      <c r="AN24">
        <v>943</v>
      </c>
      <c r="AO24" t="s">
        <v>113</v>
      </c>
      <c r="AP24">
        <v>841</v>
      </c>
      <c r="AQ24" t="s">
        <v>113</v>
      </c>
      <c r="AR24">
        <v>104</v>
      </c>
    </row>
    <row r="25" spans="1:44" x14ac:dyDescent="0.25">
      <c r="A25">
        <v>37</v>
      </c>
      <c r="B25">
        <v>35</v>
      </c>
      <c r="C25" t="s">
        <v>127</v>
      </c>
      <c r="D25" t="s">
        <v>4</v>
      </c>
      <c r="E25" t="s">
        <v>19</v>
      </c>
      <c r="F25" t="s">
        <v>41</v>
      </c>
      <c r="G25" t="s">
        <v>46</v>
      </c>
      <c r="H25" t="s">
        <v>12</v>
      </c>
      <c r="I25" t="s">
        <v>42</v>
      </c>
      <c r="J25">
        <v>1</v>
      </c>
      <c r="K25" t="s">
        <v>43</v>
      </c>
      <c r="L25">
        <v>47</v>
      </c>
      <c r="M25">
        <v>45</v>
      </c>
      <c r="N25">
        <v>1.61</v>
      </c>
      <c r="O25" t="s">
        <v>131</v>
      </c>
      <c r="P25">
        <v>18.132016511708652</v>
      </c>
      <c r="Q25" t="s">
        <v>131</v>
      </c>
      <c r="R25">
        <v>17.360441340997646</v>
      </c>
      <c r="S25" t="s">
        <v>123</v>
      </c>
      <c r="T25">
        <v>40</v>
      </c>
      <c r="U25" t="s">
        <v>123</v>
      </c>
      <c r="V25">
        <v>35</v>
      </c>
      <c r="W25">
        <v>3.5</v>
      </c>
      <c r="X25">
        <v>3.8</v>
      </c>
      <c r="Y25">
        <v>1.2</v>
      </c>
      <c r="Z25">
        <v>1.2</v>
      </c>
      <c r="AA25">
        <v>297</v>
      </c>
      <c r="AB25">
        <v>294</v>
      </c>
      <c r="AC25">
        <v>31.5</v>
      </c>
      <c r="AD25">
        <v>30.7</v>
      </c>
      <c r="AE25">
        <v>10.5</v>
      </c>
      <c r="AF25">
        <v>10.4</v>
      </c>
      <c r="AG25">
        <v>2.1</v>
      </c>
      <c r="AH25">
        <v>2.1</v>
      </c>
      <c r="AI25">
        <v>0.2</v>
      </c>
      <c r="AJ25">
        <v>0.2</v>
      </c>
      <c r="AK25">
        <v>4.0999999999999996</v>
      </c>
      <c r="AL25">
        <v>4.9000000000000004</v>
      </c>
      <c r="AM25">
        <v>1089</v>
      </c>
      <c r="AN25">
        <v>227</v>
      </c>
      <c r="AO25" t="s">
        <v>114</v>
      </c>
      <c r="AP25">
        <v>7890</v>
      </c>
      <c r="AQ25" t="s">
        <v>113</v>
      </c>
      <c r="AR25">
        <v>122</v>
      </c>
    </row>
    <row r="26" spans="1:44" x14ac:dyDescent="0.25">
      <c r="A26">
        <v>12</v>
      </c>
      <c r="B26">
        <v>30</v>
      </c>
      <c r="C26" t="s">
        <v>127</v>
      </c>
      <c r="D26" t="s">
        <v>4</v>
      </c>
      <c r="E26" t="s">
        <v>5</v>
      </c>
      <c r="F26" t="s">
        <v>6</v>
      </c>
      <c r="G26" t="s">
        <v>7</v>
      </c>
      <c r="H26" t="s">
        <v>15</v>
      </c>
      <c r="I26" t="s">
        <v>9</v>
      </c>
      <c r="J26">
        <v>1</v>
      </c>
      <c r="L26">
        <v>62</v>
      </c>
      <c r="M26">
        <v>65</v>
      </c>
      <c r="N26">
        <v>1.59</v>
      </c>
      <c r="O26" t="s">
        <v>132</v>
      </c>
      <c r="P26">
        <v>24.524346347059055</v>
      </c>
      <c r="Q26" t="s">
        <v>133</v>
      </c>
      <c r="R26">
        <v>25.711008267078039</v>
      </c>
      <c r="S26" t="s">
        <v>123</v>
      </c>
      <c r="T26">
        <v>38</v>
      </c>
      <c r="U26" t="s">
        <v>123</v>
      </c>
      <c r="V26">
        <v>122</v>
      </c>
      <c r="W26">
        <v>4.5999999999999996</v>
      </c>
      <c r="X26">
        <v>3.9</v>
      </c>
      <c r="Y26">
        <v>3.2</v>
      </c>
      <c r="Z26">
        <v>1.7</v>
      </c>
      <c r="AA26">
        <v>101</v>
      </c>
      <c r="AB26">
        <v>131</v>
      </c>
      <c r="AC26">
        <v>19.100000000000001</v>
      </c>
      <c r="AD26">
        <v>27.6</v>
      </c>
      <c r="AE26">
        <v>6.4</v>
      </c>
      <c r="AF26">
        <v>8.9</v>
      </c>
      <c r="AG26">
        <v>1.1000000000000001</v>
      </c>
      <c r="AH26">
        <v>1.9</v>
      </c>
      <c r="AI26">
        <v>0.3</v>
      </c>
      <c r="AJ26">
        <v>0.3</v>
      </c>
      <c r="AK26">
        <v>2.1</v>
      </c>
      <c r="AL26">
        <v>3.3</v>
      </c>
      <c r="AM26">
        <v>1589</v>
      </c>
      <c r="AN26">
        <v>1503</v>
      </c>
      <c r="AO26" t="s">
        <v>115</v>
      </c>
      <c r="AP26">
        <v>62455</v>
      </c>
      <c r="AQ26" t="s">
        <v>113</v>
      </c>
      <c r="AR26">
        <v>20</v>
      </c>
    </row>
    <row r="27" spans="1:44" x14ac:dyDescent="0.25">
      <c r="A27">
        <v>4</v>
      </c>
      <c r="B27">
        <v>40</v>
      </c>
      <c r="C27" t="s">
        <v>127</v>
      </c>
      <c r="D27" t="s">
        <v>4</v>
      </c>
      <c r="E27" t="s">
        <v>5</v>
      </c>
      <c r="F27" t="s">
        <v>6</v>
      </c>
      <c r="G27" t="s">
        <v>7</v>
      </c>
      <c r="H27" t="s">
        <v>15</v>
      </c>
      <c r="I27" t="s">
        <v>9</v>
      </c>
      <c r="J27">
        <v>1</v>
      </c>
      <c r="K27" t="s">
        <v>18</v>
      </c>
      <c r="L27">
        <v>48</v>
      </c>
      <c r="M27">
        <v>45</v>
      </c>
      <c r="N27">
        <v>1.6</v>
      </c>
      <c r="O27" t="s">
        <v>132</v>
      </c>
      <c r="P27">
        <v>18.749999999999996</v>
      </c>
      <c r="Q27" t="s">
        <v>131</v>
      </c>
      <c r="R27">
        <v>17.578124999999996</v>
      </c>
      <c r="S27" t="s">
        <v>121</v>
      </c>
      <c r="T27">
        <v>643</v>
      </c>
      <c r="U27" t="s">
        <v>121</v>
      </c>
      <c r="V27">
        <v>625</v>
      </c>
      <c r="W27">
        <v>5.3</v>
      </c>
      <c r="X27">
        <v>9.1</v>
      </c>
      <c r="Y27">
        <v>1.6</v>
      </c>
      <c r="Z27">
        <v>3.3</v>
      </c>
      <c r="AA27">
        <v>458</v>
      </c>
      <c r="AB27">
        <v>390</v>
      </c>
      <c r="AC27">
        <v>34.200000000000003</v>
      </c>
      <c r="AD27">
        <v>31.4</v>
      </c>
      <c r="AE27">
        <v>11.3</v>
      </c>
      <c r="AF27">
        <v>10.7</v>
      </c>
      <c r="AG27">
        <v>3.2</v>
      </c>
      <c r="AH27">
        <v>5.2</v>
      </c>
      <c r="AI27">
        <v>0.3</v>
      </c>
      <c r="AJ27">
        <v>0.6</v>
      </c>
      <c r="AK27">
        <v>3.7</v>
      </c>
      <c r="AL27">
        <v>3.1</v>
      </c>
      <c r="AM27">
        <v>479</v>
      </c>
      <c r="AN27">
        <v>419</v>
      </c>
      <c r="AO27" t="s">
        <v>115</v>
      </c>
      <c r="AP27">
        <v>87475</v>
      </c>
      <c r="AQ27" t="s">
        <v>114</v>
      </c>
      <c r="AR27">
        <v>1850</v>
      </c>
    </row>
    <row r="28" spans="1:44" x14ac:dyDescent="0.25">
      <c r="A28">
        <v>30</v>
      </c>
      <c r="B28">
        <v>45</v>
      </c>
      <c r="C28" t="s">
        <v>127</v>
      </c>
      <c r="D28" t="s">
        <v>4</v>
      </c>
      <c r="E28" t="s">
        <v>19</v>
      </c>
      <c r="F28" t="s">
        <v>6</v>
      </c>
      <c r="G28" t="s">
        <v>7</v>
      </c>
      <c r="H28" t="s">
        <v>15</v>
      </c>
      <c r="I28" t="s">
        <v>9</v>
      </c>
      <c r="J28">
        <v>1</v>
      </c>
      <c r="L28">
        <v>45</v>
      </c>
      <c r="M28">
        <v>43</v>
      </c>
      <c r="N28">
        <v>1.6</v>
      </c>
      <c r="O28" t="s">
        <v>131</v>
      </c>
      <c r="P28">
        <v>17.578124999999996</v>
      </c>
      <c r="Q28" t="s">
        <v>131</v>
      </c>
      <c r="R28">
        <v>16.796874999999996</v>
      </c>
      <c r="S28" t="s">
        <v>122</v>
      </c>
      <c r="T28">
        <v>460</v>
      </c>
      <c r="U28" t="s">
        <v>122</v>
      </c>
      <c r="V28">
        <v>479</v>
      </c>
      <c r="W28">
        <v>3</v>
      </c>
      <c r="X28">
        <v>10.4</v>
      </c>
      <c r="Y28">
        <v>2.1</v>
      </c>
      <c r="Z28">
        <v>3</v>
      </c>
      <c r="AA28">
        <v>263</v>
      </c>
      <c r="AB28">
        <v>199</v>
      </c>
      <c r="AC28">
        <v>34.700000000000003</v>
      </c>
      <c r="AD28">
        <v>28.9</v>
      </c>
      <c r="AE28">
        <v>11.5</v>
      </c>
      <c r="AF28">
        <v>10.5</v>
      </c>
      <c r="AG28">
        <v>0.6</v>
      </c>
      <c r="AH28">
        <v>1.9</v>
      </c>
      <c r="AI28">
        <v>0.3</v>
      </c>
      <c r="AJ28">
        <v>0.3</v>
      </c>
      <c r="AK28">
        <v>3.9</v>
      </c>
      <c r="AL28">
        <v>2.6</v>
      </c>
      <c r="AM28">
        <v>623</v>
      </c>
      <c r="AN28">
        <v>218</v>
      </c>
      <c r="AO28" t="s">
        <v>114</v>
      </c>
      <c r="AP28">
        <v>4789</v>
      </c>
      <c r="AQ28" t="s">
        <v>113</v>
      </c>
      <c r="AR28">
        <v>108</v>
      </c>
    </row>
    <row r="29" spans="1:44" x14ac:dyDescent="0.25">
      <c r="A29">
        <v>33</v>
      </c>
      <c r="B29">
        <v>42</v>
      </c>
      <c r="C29" t="s">
        <v>127</v>
      </c>
      <c r="D29" t="s">
        <v>5</v>
      </c>
      <c r="E29" t="s">
        <v>5</v>
      </c>
      <c r="F29" t="s">
        <v>6</v>
      </c>
      <c r="G29" t="s">
        <v>7</v>
      </c>
      <c r="H29" t="s">
        <v>15</v>
      </c>
      <c r="I29" t="s">
        <v>13</v>
      </c>
      <c r="J29">
        <v>1</v>
      </c>
      <c r="K29" t="s">
        <v>38</v>
      </c>
      <c r="L29">
        <v>69</v>
      </c>
      <c r="M29">
        <v>61</v>
      </c>
      <c r="N29">
        <v>1.91</v>
      </c>
      <c r="O29" t="s">
        <v>132</v>
      </c>
      <c r="P29">
        <v>18.913955209561141</v>
      </c>
      <c r="Q29" t="s">
        <v>131</v>
      </c>
      <c r="R29">
        <v>16.721032866423617</v>
      </c>
      <c r="S29" t="s">
        <v>122</v>
      </c>
      <c r="T29">
        <v>460</v>
      </c>
      <c r="U29" t="s">
        <v>122</v>
      </c>
      <c r="V29">
        <v>380</v>
      </c>
      <c r="W29">
        <v>6.6</v>
      </c>
      <c r="X29">
        <v>8.8000000000000007</v>
      </c>
      <c r="Y29">
        <v>5.4</v>
      </c>
      <c r="Z29">
        <v>3.1</v>
      </c>
      <c r="AA29">
        <v>140</v>
      </c>
      <c r="AB29">
        <v>109</v>
      </c>
      <c r="AC29">
        <v>34.5</v>
      </c>
      <c r="AD29">
        <v>30.6</v>
      </c>
      <c r="AE29">
        <v>12.1</v>
      </c>
      <c r="AF29">
        <v>9.8000000000000007</v>
      </c>
      <c r="AG29">
        <v>0.6</v>
      </c>
      <c r="AH29">
        <v>0.6</v>
      </c>
      <c r="AI29">
        <v>0.6</v>
      </c>
      <c r="AJ29">
        <v>0.5</v>
      </c>
      <c r="AK29">
        <v>3.7</v>
      </c>
      <c r="AL29">
        <v>3.1</v>
      </c>
      <c r="AM29">
        <v>1139</v>
      </c>
      <c r="AN29">
        <v>759</v>
      </c>
      <c r="AO29" t="s">
        <v>113</v>
      </c>
      <c r="AP29">
        <v>400</v>
      </c>
      <c r="AQ29" t="s">
        <v>113</v>
      </c>
      <c r="AR29">
        <v>123</v>
      </c>
    </row>
    <row r="30" spans="1:44" x14ac:dyDescent="0.25">
      <c r="A30">
        <v>1</v>
      </c>
      <c r="B30">
        <v>41</v>
      </c>
      <c r="C30" t="s">
        <v>127</v>
      </c>
      <c r="D30" t="s">
        <v>5</v>
      </c>
      <c r="E30" t="s">
        <v>5</v>
      </c>
      <c r="F30" t="s">
        <v>6</v>
      </c>
      <c r="G30" t="s">
        <v>11</v>
      </c>
      <c r="H30" t="s">
        <v>12</v>
      </c>
      <c r="I30" t="s">
        <v>13</v>
      </c>
      <c r="J30">
        <v>1</v>
      </c>
      <c r="K30" t="s">
        <v>14</v>
      </c>
      <c r="L30">
        <v>65</v>
      </c>
      <c r="M30">
        <v>61</v>
      </c>
      <c r="N30">
        <v>1.67</v>
      </c>
      <c r="O30" t="s">
        <v>132</v>
      </c>
      <c r="P30">
        <v>23.306680053067517</v>
      </c>
      <c r="Q30" t="s">
        <v>132</v>
      </c>
      <c r="R30">
        <v>21.872422819032593</v>
      </c>
      <c r="S30" t="s">
        <v>122</v>
      </c>
      <c r="T30">
        <v>386</v>
      </c>
      <c r="U30" t="s">
        <v>123</v>
      </c>
      <c r="V30">
        <v>193</v>
      </c>
      <c r="W30">
        <v>4.9000000000000004</v>
      </c>
      <c r="X30">
        <v>2.8</v>
      </c>
      <c r="Y30">
        <v>2.7</v>
      </c>
      <c r="Z30">
        <v>1.8</v>
      </c>
      <c r="AA30">
        <v>203</v>
      </c>
      <c r="AB30">
        <v>210</v>
      </c>
      <c r="AC30">
        <v>43.6</v>
      </c>
      <c r="AD30">
        <v>37.5</v>
      </c>
      <c r="AE30">
        <v>13.7</v>
      </c>
      <c r="AF30">
        <v>11.9</v>
      </c>
      <c r="AG30">
        <v>1.8</v>
      </c>
      <c r="AH30">
        <v>0.7</v>
      </c>
      <c r="AI30">
        <v>0.4</v>
      </c>
      <c r="AJ30">
        <v>0.3</v>
      </c>
      <c r="AK30">
        <v>4.7</v>
      </c>
      <c r="AL30">
        <v>3.9</v>
      </c>
      <c r="AM30">
        <v>419</v>
      </c>
      <c r="AN30">
        <v>387</v>
      </c>
      <c r="AO30" t="s">
        <v>115</v>
      </c>
      <c r="AP30">
        <v>54554</v>
      </c>
      <c r="AQ30" t="s">
        <v>115</v>
      </c>
      <c r="AR30">
        <v>24855</v>
      </c>
    </row>
    <row r="31" spans="1:44" x14ac:dyDescent="0.25">
      <c r="A31">
        <v>38</v>
      </c>
      <c r="B31">
        <v>40</v>
      </c>
      <c r="C31" t="s">
        <v>127</v>
      </c>
      <c r="D31" t="s">
        <v>4</v>
      </c>
      <c r="E31" t="s">
        <v>31</v>
      </c>
      <c r="F31" t="s">
        <v>6</v>
      </c>
      <c r="G31" t="s">
        <v>7</v>
      </c>
      <c r="H31" t="s">
        <v>15</v>
      </c>
      <c r="I31" t="s">
        <v>13</v>
      </c>
      <c r="J31">
        <v>1</v>
      </c>
      <c r="K31" t="s">
        <v>21</v>
      </c>
      <c r="L31">
        <v>46</v>
      </c>
      <c r="M31">
        <v>45</v>
      </c>
      <c r="N31">
        <v>1.58</v>
      </c>
      <c r="O31" t="s">
        <v>131</v>
      </c>
      <c r="P31">
        <v>18.426534209261334</v>
      </c>
      <c r="Q31" t="s">
        <v>131</v>
      </c>
      <c r="R31">
        <v>18.025957378625218</v>
      </c>
      <c r="S31" t="s">
        <v>122</v>
      </c>
      <c r="T31">
        <v>290</v>
      </c>
      <c r="U31" t="s">
        <v>122</v>
      </c>
      <c r="V31">
        <v>270</v>
      </c>
      <c r="W31">
        <v>6.7</v>
      </c>
      <c r="X31">
        <v>6.2</v>
      </c>
      <c r="Y31">
        <v>3.8</v>
      </c>
      <c r="Z31">
        <v>2.9</v>
      </c>
      <c r="AA31">
        <v>336</v>
      </c>
      <c r="AB31">
        <v>333</v>
      </c>
      <c r="AC31">
        <v>34.6</v>
      </c>
      <c r="AD31">
        <v>32.5</v>
      </c>
      <c r="AE31">
        <v>11.3</v>
      </c>
      <c r="AF31">
        <v>11.1</v>
      </c>
      <c r="AG31">
        <v>2.5</v>
      </c>
      <c r="AH31">
        <v>2</v>
      </c>
      <c r="AI31">
        <v>0.4</v>
      </c>
      <c r="AJ31">
        <v>0.3</v>
      </c>
      <c r="AK31">
        <v>4.4000000000000004</v>
      </c>
      <c r="AL31">
        <v>3.8</v>
      </c>
      <c r="AM31">
        <v>1328</v>
      </c>
      <c r="AN31">
        <v>662</v>
      </c>
      <c r="AO31" t="s">
        <v>114</v>
      </c>
      <c r="AP31">
        <v>3095</v>
      </c>
      <c r="AQ31" t="s">
        <v>113</v>
      </c>
      <c r="AR31">
        <v>276</v>
      </c>
    </row>
    <row r="32" spans="1:44" x14ac:dyDescent="0.25">
      <c r="A32">
        <v>32</v>
      </c>
      <c r="B32">
        <v>43</v>
      </c>
      <c r="C32" t="s">
        <v>127</v>
      </c>
      <c r="D32" t="s">
        <v>4</v>
      </c>
      <c r="E32" t="s">
        <v>5</v>
      </c>
      <c r="F32" t="s">
        <v>6</v>
      </c>
      <c r="G32" t="s">
        <v>7</v>
      </c>
      <c r="H32" t="s">
        <v>12</v>
      </c>
      <c r="I32" t="s">
        <v>27</v>
      </c>
      <c r="J32">
        <v>1</v>
      </c>
      <c r="K32" t="s">
        <v>37</v>
      </c>
      <c r="L32">
        <v>78</v>
      </c>
      <c r="M32">
        <v>75</v>
      </c>
      <c r="N32">
        <v>1.62</v>
      </c>
      <c r="O32" t="s">
        <v>133</v>
      </c>
      <c r="P32">
        <v>29.721079103795148</v>
      </c>
      <c r="Q32" t="s">
        <v>133</v>
      </c>
      <c r="R32">
        <v>28.577960676726104</v>
      </c>
      <c r="S32" t="s">
        <v>123</v>
      </c>
      <c r="T32">
        <v>161</v>
      </c>
      <c r="U32" t="s">
        <v>123</v>
      </c>
      <c r="V32">
        <v>102</v>
      </c>
      <c r="W32">
        <v>10.5</v>
      </c>
      <c r="X32">
        <v>13.8</v>
      </c>
      <c r="Y32">
        <v>6.3</v>
      </c>
      <c r="Z32">
        <v>4.8</v>
      </c>
      <c r="AA32">
        <v>342</v>
      </c>
      <c r="AB32">
        <v>179</v>
      </c>
      <c r="AC32">
        <v>27</v>
      </c>
      <c r="AD32">
        <v>22.1</v>
      </c>
      <c r="AE32">
        <v>9.6</v>
      </c>
      <c r="AF32">
        <v>7.4</v>
      </c>
      <c r="AG32">
        <v>2.9</v>
      </c>
      <c r="AH32">
        <v>0.9</v>
      </c>
      <c r="AI32">
        <v>1.3</v>
      </c>
      <c r="AJ32">
        <v>1.1000000000000001</v>
      </c>
      <c r="AK32">
        <v>3.3</v>
      </c>
      <c r="AL32">
        <v>2.1</v>
      </c>
      <c r="AM32">
        <v>3883</v>
      </c>
      <c r="AN32">
        <v>6937</v>
      </c>
      <c r="AO32" t="s">
        <v>114</v>
      </c>
      <c r="AP32">
        <v>5890</v>
      </c>
      <c r="AQ32" t="s">
        <v>114</v>
      </c>
      <c r="AR32">
        <v>1367</v>
      </c>
    </row>
    <row r="33" spans="1:44" x14ac:dyDescent="0.25">
      <c r="A33">
        <v>8</v>
      </c>
      <c r="B33">
        <v>40</v>
      </c>
      <c r="C33" t="s">
        <v>127</v>
      </c>
      <c r="D33" t="s">
        <v>4</v>
      </c>
      <c r="E33" t="s">
        <v>5</v>
      </c>
      <c r="F33" t="s">
        <v>25</v>
      </c>
      <c r="G33" t="s">
        <v>46</v>
      </c>
      <c r="H33" t="s">
        <v>8</v>
      </c>
      <c r="I33" t="s">
        <v>9</v>
      </c>
      <c r="J33">
        <v>1</v>
      </c>
      <c r="K33" t="s">
        <v>26</v>
      </c>
      <c r="L33">
        <v>64</v>
      </c>
      <c r="M33">
        <v>70</v>
      </c>
      <c r="N33">
        <v>1.55</v>
      </c>
      <c r="O33" t="s">
        <v>133</v>
      </c>
      <c r="P33">
        <v>26.638917793964616</v>
      </c>
      <c r="Q33" t="s">
        <v>133</v>
      </c>
      <c r="R33">
        <v>29.136316337148799</v>
      </c>
      <c r="S33" t="s">
        <v>123</v>
      </c>
      <c r="T33">
        <v>126</v>
      </c>
      <c r="U33" t="s">
        <v>122</v>
      </c>
      <c r="V33">
        <v>239</v>
      </c>
      <c r="W33">
        <v>2.6</v>
      </c>
      <c r="X33">
        <v>3.6</v>
      </c>
      <c r="Y33">
        <v>3.3</v>
      </c>
      <c r="Z33">
        <v>1.6</v>
      </c>
      <c r="AA33">
        <v>127</v>
      </c>
      <c r="AB33">
        <v>207</v>
      </c>
      <c r="AC33">
        <v>36.299999999999997</v>
      </c>
      <c r="AD33">
        <v>30.6</v>
      </c>
      <c r="AE33">
        <v>11.9</v>
      </c>
      <c r="AF33">
        <v>10.5</v>
      </c>
      <c r="AG33">
        <v>0.2</v>
      </c>
      <c r="AH33">
        <v>3.1</v>
      </c>
      <c r="AI33">
        <v>0.2</v>
      </c>
      <c r="AJ33">
        <v>0.2</v>
      </c>
      <c r="AK33">
        <v>4.3</v>
      </c>
      <c r="AL33">
        <v>3.2</v>
      </c>
      <c r="AM33">
        <v>1722</v>
      </c>
      <c r="AN33">
        <v>1213</v>
      </c>
      <c r="AO33" t="s">
        <v>114</v>
      </c>
      <c r="AP33">
        <v>5724</v>
      </c>
      <c r="AQ33" t="s">
        <v>113</v>
      </c>
      <c r="AR33">
        <v>20</v>
      </c>
    </row>
    <row r="34" spans="1:44" x14ac:dyDescent="0.25">
      <c r="A34">
        <v>39</v>
      </c>
      <c r="B34">
        <v>45</v>
      </c>
      <c r="C34" t="s">
        <v>127</v>
      </c>
      <c r="D34" t="s">
        <v>5</v>
      </c>
      <c r="E34" t="s">
        <v>5</v>
      </c>
      <c r="F34" t="s">
        <v>6</v>
      </c>
      <c r="G34" t="s">
        <v>7</v>
      </c>
      <c r="H34" t="s">
        <v>15</v>
      </c>
      <c r="I34" t="s">
        <v>44</v>
      </c>
      <c r="J34">
        <v>1</v>
      </c>
      <c r="K34" t="s">
        <v>21</v>
      </c>
      <c r="L34">
        <v>56</v>
      </c>
      <c r="M34">
        <v>69</v>
      </c>
      <c r="N34">
        <v>1.8</v>
      </c>
      <c r="O34" t="s">
        <v>131</v>
      </c>
      <c r="P34">
        <v>17.283950617283949</v>
      </c>
      <c r="Q34" t="s">
        <v>132</v>
      </c>
      <c r="R34">
        <v>21.296296296296294</v>
      </c>
      <c r="S34" t="s">
        <v>123</v>
      </c>
      <c r="T34">
        <v>97</v>
      </c>
      <c r="U34" t="s">
        <v>123</v>
      </c>
      <c r="V34">
        <v>109</v>
      </c>
      <c r="W34">
        <v>6.3</v>
      </c>
      <c r="X34">
        <v>7.5</v>
      </c>
      <c r="Y34">
        <v>3.8</v>
      </c>
      <c r="Z34">
        <v>2.7</v>
      </c>
      <c r="AA34">
        <v>104</v>
      </c>
      <c r="AB34">
        <v>160</v>
      </c>
      <c r="AC34">
        <v>29.3</v>
      </c>
      <c r="AD34">
        <v>30.1</v>
      </c>
      <c r="AE34">
        <v>10</v>
      </c>
      <c r="AF34">
        <v>9.8000000000000007</v>
      </c>
      <c r="AG34">
        <v>2</v>
      </c>
      <c r="AH34">
        <v>2.1</v>
      </c>
      <c r="AI34">
        <v>0.5</v>
      </c>
      <c r="AJ34">
        <v>0.4</v>
      </c>
      <c r="AK34">
        <v>3.8</v>
      </c>
      <c r="AL34">
        <v>2.9</v>
      </c>
      <c r="AM34">
        <v>3146</v>
      </c>
      <c r="AN34">
        <v>3063</v>
      </c>
      <c r="AO34" t="s">
        <v>115</v>
      </c>
      <c r="AP34">
        <v>43092</v>
      </c>
      <c r="AQ34" t="s">
        <v>114</v>
      </c>
      <c r="AR34">
        <v>1875</v>
      </c>
    </row>
    <row r="35" spans="1:44" x14ac:dyDescent="0.25">
      <c r="A35">
        <v>6</v>
      </c>
      <c r="B35">
        <v>46</v>
      </c>
      <c r="C35" t="s">
        <v>128</v>
      </c>
      <c r="D35" t="s">
        <v>5</v>
      </c>
      <c r="E35" t="s">
        <v>5</v>
      </c>
      <c r="F35" t="s">
        <v>6</v>
      </c>
      <c r="G35" t="s">
        <v>7</v>
      </c>
      <c r="H35" t="s">
        <v>15</v>
      </c>
      <c r="I35" t="s">
        <v>23</v>
      </c>
      <c r="J35">
        <v>1</v>
      </c>
      <c r="L35">
        <v>58</v>
      </c>
      <c r="M35">
        <v>55</v>
      </c>
      <c r="N35">
        <v>1.63</v>
      </c>
      <c r="O35" t="s">
        <v>132</v>
      </c>
      <c r="P35">
        <v>21.829952199932254</v>
      </c>
      <c r="Q35" t="s">
        <v>132</v>
      </c>
      <c r="R35">
        <v>20.700816741315069</v>
      </c>
      <c r="S35" t="s">
        <v>123</v>
      </c>
      <c r="T35">
        <v>62</v>
      </c>
      <c r="U35" t="s">
        <v>123</v>
      </c>
      <c r="V35">
        <v>124</v>
      </c>
      <c r="W35">
        <v>4.5</v>
      </c>
      <c r="X35">
        <v>5.4</v>
      </c>
      <c r="Y35">
        <v>3</v>
      </c>
      <c r="Z35">
        <v>1.9</v>
      </c>
      <c r="AA35">
        <v>120</v>
      </c>
      <c r="AB35">
        <v>132</v>
      </c>
      <c r="AC35">
        <v>38.799999999999997</v>
      </c>
      <c r="AD35">
        <v>39.1</v>
      </c>
      <c r="AE35">
        <v>12.5</v>
      </c>
      <c r="AF35">
        <v>13.1</v>
      </c>
      <c r="AG35">
        <v>2.6</v>
      </c>
      <c r="AH35">
        <v>3.1</v>
      </c>
      <c r="AI35">
        <v>0.3</v>
      </c>
      <c r="AJ35">
        <v>0.4</v>
      </c>
      <c r="AK35">
        <v>4.0999999999999996</v>
      </c>
      <c r="AL35">
        <v>4.0999999999999996</v>
      </c>
      <c r="AM35">
        <v>1485</v>
      </c>
      <c r="AN35">
        <v>756</v>
      </c>
      <c r="AO35" t="s">
        <v>115</v>
      </c>
      <c r="AP35">
        <v>185040</v>
      </c>
      <c r="AQ35" t="s">
        <v>113</v>
      </c>
      <c r="AR35">
        <v>20</v>
      </c>
    </row>
    <row r="36" spans="1:44" x14ac:dyDescent="0.25">
      <c r="A36">
        <v>44</v>
      </c>
      <c r="B36">
        <v>40</v>
      </c>
      <c r="C36" t="s">
        <v>127</v>
      </c>
      <c r="D36" t="s">
        <v>5</v>
      </c>
      <c r="E36" t="s">
        <v>5</v>
      </c>
      <c r="F36" t="s">
        <v>6</v>
      </c>
      <c r="G36" t="s">
        <v>7</v>
      </c>
      <c r="H36" t="s">
        <v>12</v>
      </c>
      <c r="I36" t="s">
        <v>30</v>
      </c>
      <c r="J36">
        <v>1</v>
      </c>
      <c r="K36" t="s">
        <v>35</v>
      </c>
      <c r="L36">
        <v>60</v>
      </c>
      <c r="M36">
        <v>69</v>
      </c>
      <c r="N36">
        <v>1.69</v>
      </c>
      <c r="O36" t="s">
        <v>132</v>
      </c>
      <c r="P36">
        <v>21.007667798746546</v>
      </c>
      <c r="Q36" t="s">
        <v>132</v>
      </c>
      <c r="R36">
        <v>24.158817968558527</v>
      </c>
      <c r="S36" t="s">
        <v>123</v>
      </c>
      <c r="T36">
        <v>24</v>
      </c>
      <c r="U36" t="s">
        <v>123</v>
      </c>
      <c r="V36">
        <v>111</v>
      </c>
      <c r="W36">
        <v>3.2</v>
      </c>
      <c r="X36">
        <v>5.6</v>
      </c>
      <c r="Y36">
        <v>0.9</v>
      </c>
      <c r="Z36">
        <v>0.7</v>
      </c>
      <c r="AA36">
        <v>174</v>
      </c>
      <c r="AB36">
        <v>126</v>
      </c>
      <c r="AC36">
        <v>28</v>
      </c>
      <c r="AD36">
        <v>23.8</v>
      </c>
      <c r="AE36">
        <v>9.6</v>
      </c>
      <c r="AF36">
        <v>13.6</v>
      </c>
      <c r="AG36">
        <v>2</v>
      </c>
      <c r="AH36">
        <v>2.6</v>
      </c>
      <c r="AI36">
        <v>0.3</v>
      </c>
      <c r="AJ36">
        <v>0.4</v>
      </c>
      <c r="AK36">
        <v>3.44</v>
      </c>
      <c r="AL36">
        <v>6.2</v>
      </c>
      <c r="AM36">
        <v>518</v>
      </c>
      <c r="AN36">
        <v>441</v>
      </c>
      <c r="AO36" t="s">
        <v>113</v>
      </c>
      <c r="AP36">
        <v>284</v>
      </c>
      <c r="AQ36" t="s">
        <v>113</v>
      </c>
      <c r="AR36">
        <v>72</v>
      </c>
    </row>
    <row r="37" spans="1:44" x14ac:dyDescent="0.25">
      <c r="A37">
        <v>14</v>
      </c>
      <c r="B37">
        <v>48</v>
      </c>
      <c r="C37" t="s">
        <v>128</v>
      </c>
      <c r="D37" t="s">
        <v>5</v>
      </c>
      <c r="E37" t="s">
        <v>5</v>
      </c>
      <c r="F37" t="s">
        <v>29</v>
      </c>
      <c r="G37" t="s">
        <v>46</v>
      </c>
      <c r="H37" t="s">
        <v>12</v>
      </c>
      <c r="I37" t="s">
        <v>30</v>
      </c>
      <c r="J37">
        <v>1</v>
      </c>
      <c r="L37">
        <v>52</v>
      </c>
      <c r="M37">
        <v>58</v>
      </c>
      <c r="N37">
        <v>1.58</v>
      </c>
      <c r="O37" t="s">
        <v>132</v>
      </c>
      <c r="P37">
        <v>20.82999519307803</v>
      </c>
      <c r="Q37" t="s">
        <v>132</v>
      </c>
      <c r="R37">
        <v>23.233456176894723</v>
      </c>
      <c r="S37" t="s">
        <v>123</v>
      </c>
      <c r="T37">
        <v>12</v>
      </c>
      <c r="U37" t="s">
        <v>121</v>
      </c>
      <c r="V37">
        <v>546</v>
      </c>
      <c r="W37">
        <v>5.4</v>
      </c>
      <c r="X37">
        <v>4.4000000000000004</v>
      </c>
      <c r="Y37">
        <v>1.7</v>
      </c>
      <c r="Z37">
        <v>2.2000000000000002</v>
      </c>
      <c r="AA37">
        <v>276</v>
      </c>
      <c r="AB37">
        <v>91</v>
      </c>
      <c r="AC37">
        <v>31.3</v>
      </c>
      <c r="AD37">
        <v>36.6</v>
      </c>
      <c r="AE37">
        <v>10.4</v>
      </c>
      <c r="AF37">
        <v>11.8</v>
      </c>
      <c r="AG37">
        <v>3</v>
      </c>
      <c r="AH37">
        <v>0.5</v>
      </c>
      <c r="AI37">
        <v>0.7</v>
      </c>
      <c r="AJ37">
        <v>0.4</v>
      </c>
      <c r="AK37">
        <v>2.9</v>
      </c>
      <c r="AL37">
        <v>3.7</v>
      </c>
      <c r="AM37">
        <v>818</v>
      </c>
      <c r="AN37">
        <v>1774</v>
      </c>
      <c r="AO37" t="s">
        <v>115</v>
      </c>
      <c r="AP37">
        <v>55096</v>
      </c>
      <c r="AQ37" t="s">
        <v>113</v>
      </c>
      <c r="AR37">
        <v>20</v>
      </c>
    </row>
    <row r="38" spans="1:44" x14ac:dyDescent="0.25">
      <c r="A38">
        <v>31</v>
      </c>
      <c r="B38">
        <v>50</v>
      </c>
      <c r="C38" t="s">
        <v>128</v>
      </c>
      <c r="D38" t="s">
        <v>4</v>
      </c>
      <c r="E38" t="s">
        <v>5</v>
      </c>
      <c r="F38" t="s">
        <v>6</v>
      </c>
      <c r="G38" t="s">
        <v>7</v>
      </c>
      <c r="H38" t="s">
        <v>15</v>
      </c>
      <c r="I38" t="s">
        <v>9</v>
      </c>
      <c r="J38">
        <v>1</v>
      </c>
      <c r="K38" t="s">
        <v>36</v>
      </c>
      <c r="L38">
        <v>50</v>
      </c>
      <c r="M38">
        <v>48</v>
      </c>
      <c r="N38">
        <v>1.65</v>
      </c>
      <c r="O38" t="s">
        <v>131</v>
      </c>
      <c r="P38">
        <v>18.365472910927458</v>
      </c>
      <c r="Q38" t="s">
        <v>131</v>
      </c>
      <c r="R38">
        <v>17.630853994490359</v>
      </c>
      <c r="S38" t="s">
        <v>122</v>
      </c>
      <c r="T38">
        <v>484</v>
      </c>
      <c r="U38" t="s">
        <v>122</v>
      </c>
      <c r="V38">
        <v>400</v>
      </c>
      <c r="W38">
        <v>4.2</v>
      </c>
      <c r="X38">
        <v>3.7</v>
      </c>
      <c r="Y38">
        <v>4.3</v>
      </c>
      <c r="Z38">
        <v>3.4</v>
      </c>
      <c r="AA38">
        <v>652</v>
      </c>
      <c r="AB38">
        <v>459</v>
      </c>
      <c r="AC38">
        <v>26</v>
      </c>
      <c r="AD38">
        <v>21.2</v>
      </c>
      <c r="AE38">
        <v>9.1999999999999993</v>
      </c>
      <c r="AF38">
        <v>5.8</v>
      </c>
      <c r="AG38">
        <v>4.3</v>
      </c>
      <c r="AH38">
        <v>2.8</v>
      </c>
      <c r="AI38">
        <v>1.4</v>
      </c>
      <c r="AJ38">
        <v>0.9</v>
      </c>
      <c r="AK38">
        <v>3.4</v>
      </c>
      <c r="AL38">
        <v>2.8</v>
      </c>
      <c r="AM38">
        <v>4947</v>
      </c>
      <c r="AN38">
        <v>1186</v>
      </c>
      <c r="AO38" t="s">
        <v>115</v>
      </c>
      <c r="AP38">
        <v>49875</v>
      </c>
      <c r="AQ38" t="s">
        <v>114</v>
      </c>
      <c r="AR38">
        <v>1290</v>
      </c>
    </row>
    <row r="39" spans="1:44" x14ac:dyDescent="0.25">
      <c r="A39">
        <v>2</v>
      </c>
      <c r="B39">
        <v>52</v>
      </c>
      <c r="C39" t="s">
        <v>128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16</v>
      </c>
      <c r="J39">
        <v>1</v>
      </c>
      <c r="K39" t="s">
        <v>10</v>
      </c>
      <c r="L39">
        <v>71</v>
      </c>
      <c r="M39">
        <v>77</v>
      </c>
      <c r="N39">
        <v>1.8</v>
      </c>
      <c r="O39" t="s">
        <v>132</v>
      </c>
      <c r="P39">
        <v>21.913580246913579</v>
      </c>
      <c r="Q39" t="s">
        <v>132</v>
      </c>
      <c r="R39">
        <v>23.76543209876543</v>
      </c>
      <c r="S39" t="s">
        <v>122</v>
      </c>
      <c r="T39">
        <v>330</v>
      </c>
      <c r="U39" t="s">
        <v>121</v>
      </c>
      <c r="V39">
        <v>1080</v>
      </c>
      <c r="W39">
        <v>3.8</v>
      </c>
      <c r="X39">
        <v>9</v>
      </c>
      <c r="Y39">
        <v>2</v>
      </c>
      <c r="Z39">
        <v>5.3</v>
      </c>
      <c r="AA39">
        <v>302</v>
      </c>
      <c r="AB39">
        <v>97</v>
      </c>
      <c r="AC39">
        <v>34.299999999999997</v>
      </c>
      <c r="AD39">
        <v>37.299999999999997</v>
      </c>
      <c r="AE39">
        <v>11.2</v>
      </c>
      <c r="AF39">
        <v>12.2</v>
      </c>
      <c r="AG39">
        <v>1.5</v>
      </c>
      <c r="AH39">
        <v>5.3</v>
      </c>
      <c r="AI39">
        <v>0.3</v>
      </c>
      <c r="AJ39">
        <v>0.5</v>
      </c>
      <c r="AK39">
        <v>4</v>
      </c>
      <c r="AL39">
        <v>3.5</v>
      </c>
      <c r="AM39">
        <v>815</v>
      </c>
      <c r="AN39">
        <v>409</v>
      </c>
      <c r="AO39" t="s">
        <v>115</v>
      </c>
      <c r="AP39">
        <v>26591</v>
      </c>
      <c r="AQ39" t="s">
        <v>113</v>
      </c>
      <c r="AR39">
        <v>20</v>
      </c>
    </row>
    <row r="40" spans="1:44" x14ac:dyDescent="0.25">
      <c r="A40">
        <v>43</v>
      </c>
      <c r="B40">
        <v>56</v>
      </c>
      <c r="C40" t="s">
        <v>128</v>
      </c>
      <c r="D40" t="s">
        <v>5</v>
      </c>
      <c r="E40" t="s">
        <v>5</v>
      </c>
      <c r="F40" t="s">
        <v>6</v>
      </c>
      <c r="G40" t="s">
        <v>7</v>
      </c>
      <c r="H40" t="s">
        <v>8</v>
      </c>
      <c r="I40" t="s">
        <v>13</v>
      </c>
      <c r="J40">
        <v>1</v>
      </c>
      <c r="K40" t="s">
        <v>10</v>
      </c>
      <c r="L40">
        <v>61</v>
      </c>
      <c r="M40">
        <v>61</v>
      </c>
      <c r="N40">
        <v>1.78</v>
      </c>
      <c r="O40" t="s">
        <v>132</v>
      </c>
      <c r="P40">
        <v>19.252619618735007</v>
      </c>
      <c r="Q40" t="s">
        <v>132</v>
      </c>
      <c r="R40">
        <v>19.252619618735007</v>
      </c>
      <c r="S40" t="s">
        <v>122</v>
      </c>
      <c r="T40">
        <v>314</v>
      </c>
      <c r="U40" t="s">
        <v>122</v>
      </c>
      <c r="V40">
        <v>350</v>
      </c>
      <c r="W40">
        <v>18.399999999999999</v>
      </c>
      <c r="X40">
        <v>19.8</v>
      </c>
      <c r="Y40">
        <v>4.3</v>
      </c>
      <c r="Z40">
        <v>2.1</v>
      </c>
      <c r="AA40">
        <v>352</v>
      </c>
      <c r="AB40">
        <v>111</v>
      </c>
      <c r="AC40">
        <v>32.5</v>
      </c>
      <c r="AD40">
        <v>53.9</v>
      </c>
      <c r="AE40">
        <v>10.8</v>
      </c>
      <c r="AF40">
        <v>16.899999999999999</v>
      </c>
      <c r="AG40">
        <v>13.2</v>
      </c>
      <c r="AH40">
        <v>1.8</v>
      </c>
      <c r="AI40">
        <v>0.9</v>
      </c>
      <c r="AJ40">
        <v>0.3</v>
      </c>
      <c r="AK40">
        <v>3.5</v>
      </c>
      <c r="AL40">
        <v>4.9000000000000004</v>
      </c>
      <c r="AM40">
        <v>2891</v>
      </c>
      <c r="AN40">
        <v>559</v>
      </c>
      <c r="AO40" t="s">
        <v>113</v>
      </c>
      <c r="AP40">
        <v>724</v>
      </c>
      <c r="AQ40" t="s">
        <v>113</v>
      </c>
      <c r="AR40">
        <v>39</v>
      </c>
    </row>
    <row r="41" spans="1:44" x14ac:dyDescent="0.25">
      <c r="A41">
        <v>15</v>
      </c>
      <c r="B41">
        <v>55</v>
      </c>
      <c r="C41" t="s">
        <v>128</v>
      </c>
      <c r="D41" t="s">
        <v>4</v>
      </c>
      <c r="E41" t="s">
        <v>31</v>
      </c>
      <c r="F41" t="s">
        <v>6</v>
      </c>
      <c r="G41" t="s">
        <v>7</v>
      </c>
      <c r="H41" t="s">
        <v>15</v>
      </c>
      <c r="I41" t="s">
        <v>30</v>
      </c>
      <c r="J41">
        <v>1</v>
      </c>
      <c r="K41" t="s">
        <v>21</v>
      </c>
      <c r="L41">
        <v>43</v>
      </c>
      <c r="M41">
        <v>45</v>
      </c>
      <c r="N41">
        <v>1.49</v>
      </c>
      <c r="O41" t="s">
        <v>132</v>
      </c>
      <c r="P41">
        <v>19.368496914553401</v>
      </c>
      <c r="Q41" t="s">
        <v>132</v>
      </c>
      <c r="R41">
        <v>20.269357236160534</v>
      </c>
      <c r="S41" t="s">
        <v>122</v>
      </c>
      <c r="T41">
        <v>249</v>
      </c>
      <c r="U41" t="s">
        <v>123</v>
      </c>
      <c r="V41">
        <v>72</v>
      </c>
      <c r="W41">
        <v>5.5</v>
      </c>
      <c r="X41">
        <v>4.0999999999999996</v>
      </c>
      <c r="Y41">
        <v>1.8</v>
      </c>
      <c r="Z41">
        <v>2.1</v>
      </c>
      <c r="AA41">
        <v>337</v>
      </c>
      <c r="AB41">
        <v>398</v>
      </c>
      <c r="AC41">
        <v>38.299999999999997</v>
      </c>
      <c r="AD41">
        <v>39.799999999999997</v>
      </c>
      <c r="AE41">
        <v>12.5</v>
      </c>
      <c r="AF41">
        <v>13.6</v>
      </c>
      <c r="AG41">
        <v>3.4</v>
      </c>
      <c r="AH41">
        <v>3.9</v>
      </c>
      <c r="AI41">
        <v>0.3</v>
      </c>
      <c r="AJ41">
        <v>0.2</v>
      </c>
      <c r="AK41">
        <v>4.4000000000000004</v>
      </c>
      <c r="AL41">
        <v>4.3</v>
      </c>
      <c r="AM41">
        <v>2633</v>
      </c>
      <c r="AN41">
        <v>1.599</v>
      </c>
      <c r="AO41" t="s">
        <v>114</v>
      </c>
      <c r="AP41">
        <v>7890</v>
      </c>
      <c r="AQ41" t="s">
        <v>113</v>
      </c>
      <c r="AR41">
        <v>47</v>
      </c>
    </row>
    <row r="42" spans="1:44" x14ac:dyDescent="0.25">
      <c r="A42">
        <v>11</v>
      </c>
      <c r="B42">
        <v>55</v>
      </c>
      <c r="C42" t="s">
        <v>128</v>
      </c>
      <c r="D42" t="s">
        <v>4</v>
      </c>
      <c r="E42" t="s">
        <v>5</v>
      </c>
      <c r="F42" t="s">
        <v>6</v>
      </c>
      <c r="G42" t="s">
        <v>7</v>
      </c>
      <c r="H42" t="s">
        <v>15</v>
      </c>
      <c r="I42" t="s">
        <v>9</v>
      </c>
      <c r="J42">
        <v>1</v>
      </c>
      <c r="L42">
        <v>44</v>
      </c>
      <c r="M42">
        <v>55</v>
      </c>
      <c r="N42">
        <v>1.6</v>
      </c>
      <c r="O42" t="s">
        <v>131</v>
      </c>
      <c r="P42">
        <v>17.187499999999996</v>
      </c>
      <c r="Q42" t="s">
        <v>132</v>
      </c>
      <c r="R42">
        <v>21.484374999999996</v>
      </c>
      <c r="S42" t="s">
        <v>123</v>
      </c>
      <c r="T42">
        <v>151</v>
      </c>
      <c r="U42" t="s">
        <v>122</v>
      </c>
      <c r="V42">
        <v>433</v>
      </c>
      <c r="W42">
        <v>5.2</v>
      </c>
      <c r="X42">
        <v>7.3</v>
      </c>
      <c r="Y42">
        <v>2</v>
      </c>
      <c r="Z42">
        <v>3.2</v>
      </c>
      <c r="AA42">
        <v>166</v>
      </c>
      <c r="AB42">
        <v>225</v>
      </c>
      <c r="AC42">
        <v>27.7</v>
      </c>
      <c r="AD42">
        <v>41.9</v>
      </c>
      <c r="AE42">
        <v>9.4</v>
      </c>
      <c r="AF42">
        <v>13.8</v>
      </c>
      <c r="AG42">
        <v>2.8</v>
      </c>
      <c r="AH42">
        <v>3.6</v>
      </c>
      <c r="AI42">
        <v>0.4</v>
      </c>
      <c r="AJ42">
        <v>0.5</v>
      </c>
      <c r="AK42">
        <v>3.4</v>
      </c>
      <c r="AL42">
        <v>4.7</v>
      </c>
      <c r="AM42">
        <v>5843</v>
      </c>
      <c r="AN42">
        <v>476</v>
      </c>
      <c r="AO42" t="s">
        <v>115</v>
      </c>
      <c r="AP42">
        <v>257145</v>
      </c>
      <c r="AQ42" t="s">
        <v>113</v>
      </c>
      <c r="AR42">
        <v>550</v>
      </c>
    </row>
    <row r="43" spans="1:44" x14ac:dyDescent="0.25">
      <c r="A43">
        <v>42</v>
      </c>
      <c r="B43">
        <v>50</v>
      </c>
      <c r="C43" t="s">
        <v>128</v>
      </c>
      <c r="D43" t="s">
        <v>4</v>
      </c>
      <c r="E43" t="s">
        <v>19</v>
      </c>
      <c r="F43" t="s">
        <v>6</v>
      </c>
      <c r="G43" t="s">
        <v>7</v>
      </c>
      <c r="H43" t="s">
        <v>15</v>
      </c>
      <c r="I43" t="s">
        <v>30</v>
      </c>
      <c r="J43">
        <v>1</v>
      </c>
      <c r="K43" t="s">
        <v>18</v>
      </c>
      <c r="L43">
        <v>49</v>
      </c>
      <c r="M43">
        <v>56</v>
      </c>
      <c r="N43">
        <v>1.6</v>
      </c>
      <c r="O43" t="s">
        <v>132</v>
      </c>
      <c r="P43">
        <v>19.140624999999996</v>
      </c>
      <c r="Q43" t="s">
        <v>132</v>
      </c>
      <c r="R43">
        <v>21.874999999999996</v>
      </c>
      <c r="S43" t="s">
        <v>123</v>
      </c>
      <c r="T43">
        <v>134</v>
      </c>
      <c r="U43" t="s">
        <v>123</v>
      </c>
      <c r="V43">
        <v>150</v>
      </c>
      <c r="W43">
        <v>4.7</v>
      </c>
      <c r="X43">
        <v>3.9</v>
      </c>
      <c r="Y43">
        <v>2.2000000000000002</v>
      </c>
      <c r="Z43">
        <v>1.7</v>
      </c>
      <c r="AA43">
        <v>483</v>
      </c>
      <c r="AB43">
        <v>387</v>
      </c>
      <c r="AC43">
        <v>32.700000000000003</v>
      </c>
      <c r="AD43">
        <v>34.5</v>
      </c>
      <c r="AE43">
        <v>10.7</v>
      </c>
      <c r="AF43">
        <v>11.1</v>
      </c>
      <c r="AG43">
        <v>2.1</v>
      </c>
      <c r="AH43">
        <v>2.4</v>
      </c>
      <c r="AI43">
        <v>0.4</v>
      </c>
      <c r="AJ43">
        <v>0.3</v>
      </c>
      <c r="AK43">
        <v>3.5</v>
      </c>
      <c r="AL43">
        <v>3.3</v>
      </c>
      <c r="AM43">
        <v>1492</v>
      </c>
      <c r="AN43">
        <v>394</v>
      </c>
      <c r="AO43" t="s">
        <v>114</v>
      </c>
      <c r="AP43">
        <v>6341</v>
      </c>
      <c r="AQ43" t="s">
        <v>113</v>
      </c>
      <c r="AR43">
        <v>234</v>
      </c>
    </row>
    <row r="44" spans="1:44" x14ac:dyDescent="0.25">
      <c r="A44">
        <v>34</v>
      </c>
      <c r="B44">
        <v>51</v>
      </c>
      <c r="C44" t="s">
        <v>128</v>
      </c>
      <c r="D44" t="s">
        <v>5</v>
      </c>
      <c r="E44" t="s">
        <v>31</v>
      </c>
      <c r="F44" t="s">
        <v>6</v>
      </c>
      <c r="G44" t="s">
        <v>46</v>
      </c>
      <c r="H44" t="s">
        <v>8</v>
      </c>
      <c r="I44" t="s">
        <v>27</v>
      </c>
      <c r="J44">
        <v>1</v>
      </c>
      <c r="K44" t="s">
        <v>39</v>
      </c>
      <c r="L44">
        <v>48</v>
      </c>
      <c r="M44">
        <v>47</v>
      </c>
      <c r="N44">
        <v>1.77</v>
      </c>
      <c r="O44" t="s">
        <v>131</v>
      </c>
      <c r="P44">
        <v>15.321267834913337</v>
      </c>
      <c r="Q44" t="s">
        <v>131</v>
      </c>
      <c r="R44">
        <v>15.00207475501931</v>
      </c>
      <c r="S44" t="s">
        <v>123</v>
      </c>
      <c r="T44">
        <v>60</v>
      </c>
      <c r="U44" t="s">
        <v>123</v>
      </c>
      <c r="V44">
        <v>55</v>
      </c>
      <c r="W44">
        <v>7.8</v>
      </c>
      <c r="X44">
        <v>9.6</v>
      </c>
      <c r="Y44">
        <v>1.9</v>
      </c>
      <c r="Z44">
        <v>1.9</v>
      </c>
      <c r="AA44">
        <v>150</v>
      </c>
      <c r="AB44">
        <v>135</v>
      </c>
      <c r="AC44">
        <v>31.3</v>
      </c>
      <c r="AD44">
        <v>28.6</v>
      </c>
      <c r="AE44">
        <v>10.8</v>
      </c>
      <c r="AF44">
        <v>9.6</v>
      </c>
      <c r="AG44">
        <v>4.9000000000000004</v>
      </c>
      <c r="AH44">
        <v>6.5</v>
      </c>
      <c r="AI44">
        <v>1</v>
      </c>
      <c r="AJ44">
        <v>1</v>
      </c>
      <c r="AK44">
        <v>3.7</v>
      </c>
      <c r="AL44">
        <v>3.1</v>
      </c>
      <c r="AM44">
        <v>6496</v>
      </c>
      <c r="AN44">
        <v>10861</v>
      </c>
      <c r="AO44" t="s">
        <v>114</v>
      </c>
      <c r="AP44">
        <v>7864</v>
      </c>
      <c r="AQ44" t="s">
        <v>113</v>
      </c>
      <c r="AR44">
        <v>20</v>
      </c>
    </row>
    <row r="45" spans="1:44" x14ac:dyDescent="0.25">
      <c r="A45">
        <v>40</v>
      </c>
      <c r="B45">
        <v>50</v>
      </c>
      <c r="C45" t="s">
        <v>128</v>
      </c>
      <c r="D45" t="s">
        <v>4</v>
      </c>
      <c r="E45" t="s">
        <v>31</v>
      </c>
      <c r="F45" t="s">
        <v>29</v>
      </c>
      <c r="G45" t="s">
        <v>46</v>
      </c>
      <c r="H45" t="s">
        <v>8</v>
      </c>
      <c r="I45" t="s">
        <v>13</v>
      </c>
      <c r="J45">
        <v>1</v>
      </c>
      <c r="K45" t="s">
        <v>45</v>
      </c>
      <c r="L45">
        <v>55</v>
      </c>
      <c r="M45">
        <v>54</v>
      </c>
      <c r="N45">
        <v>1.63</v>
      </c>
      <c r="O45" t="s">
        <v>132</v>
      </c>
      <c r="P45">
        <v>20.700816741315069</v>
      </c>
      <c r="Q45" t="s">
        <v>132</v>
      </c>
      <c r="R45">
        <v>20.324438255109339</v>
      </c>
      <c r="S45" t="s">
        <v>123</v>
      </c>
      <c r="T45">
        <v>17</v>
      </c>
      <c r="U45" t="s">
        <v>123</v>
      </c>
      <c r="V45">
        <v>18</v>
      </c>
      <c r="W45">
        <v>6.1</v>
      </c>
      <c r="X45">
        <v>5.9</v>
      </c>
      <c r="Y45">
        <v>1.7</v>
      </c>
      <c r="Z45">
        <v>0.9</v>
      </c>
      <c r="AA45">
        <v>406</v>
      </c>
      <c r="AB45">
        <v>509</v>
      </c>
      <c r="AC45">
        <v>33.4</v>
      </c>
      <c r="AD45">
        <v>30.5</v>
      </c>
      <c r="AE45">
        <v>11.2</v>
      </c>
      <c r="AF45">
        <v>10.1</v>
      </c>
      <c r="AG45">
        <v>4</v>
      </c>
      <c r="AH45">
        <v>3.5</v>
      </c>
      <c r="AI45">
        <v>0.4</v>
      </c>
      <c r="AJ45">
        <v>0.3</v>
      </c>
      <c r="AK45">
        <v>3.5</v>
      </c>
      <c r="AL45">
        <v>2.7</v>
      </c>
      <c r="AM45">
        <v>2449</v>
      </c>
      <c r="AN45">
        <v>425</v>
      </c>
      <c r="AO45" t="s">
        <v>113</v>
      </c>
      <c r="AP45">
        <v>809</v>
      </c>
      <c r="AQ45" t="s">
        <v>113</v>
      </c>
      <c r="AR45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0"/>
  <sheetViews>
    <sheetView topLeftCell="Q1" workbookViewId="0">
      <pane ySplit="4500" topLeftCell="A81"/>
      <selection activeCell="AC1" sqref="AC1"/>
      <selection pane="bottomLeft" activeCell="AI82" sqref="AI82"/>
    </sheetView>
  </sheetViews>
  <sheetFormatPr defaultRowHeight="16.5" x14ac:dyDescent="0.3"/>
  <cols>
    <col min="1" max="1" width="8.5703125" style="9" bestFit="1" customWidth="1"/>
    <col min="18" max="18" width="9.140625" style="20"/>
  </cols>
  <sheetData>
    <row r="1" spans="1:35" s="12" customFormat="1" ht="63" x14ac:dyDescent="0.3">
      <c r="A1" s="17" t="s">
        <v>110</v>
      </c>
      <c r="B1" s="18" t="s">
        <v>51</v>
      </c>
      <c r="C1" s="18" t="s">
        <v>0</v>
      </c>
      <c r="D1" s="18" t="s">
        <v>93</v>
      </c>
      <c r="E1" s="18" t="s">
        <v>1</v>
      </c>
      <c r="F1" s="18" t="s">
        <v>52</v>
      </c>
      <c r="G1" s="18" t="s">
        <v>2</v>
      </c>
      <c r="H1" s="18" t="s">
        <v>3</v>
      </c>
      <c r="I1" s="18" t="s">
        <v>47</v>
      </c>
      <c r="J1" s="18" t="s">
        <v>48</v>
      </c>
      <c r="K1" s="18" t="s">
        <v>49</v>
      </c>
      <c r="L1" s="18" t="s">
        <v>151</v>
      </c>
      <c r="M1" s="18" t="s">
        <v>50</v>
      </c>
      <c r="N1" s="18" t="s">
        <v>80</v>
      </c>
      <c r="O1" s="18" t="s">
        <v>82</v>
      </c>
      <c r="P1" s="18" t="s">
        <v>135</v>
      </c>
      <c r="Q1" s="18" t="s">
        <v>83</v>
      </c>
      <c r="R1" s="19" t="s">
        <v>158</v>
      </c>
      <c r="S1" s="18" t="s">
        <v>117</v>
      </c>
      <c r="T1" s="18" t="s">
        <v>85</v>
      </c>
      <c r="U1" s="18" t="s">
        <v>91</v>
      </c>
      <c r="V1" s="18" t="s">
        <v>87</v>
      </c>
      <c r="W1" s="18" t="s">
        <v>89</v>
      </c>
      <c r="X1" s="18" t="s">
        <v>66</v>
      </c>
      <c r="Y1" s="18" t="s">
        <v>68</v>
      </c>
      <c r="Z1" s="18" t="s">
        <v>70</v>
      </c>
      <c r="AA1" s="18" t="s">
        <v>72</v>
      </c>
      <c r="AB1" s="18" t="s">
        <v>74</v>
      </c>
      <c r="AC1" s="18" t="s">
        <v>76</v>
      </c>
      <c r="AD1" s="18" t="s">
        <v>76</v>
      </c>
      <c r="AE1" s="18" t="s">
        <v>159</v>
      </c>
      <c r="AF1" s="18" t="s">
        <v>124</v>
      </c>
      <c r="AG1" s="18" t="s">
        <v>77</v>
      </c>
      <c r="AH1" s="18" t="s">
        <v>152</v>
      </c>
      <c r="AI1" s="18" t="s">
        <v>153</v>
      </c>
    </row>
    <row r="2" spans="1:35" x14ac:dyDescent="0.3">
      <c r="A2" s="19" t="s">
        <v>108</v>
      </c>
      <c r="B2" s="20">
        <v>9</v>
      </c>
      <c r="C2" s="20">
        <v>22</v>
      </c>
      <c r="D2" s="20" t="s">
        <v>126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27</v>
      </c>
      <c r="K2" s="20">
        <v>1</v>
      </c>
      <c r="L2" s="20">
        <v>2</v>
      </c>
      <c r="M2" s="20"/>
      <c r="N2" s="20">
        <v>58</v>
      </c>
      <c r="O2" s="20">
        <v>1.45</v>
      </c>
      <c r="P2" s="20" t="s">
        <v>133</v>
      </c>
      <c r="Q2" s="20">
        <v>27.586206896551722</v>
      </c>
      <c r="R2" s="20" t="s">
        <v>156</v>
      </c>
      <c r="S2" s="20" t="s">
        <v>121</v>
      </c>
      <c r="T2" s="20">
        <v>593</v>
      </c>
      <c r="U2" s="20">
        <v>8.5</v>
      </c>
      <c r="V2" s="20">
        <v>1</v>
      </c>
      <c r="W2" s="20">
        <v>298</v>
      </c>
      <c r="X2" s="20">
        <v>41.3</v>
      </c>
      <c r="Y2" s="20">
        <v>13.7</v>
      </c>
      <c r="Z2" s="20">
        <v>4.8</v>
      </c>
      <c r="AA2" s="20">
        <v>0.4</v>
      </c>
      <c r="AB2" s="20">
        <v>4.9000000000000004</v>
      </c>
      <c r="AC2" s="18">
        <v>2.71</v>
      </c>
      <c r="AD2" s="20">
        <v>518</v>
      </c>
      <c r="AE2" s="20" t="s">
        <v>156</v>
      </c>
      <c r="AF2" s="20" t="s">
        <v>115</v>
      </c>
      <c r="AG2" s="20">
        <v>115137</v>
      </c>
      <c r="AH2" s="12">
        <v>2.77</v>
      </c>
      <c r="AI2" s="12">
        <v>5.0599999999999996</v>
      </c>
    </row>
    <row r="3" spans="1:35" x14ac:dyDescent="0.3">
      <c r="A3" s="19" t="s">
        <v>108</v>
      </c>
      <c r="B3" s="20">
        <v>13</v>
      </c>
      <c r="C3" s="20">
        <v>20</v>
      </c>
      <c r="D3" s="20" t="s">
        <v>126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>
        <v>1</v>
      </c>
      <c r="L3" s="20">
        <v>2</v>
      </c>
      <c r="M3" s="20" t="s">
        <v>10</v>
      </c>
      <c r="N3" s="20">
        <v>62</v>
      </c>
      <c r="O3" s="20">
        <v>1.7</v>
      </c>
      <c r="P3" s="20" t="s">
        <v>132</v>
      </c>
      <c r="Q3" s="20">
        <v>21.453287197231838</v>
      </c>
      <c r="R3" s="20" t="s">
        <v>156</v>
      </c>
      <c r="S3" s="20" t="s">
        <v>121</v>
      </c>
      <c r="T3" s="20">
        <v>582</v>
      </c>
      <c r="U3" s="20">
        <v>4.3</v>
      </c>
      <c r="V3" s="20">
        <v>1.8</v>
      </c>
      <c r="W3" s="20">
        <v>291</v>
      </c>
      <c r="X3" s="20">
        <v>40.9</v>
      </c>
      <c r="Y3" s="20">
        <v>10.4</v>
      </c>
      <c r="Z3" s="20">
        <v>2.1</v>
      </c>
      <c r="AA3" s="20">
        <v>0.4</v>
      </c>
      <c r="AB3" s="20">
        <v>4.8</v>
      </c>
      <c r="AC3" s="20">
        <v>2.72</v>
      </c>
      <c r="AD3" s="20">
        <v>521</v>
      </c>
      <c r="AE3" s="20" t="s">
        <v>156</v>
      </c>
      <c r="AF3" s="20" t="s">
        <v>114</v>
      </c>
      <c r="AG3" s="20">
        <v>7325</v>
      </c>
      <c r="AH3">
        <v>2.76</v>
      </c>
      <c r="AI3">
        <v>3.86</v>
      </c>
    </row>
    <row r="4" spans="1:35" x14ac:dyDescent="0.3">
      <c r="A4" s="19" t="s">
        <v>108</v>
      </c>
      <c r="B4" s="20">
        <v>24</v>
      </c>
      <c r="C4" s="20">
        <v>28</v>
      </c>
      <c r="D4" s="20" t="s">
        <v>127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9</v>
      </c>
      <c r="K4" s="20">
        <v>1</v>
      </c>
      <c r="L4" s="20">
        <v>2</v>
      </c>
      <c r="M4" s="20"/>
      <c r="N4" s="20">
        <v>38</v>
      </c>
      <c r="O4" s="20">
        <v>1.55</v>
      </c>
      <c r="P4" s="20" t="s">
        <v>131</v>
      </c>
      <c r="Q4" s="20">
        <v>15.816857440166491</v>
      </c>
      <c r="R4" s="20" t="s">
        <v>157</v>
      </c>
      <c r="S4" s="20" t="s">
        <v>123</v>
      </c>
      <c r="T4" s="20">
        <v>152</v>
      </c>
      <c r="U4" s="20">
        <v>3.5</v>
      </c>
      <c r="V4" s="20">
        <v>1.8</v>
      </c>
      <c r="W4" s="20">
        <v>316</v>
      </c>
      <c r="X4" s="20">
        <v>33.799999999999997</v>
      </c>
      <c r="Y4" s="20">
        <v>11.2</v>
      </c>
      <c r="Z4" s="20">
        <v>1.3</v>
      </c>
      <c r="AA4" s="20">
        <v>0.4</v>
      </c>
      <c r="AB4" s="20">
        <v>3.9</v>
      </c>
      <c r="AC4" s="20">
        <v>2.91</v>
      </c>
      <c r="AD4" s="20">
        <v>808</v>
      </c>
      <c r="AE4" s="20" t="s">
        <v>156</v>
      </c>
      <c r="AF4" s="20" t="s">
        <v>114</v>
      </c>
      <c r="AG4" s="20">
        <v>7831</v>
      </c>
      <c r="AH4">
        <v>2.1800000000000002</v>
      </c>
      <c r="AI4">
        <v>3.89</v>
      </c>
    </row>
    <row r="5" spans="1:35" x14ac:dyDescent="0.3">
      <c r="A5" s="19" t="s">
        <v>108</v>
      </c>
      <c r="B5" s="20">
        <v>18</v>
      </c>
      <c r="C5" s="20">
        <v>29</v>
      </c>
      <c r="D5" s="20" t="s">
        <v>127</v>
      </c>
      <c r="E5" s="20" t="s">
        <v>4</v>
      </c>
      <c r="F5" s="20" t="s">
        <v>5</v>
      </c>
      <c r="G5" s="20" t="s">
        <v>6</v>
      </c>
      <c r="H5" s="20" t="s">
        <v>7</v>
      </c>
      <c r="I5" s="20" t="s">
        <v>12</v>
      </c>
      <c r="J5" s="20" t="s">
        <v>27</v>
      </c>
      <c r="K5" s="20">
        <v>1</v>
      </c>
      <c r="L5" s="20">
        <v>2</v>
      </c>
      <c r="M5" s="20"/>
      <c r="N5" s="20">
        <v>47</v>
      </c>
      <c r="O5" s="20">
        <v>1.52</v>
      </c>
      <c r="P5" s="20" t="s">
        <v>132</v>
      </c>
      <c r="Q5" s="20">
        <v>20.342797783933516</v>
      </c>
      <c r="R5" s="20" t="s">
        <v>157</v>
      </c>
      <c r="S5" s="20" t="s">
        <v>123</v>
      </c>
      <c r="T5" s="20">
        <v>102</v>
      </c>
      <c r="U5" s="20">
        <v>5.5</v>
      </c>
      <c r="V5" s="20">
        <v>2.2999999999999998</v>
      </c>
      <c r="W5" s="20">
        <v>318</v>
      </c>
      <c r="X5" s="20">
        <v>36.700000000000003</v>
      </c>
      <c r="Y5" s="20">
        <v>12.2</v>
      </c>
      <c r="Z5" s="20">
        <v>2.7</v>
      </c>
      <c r="AA5" s="20">
        <v>0.5</v>
      </c>
      <c r="AB5" s="20">
        <v>3.8</v>
      </c>
      <c r="AC5" s="20">
        <v>3.51</v>
      </c>
      <c r="AD5" s="20">
        <v>3206</v>
      </c>
      <c r="AE5" s="20" t="s">
        <v>156</v>
      </c>
      <c r="AF5" s="20" t="s">
        <v>115</v>
      </c>
      <c r="AG5" s="20">
        <v>994863</v>
      </c>
      <c r="AH5">
        <v>2.0099999999999998</v>
      </c>
      <c r="AI5">
        <v>6</v>
      </c>
    </row>
    <row r="6" spans="1:35" x14ac:dyDescent="0.3">
      <c r="A6" s="19" t="s">
        <v>108</v>
      </c>
      <c r="B6" s="20">
        <v>29</v>
      </c>
      <c r="C6" s="20">
        <v>26</v>
      </c>
      <c r="D6" s="20" t="s">
        <v>127</v>
      </c>
      <c r="E6" s="20" t="s">
        <v>4</v>
      </c>
      <c r="F6" s="20" t="s">
        <v>31</v>
      </c>
      <c r="G6" s="20" t="s">
        <v>34</v>
      </c>
      <c r="H6" s="20" t="s">
        <v>46</v>
      </c>
      <c r="I6" s="20" t="s">
        <v>8</v>
      </c>
      <c r="J6" s="20" t="s">
        <v>27</v>
      </c>
      <c r="K6" s="20">
        <v>1</v>
      </c>
      <c r="L6" s="20">
        <v>2</v>
      </c>
      <c r="M6" s="20" t="s">
        <v>10</v>
      </c>
      <c r="N6" s="20">
        <v>68</v>
      </c>
      <c r="O6" s="20">
        <v>1.65</v>
      </c>
      <c r="P6" s="20" t="s">
        <v>132</v>
      </c>
      <c r="Q6" s="20">
        <v>24.977043158861342</v>
      </c>
      <c r="R6" s="20" t="s">
        <v>157</v>
      </c>
      <c r="S6" s="20" t="s">
        <v>123</v>
      </c>
      <c r="T6" s="20">
        <v>101</v>
      </c>
      <c r="U6" s="20">
        <v>9.5</v>
      </c>
      <c r="V6" s="20">
        <v>1.4</v>
      </c>
      <c r="W6" s="20">
        <v>168</v>
      </c>
      <c r="X6" s="20">
        <v>27.5</v>
      </c>
      <c r="Y6" s="20">
        <v>9.3000000000000007</v>
      </c>
      <c r="Z6" s="20">
        <v>1.9</v>
      </c>
      <c r="AA6" s="20">
        <v>0.3</v>
      </c>
      <c r="AB6" s="20">
        <v>3.5</v>
      </c>
      <c r="AC6" s="20">
        <v>3.59</v>
      </c>
      <c r="AD6" s="20">
        <v>3849</v>
      </c>
      <c r="AE6" s="20" t="s">
        <v>156</v>
      </c>
      <c r="AF6" s="20" t="s">
        <v>113</v>
      </c>
      <c r="AG6" s="20">
        <v>654</v>
      </c>
      <c r="AH6">
        <v>2</v>
      </c>
      <c r="AI6">
        <v>2.82</v>
      </c>
    </row>
    <row r="7" spans="1:35" x14ac:dyDescent="0.3">
      <c r="A7" s="19" t="s">
        <v>108</v>
      </c>
      <c r="B7" s="20">
        <v>10</v>
      </c>
      <c r="C7" s="20">
        <v>29</v>
      </c>
      <c r="D7" s="20" t="s">
        <v>127</v>
      </c>
      <c r="E7" s="20" t="s">
        <v>4</v>
      </c>
      <c r="F7" s="20" t="s">
        <v>19</v>
      </c>
      <c r="G7" s="20" t="s">
        <v>20</v>
      </c>
      <c r="H7" s="20" t="s">
        <v>46</v>
      </c>
      <c r="I7" s="20" t="s">
        <v>12</v>
      </c>
      <c r="J7" s="20" t="s">
        <v>28</v>
      </c>
      <c r="K7" s="20">
        <v>1</v>
      </c>
      <c r="L7" s="20">
        <v>2</v>
      </c>
      <c r="M7" s="20" t="s">
        <v>18</v>
      </c>
      <c r="N7" s="20">
        <v>51</v>
      </c>
      <c r="O7" s="20">
        <v>1.48</v>
      </c>
      <c r="P7" s="20" t="s">
        <v>132</v>
      </c>
      <c r="Q7" s="20">
        <v>23.283418553688826</v>
      </c>
      <c r="R7" s="20" t="s">
        <v>157</v>
      </c>
      <c r="S7" s="20" t="s">
        <v>123</v>
      </c>
      <c r="T7" s="20">
        <v>51</v>
      </c>
      <c r="U7" s="20">
        <v>2.6</v>
      </c>
      <c r="V7" s="20">
        <v>2</v>
      </c>
      <c r="W7" s="20">
        <v>251</v>
      </c>
      <c r="X7" s="20">
        <v>30.1</v>
      </c>
      <c r="Y7" s="20">
        <v>10.1</v>
      </c>
      <c r="Z7" s="20">
        <v>1.3</v>
      </c>
      <c r="AA7" s="20">
        <v>0.2</v>
      </c>
      <c r="AB7" s="20">
        <v>3.5</v>
      </c>
      <c r="AC7" s="20">
        <v>2.5299999999999998</v>
      </c>
      <c r="AD7" s="20">
        <v>337</v>
      </c>
      <c r="AE7" s="20" t="s">
        <v>156</v>
      </c>
      <c r="AF7" s="20" t="s">
        <v>114</v>
      </c>
      <c r="AG7" s="20">
        <v>4617</v>
      </c>
      <c r="AH7">
        <v>1.71</v>
      </c>
      <c r="AI7">
        <v>3.66</v>
      </c>
    </row>
    <row r="8" spans="1:35" x14ac:dyDescent="0.3">
      <c r="A8" s="19" t="s">
        <v>108</v>
      </c>
      <c r="B8" s="20">
        <v>22</v>
      </c>
      <c r="C8" s="20">
        <v>25</v>
      </c>
      <c r="D8" s="20" t="s">
        <v>127</v>
      </c>
      <c r="E8" s="20" t="s">
        <v>4</v>
      </c>
      <c r="F8" s="20" t="s">
        <v>5</v>
      </c>
      <c r="G8" s="20" t="s">
        <v>6</v>
      </c>
      <c r="H8" s="20" t="s">
        <v>7</v>
      </c>
      <c r="I8" s="20" t="s">
        <v>15</v>
      </c>
      <c r="J8" s="20" t="s">
        <v>9</v>
      </c>
      <c r="K8" s="20">
        <v>1</v>
      </c>
      <c r="L8" s="20">
        <v>2</v>
      </c>
      <c r="M8" s="20" t="s">
        <v>10</v>
      </c>
      <c r="N8" s="20">
        <v>47</v>
      </c>
      <c r="O8" s="20">
        <v>1.65</v>
      </c>
      <c r="P8" s="20" t="s">
        <v>131</v>
      </c>
      <c r="Q8" s="20">
        <v>17.263544536271812</v>
      </c>
      <c r="R8" s="20" t="s">
        <v>157</v>
      </c>
      <c r="S8" s="20" t="s">
        <v>123</v>
      </c>
      <c r="T8" s="20">
        <v>25</v>
      </c>
      <c r="U8" s="20">
        <v>3.2</v>
      </c>
      <c r="V8" s="20">
        <v>1.4</v>
      </c>
      <c r="W8" s="20">
        <v>182</v>
      </c>
      <c r="X8" s="20">
        <v>31</v>
      </c>
      <c r="Y8" s="20">
        <v>10.5</v>
      </c>
      <c r="Z8" s="20">
        <v>1.4</v>
      </c>
      <c r="AA8" s="20">
        <v>0.4</v>
      </c>
      <c r="AB8" s="20">
        <v>4</v>
      </c>
      <c r="AC8" s="20">
        <v>3.17</v>
      </c>
      <c r="AD8" s="20">
        <v>1492</v>
      </c>
      <c r="AE8" s="20" t="s">
        <v>156</v>
      </c>
      <c r="AF8" s="20" t="s">
        <v>115</v>
      </c>
      <c r="AG8" s="20">
        <v>150795</v>
      </c>
      <c r="AH8">
        <v>1.4</v>
      </c>
      <c r="AI8">
        <v>5.18</v>
      </c>
    </row>
    <row r="9" spans="1:35" x14ac:dyDescent="0.3">
      <c r="A9" s="19" t="s">
        <v>108</v>
      </c>
      <c r="B9" s="20">
        <v>3</v>
      </c>
      <c r="C9" s="20">
        <v>32</v>
      </c>
      <c r="D9" s="20" t="s">
        <v>127</v>
      </c>
      <c r="E9" s="20" t="s">
        <v>4</v>
      </c>
      <c r="F9" s="20" t="s">
        <v>5</v>
      </c>
      <c r="G9" s="20" t="s">
        <v>17</v>
      </c>
      <c r="H9" s="20" t="s">
        <v>7</v>
      </c>
      <c r="I9" s="20" t="s">
        <v>8</v>
      </c>
      <c r="J9" s="20" t="s">
        <v>9</v>
      </c>
      <c r="K9" s="20">
        <v>1</v>
      </c>
      <c r="L9" s="20">
        <v>2</v>
      </c>
      <c r="M9" s="20"/>
      <c r="N9" s="20">
        <v>87</v>
      </c>
      <c r="O9" s="20">
        <v>1.77</v>
      </c>
      <c r="P9" s="20" t="s">
        <v>133</v>
      </c>
      <c r="Q9" s="20">
        <v>27.769797950780426</v>
      </c>
      <c r="R9" s="20" t="s">
        <v>156</v>
      </c>
      <c r="S9" s="20" t="s">
        <v>121</v>
      </c>
      <c r="T9" s="20">
        <v>573</v>
      </c>
      <c r="U9" s="20">
        <v>4.8</v>
      </c>
      <c r="V9" s="20">
        <v>2</v>
      </c>
      <c r="W9" s="20">
        <v>282</v>
      </c>
      <c r="X9" s="20">
        <v>38.6</v>
      </c>
      <c r="Y9" s="20">
        <v>13</v>
      </c>
      <c r="Z9" s="20">
        <v>2.4</v>
      </c>
      <c r="AA9" s="20">
        <v>0.4</v>
      </c>
      <c r="AB9" s="20">
        <v>4.7</v>
      </c>
      <c r="AC9" s="20">
        <v>3.38</v>
      </c>
      <c r="AD9" s="20">
        <v>2378</v>
      </c>
      <c r="AE9" s="20" t="s">
        <v>156</v>
      </c>
      <c r="AF9" s="20" t="s">
        <v>115</v>
      </c>
      <c r="AG9" s="20">
        <v>211701</v>
      </c>
      <c r="AH9">
        <v>2.76</v>
      </c>
      <c r="AI9">
        <v>5.33</v>
      </c>
    </row>
    <row r="10" spans="1:35" x14ac:dyDescent="0.3">
      <c r="A10" s="19" t="s">
        <v>108</v>
      </c>
      <c r="B10" s="20">
        <v>19</v>
      </c>
      <c r="C10" s="20">
        <v>38</v>
      </c>
      <c r="D10" s="20" t="s">
        <v>127</v>
      </c>
      <c r="E10" s="20" t="s">
        <v>4</v>
      </c>
      <c r="F10" s="20" t="s">
        <v>32</v>
      </c>
      <c r="G10" s="20" t="s">
        <v>6</v>
      </c>
      <c r="H10" s="20" t="s">
        <v>7</v>
      </c>
      <c r="I10" s="20" t="s">
        <v>8</v>
      </c>
      <c r="J10" s="20" t="s">
        <v>30</v>
      </c>
      <c r="K10" s="20">
        <v>1</v>
      </c>
      <c r="L10" s="20">
        <v>2</v>
      </c>
      <c r="M10" s="20" t="s">
        <v>18</v>
      </c>
      <c r="N10" s="20">
        <v>52</v>
      </c>
      <c r="O10" s="20">
        <v>1.59</v>
      </c>
      <c r="P10" s="20" t="s">
        <v>132</v>
      </c>
      <c r="Q10" s="20">
        <v>20.568806613662431</v>
      </c>
      <c r="R10" s="20" t="s">
        <v>156</v>
      </c>
      <c r="S10" s="20" t="s">
        <v>122</v>
      </c>
      <c r="T10" s="20">
        <v>417</v>
      </c>
      <c r="U10" s="20">
        <v>9</v>
      </c>
      <c r="V10" s="20">
        <v>4.7</v>
      </c>
      <c r="W10" s="20">
        <v>214</v>
      </c>
      <c r="X10" s="20">
        <v>35.799999999999997</v>
      </c>
      <c r="Y10" s="20">
        <v>12.1</v>
      </c>
      <c r="Z10" s="20">
        <v>3.6</v>
      </c>
      <c r="AA10" s="20">
        <v>0.7</v>
      </c>
      <c r="AB10" s="20">
        <v>4.0999999999999996</v>
      </c>
      <c r="AC10" s="20">
        <v>2.97</v>
      </c>
      <c r="AD10" s="20">
        <v>936</v>
      </c>
      <c r="AE10" s="20" t="s">
        <v>156</v>
      </c>
      <c r="AF10" s="20" t="s">
        <v>114</v>
      </c>
      <c r="AG10" s="20">
        <v>2345</v>
      </c>
      <c r="AH10">
        <v>2.62</v>
      </c>
      <c r="AI10">
        <v>3.37</v>
      </c>
    </row>
    <row r="11" spans="1:35" x14ac:dyDescent="0.3">
      <c r="A11" s="19" t="s">
        <v>108</v>
      </c>
      <c r="B11" s="20">
        <v>25</v>
      </c>
      <c r="C11" s="20">
        <v>30</v>
      </c>
      <c r="D11" s="20" t="s">
        <v>127</v>
      </c>
      <c r="E11" s="20" t="s">
        <v>5</v>
      </c>
      <c r="F11" s="20" t="s">
        <v>5</v>
      </c>
      <c r="G11" s="20" t="s">
        <v>6</v>
      </c>
      <c r="H11" s="20" t="s">
        <v>7</v>
      </c>
      <c r="I11" s="20" t="s">
        <v>8</v>
      </c>
      <c r="J11" s="20" t="s">
        <v>13</v>
      </c>
      <c r="K11" s="20">
        <v>1</v>
      </c>
      <c r="L11" s="20">
        <v>2</v>
      </c>
      <c r="M11" s="20"/>
      <c r="N11" s="20">
        <v>65</v>
      </c>
      <c r="O11" s="20">
        <v>1.66</v>
      </c>
      <c r="P11" s="20" t="s">
        <v>132</v>
      </c>
      <c r="Q11" s="20">
        <v>23.588329220496444</v>
      </c>
      <c r="R11" s="20" t="s">
        <v>157</v>
      </c>
      <c r="S11" s="20" t="s">
        <v>122</v>
      </c>
      <c r="T11" s="20">
        <v>273</v>
      </c>
      <c r="U11" s="20">
        <v>5.5</v>
      </c>
      <c r="V11" s="20">
        <v>2.5</v>
      </c>
      <c r="W11" s="20">
        <v>328</v>
      </c>
      <c r="X11" s="20">
        <v>39.1</v>
      </c>
      <c r="Y11" s="20">
        <v>13.1</v>
      </c>
      <c r="Z11" s="20">
        <v>2.7</v>
      </c>
      <c r="AA11" s="20">
        <v>0.3</v>
      </c>
      <c r="AB11" s="20">
        <v>4.5</v>
      </c>
      <c r="AC11" s="20">
        <v>2.23</v>
      </c>
      <c r="AD11" s="20">
        <v>168</v>
      </c>
      <c r="AE11" s="20" t="s">
        <v>156</v>
      </c>
      <c r="AF11" s="20" t="s">
        <v>114</v>
      </c>
      <c r="AG11" s="20">
        <v>2721</v>
      </c>
      <c r="AH11">
        <v>2.44</v>
      </c>
      <c r="AI11">
        <v>3.43</v>
      </c>
    </row>
    <row r="12" spans="1:35" x14ac:dyDescent="0.3">
      <c r="A12" s="19" t="s">
        <v>108</v>
      </c>
      <c r="B12" s="20">
        <v>23</v>
      </c>
      <c r="C12" s="20">
        <v>31</v>
      </c>
      <c r="D12" s="20" t="s">
        <v>127</v>
      </c>
      <c r="E12" s="20" t="s">
        <v>4</v>
      </c>
      <c r="F12" s="20" t="s">
        <v>5</v>
      </c>
      <c r="G12" s="20" t="s">
        <v>6</v>
      </c>
      <c r="H12" s="20" t="s">
        <v>7</v>
      </c>
      <c r="I12" s="20" t="s">
        <v>8</v>
      </c>
      <c r="J12" s="20" t="s">
        <v>9</v>
      </c>
      <c r="K12" s="20">
        <v>1</v>
      </c>
      <c r="L12" s="20">
        <v>2</v>
      </c>
      <c r="M12" s="20"/>
      <c r="N12" s="20">
        <v>80</v>
      </c>
      <c r="O12" s="20">
        <v>1.65</v>
      </c>
      <c r="P12" s="20" t="s">
        <v>133</v>
      </c>
      <c r="Q12" s="20">
        <v>29.384756657483933</v>
      </c>
      <c r="R12" s="20" t="s">
        <v>157</v>
      </c>
      <c r="S12" s="20" t="s">
        <v>122</v>
      </c>
      <c r="T12" s="20">
        <v>249</v>
      </c>
      <c r="U12" s="20">
        <v>8.1999999999999993</v>
      </c>
      <c r="V12" s="20">
        <v>2.8</v>
      </c>
      <c r="W12" s="20">
        <v>284</v>
      </c>
      <c r="X12" s="20">
        <v>42.6</v>
      </c>
      <c r="Y12" s="20">
        <v>14</v>
      </c>
      <c r="Z12" s="20">
        <v>5</v>
      </c>
      <c r="AA12" s="20">
        <v>0.4</v>
      </c>
      <c r="AB12" s="20">
        <v>4.9000000000000004</v>
      </c>
      <c r="AC12" s="20">
        <v>2.56</v>
      </c>
      <c r="AD12" s="20">
        <v>365</v>
      </c>
      <c r="AE12" s="20" t="s">
        <v>156</v>
      </c>
      <c r="AF12" s="20" t="s">
        <v>114</v>
      </c>
      <c r="AG12" s="20">
        <v>2768</v>
      </c>
      <c r="AH12">
        <v>2.4</v>
      </c>
      <c r="AI12">
        <v>3.44</v>
      </c>
    </row>
    <row r="13" spans="1:35" x14ac:dyDescent="0.3">
      <c r="A13" s="19" t="s">
        <v>108</v>
      </c>
      <c r="B13" s="20">
        <v>17</v>
      </c>
      <c r="C13" s="20">
        <v>30</v>
      </c>
      <c r="D13" s="20" t="s">
        <v>127</v>
      </c>
      <c r="E13" s="20" t="s">
        <v>4</v>
      </c>
      <c r="F13" s="20" t="s">
        <v>5</v>
      </c>
      <c r="G13" s="20" t="s">
        <v>6</v>
      </c>
      <c r="H13" s="20" t="s">
        <v>7</v>
      </c>
      <c r="I13" s="20" t="s">
        <v>8</v>
      </c>
      <c r="J13" s="20" t="s">
        <v>9</v>
      </c>
      <c r="K13" s="20">
        <v>1</v>
      </c>
      <c r="L13" s="20">
        <v>2</v>
      </c>
      <c r="M13" s="20" t="s">
        <v>10</v>
      </c>
      <c r="N13" s="20">
        <v>69</v>
      </c>
      <c r="O13" s="20">
        <v>1.7</v>
      </c>
      <c r="P13" s="20" t="s">
        <v>132</v>
      </c>
      <c r="Q13" s="20">
        <v>23.87543252595156</v>
      </c>
      <c r="R13" s="20" t="s">
        <v>157</v>
      </c>
      <c r="S13" s="20" t="s">
        <v>122</v>
      </c>
      <c r="T13" s="20">
        <v>227</v>
      </c>
      <c r="U13" s="20">
        <v>6.9</v>
      </c>
      <c r="V13" s="20">
        <v>2.4</v>
      </c>
      <c r="W13" s="20">
        <v>188</v>
      </c>
      <c r="X13" s="20">
        <v>32.5</v>
      </c>
      <c r="Y13" s="20">
        <v>10.7</v>
      </c>
      <c r="Z13" s="20">
        <v>4.0999999999999996</v>
      </c>
      <c r="AA13" s="20">
        <v>0.4</v>
      </c>
      <c r="AB13" s="20">
        <v>4.0999999999999996</v>
      </c>
      <c r="AC13" s="20">
        <v>2.4500000000000002</v>
      </c>
      <c r="AD13" s="20">
        <v>279</v>
      </c>
      <c r="AE13" s="20" t="s">
        <v>156</v>
      </c>
      <c r="AF13" s="20" t="s">
        <v>114</v>
      </c>
      <c r="AG13" s="20">
        <v>2339</v>
      </c>
      <c r="AH13">
        <v>2.36</v>
      </c>
      <c r="AI13">
        <v>3.37</v>
      </c>
    </row>
    <row r="14" spans="1:35" x14ac:dyDescent="0.3">
      <c r="A14" s="19" t="s">
        <v>108</v>
      </c>
      <c r="B14" s="20">
        <v>28</v>
      </c>
      <c r="C14" s="20">
        <v>38</v>
      </c>
      <c r="D14" s="20" t="s">
        <v>127</v>
      </c>
      <c r="E14" s="20" t="s">
        <v>4</v>
      </c>
      <c r="F14" s="20" t="s">
        <v>5</v>
      </c>
      <c r="G14" s="20" t="s">
        <v>6</v>
      </c>
      <c r="H14" s="20" t="s">
        <v>7</v>
      </c>
      <c r="I14" s="20" t="s">
        <v>15</v>
      </c>
      <c r="J14" s="20" t="s">
        <v>13</v>
      </c>
      <c r="K14" s="20">
        <v>1</v>
      </c>
      <c r="L14" s="20">
        <v>2</v>
      </c>
      <c r="M14" s="20" t="s">
        <v>10</v>
      </c>
      <c r="N14" s="20">
        <v>87</v>
      </c>
      <c r="O14" s="20">
        <v>1.65</v>
      </c>
      <c r="P14" s="20" t="s">
        <v>134</v>
      </c>
      <c r="Q14" s="20">
        <v>31.955922865013779</v>
      </c>
      <c r="R14" s="20" t="s">
        <v>157</v>
      </c>
      <c r="S14" s="20" t="s">
        <v>122</v>
      </c>
      <c r="T14" s="20">
        <v>216</v>
      </c>
      <c r="U14" s="20">
        <v>2.9</v>
      </c>
      <c r="V14" s="20">
        <v>1.1000000000000001</v>
      </c>
      <c r="W14" s="20">
        <v>150</v>
      </c>
      <c r="X14" s="20">
        <v>37</v>
      </c>
      <c r="Y14" s="20">
        <v>12.6</v>
      </c>
      <c r="Z14" s="20">
        <v>1.6</v>
      </c>
      <c r="AA14" s="20">
        <v>0.2</v>
      </c>
      <c r="AB14" s="20">
        <v>4.4000000000000004</v>
      </c>
      <c r="AC14" s="20">
        <v>3.12</v>
      </c>
      <c r="AD14" s="20">
        <v>1325</v>
      </c>
      <c r="AE14" s="20" t="s">
        <v>156</v>
      </c>
      <c r="AF14" s="20" t="s">
        <v>115</v>
      </c>
      <c r="AG14" s="20">
        <v>345876</v>
      </c>
      <c r="AH14">
        <v>2.33</v>
      </c>
      <c r="AI14">
        <v>5.54</v>
      </c>
    </row>
    <row r="15" spans="1:35" x14ac:dyDescent="0.3">
      <c r="A15" s="19" t="s">
        <v>108</v>
      </c>
      <c r="B15" s="20">
        <v>16</v>
      </c>
      <c r="C15" s="20">
        <v>35</v>
      </c>
      <c r="D15" s="20" t="s">
        <v>127</v>
      </c>
      <c r="E15" s="20" t="s">
        <v>5</v>
      </c>
      <c r="F15" s="20" t="s">
        <v>5</v>
      </c>
      <c r="G15" s="20" t="s">
        <v>6</v>
      </c>
      <c r="H15" s="20" t="s">
        <v>7</v>
      </c>
      <c r="I15" s="20" t="s">
        <v>8</v>
      </c>
      <c r="J15" s="20" t="s">
        <v>27</v>
      </c>
      <c r="K15" s="20">
        <v>1</v>
      </c>
      <c r="L15" s="20">
        <v>2</v>
      </c>
      <c r="M15" s="20"/>
      <c r="N15" s="20">
        <v>65</v>
      </c>
      <c r="O15" s="20">
        <v>1.7</v>
      </c>
      <c r="P15" s="20" t="s">
        <v>132</v>
      </c>
      <c r="Q15" s="20">
        <v>22.491349480968861</v>
      </c>
      <c r="R15" s="20" t="s">
        <v>157</v>
      </c>
      <c r="S15" s="20" t="s">
        <v>123</v>
      </c>
      <c r="T15" s="20">
        <v>199</v>
      </c>
      <c r="U15" s="20">
        <v>4</v>
      </c>
      <c r="V15" s="20">
        <v>1.6</v>
      </c>
      <c r="W15" s="20">
        <v>214</v>
      </c>
      <c r="X15" s="20">
        <v>38.9</v>
      </c>
      <c r="Y15" s="20">
        <v>13.4</v>
      </c>
      <c r="Z15" s="20">
        <v>2.2000000000000002</v>
      </c>
      <c r="AA15" s="20">
        <v>0.2</v>
      </c>
      <c r="AB15" s="20">
        <v>4.3</v>
      </c>
      <c r="AC15" s="20">
        <v>2.96</v>
      </c>
      <c r="AD15" s="20">
        <v>913</v>
      </c>
      <c r="AE15" s="20" t="s">
        <v>156</v>
      </c>
      <c r="AF15" s="20" t="s">
        <v>115</v>
      </c>
      <c r="AG15" s="20">
        <v>24785</v>
      </c>
      <c r="AH15">
        <v>2.2999999999999998</v>
      </c>
      <c r="AI15">
        <v>4.3899999999999997</v>
      </c>
    </row>
    <row r="16" spans="1:35" x14ac:dyDescent="0.3">
      <c r="A16" s="19" t="s">
        <v>108</v>
      </c>
      <c r="B16" s="20">
        <v>20</v>
      </c>
      <c r="C16" s="20">
        <v>39</v>
      </c>
      <c r="D16" s="20" t="s">
        <v>127</v>
      </c>
      <c r="E16" s="20" t="s">
        <v>5</v>
      </c>
      <c r="F16" s="20" t="s">
        <v>5</v>
      </c>
      <c r="G16" s="20" t="s">
        <v>6</v>
      </c>
      <c r="H16" s="20" t="s">
        <v>7</v>
      </c>
      <c r="I16" s="20" t="s">
        <v>12</v>
      </c>
      <c r="J16" s="20" t="s">
        <v>27</v>
      </c>
      <c r="K16" s="20">
        <v>1</v>
      </c>
      <c r="L16" s="20">
        <v>2</v>
      </c>
      <c r="M16" s="20" t="s">
        <v>33</v>
      </c>
      <c r="N16" s="20">
        <v>51</v>
      </c>
      <c r="O16" s="20">
        <v>1.59</v>
      </c>
      <c r="P16" s="20" t="s">
        <v>132</v>
      </c>
      <c r="Q16" s="20">
        <v>20.173252640322769</v>
      </c>
      <c r="R16" s="20" t="s">
        <v>157</v>
      </c>
      <c r="S16" s="20" t="s">
        <v>123</v>
      </c>
      <c r="T16" s="20">
        <v>161</v>
      </c>
      <c r="U16" s="20">
        <v>15.3</v>
      </c>
      <c r="V16" s="20">
        <v>1.8</v>
      </c>
      <c r="W16" s="20">
        <v>419</v>
      </c>
      <c r="X16" s="20">
        <v>32.5</v>
      </c>
      <c r="Y16" s="20">
        <v>10.9</v>
      </c>
      <c r="Z16" s="20">
        <v>12.6</v>
      </c>
      <c r="AA16" s="20">
        <v>0.9</v>
      </c>
      <c r="AB16" s="20">
        <v>3.8</v>
      </c>
      <c r="AC16" s="20">
        <v>3.13</v>
      </c>
      <c r="AD16" s="20">
        <v>1362</v>
      </c>
      <c r="AE16" s="20" t="s">
        <v>156</v>
      </c>
      <c r="AF16" s="20" t="s">
        <v>114</v>
      </c>
      <c r="AG16" s="20">
        <v>2259</v>
      </c>
      <c r="AH16">
        <v>2.21</v>
      </c>
      <c r="AI16">
        <v>3.35</v>
      </c>
    </row>
    <row r="17" spans="1:35" x14ac:dyDescent="0.3">
      <c r="A17" s="19" t="s">
        <v>108</v>
      </c>
      <c r="B17" s="20">
        <v>26</v>
      </c>
      <c r="C17" s="20">
        <v>35</v>
      </c>
      <c r="D17" s="20" t="s">
        <v>127</v>
      </c>
      <c r="E17" s="20" t="s">
        <v>5</v>
      </c>
      <c r="F17" s="20" t="s">
        <v>5</v>
      </c>
      <c r="G17" s="20" t="s">
        <v>29</v>
      </c>
      <c r="H17" s="20" t="s">
        <v>46</v>
      </c>
      <c r="I17" s="20" t="s">
        <v>8</v>
      </c>
      <c r="J17" s="20" t="s">
        <v>27</v>
      </c>
      <c r="K17" s="20">
        <v>1</v>
      </c>
      <c r="L17" s="20">
        <v>2</v>
      </c>
      <c r="M17" s="20" t="s">
        <v>10</v>
      </c>
      <c r="N17" s="20">
        <v>61</v>
      </c>
      <c r="O17" s="20">
        <v>1.68</v>
      </c>
      <c r="P17" s="20" t="s">
        <v>132</v>
      </c>
      <c r="Q17" s="20">
        <v>21.612811791383223</v>
      </c>
      <c r="R17" s="20" t="s">
        <v>157</v>
      </c>
      <c r="S17" s="20" t="s">
        <v>123</v>
      </c>
      <c r="T17" s="20">
        <v>151</v>
      </c>
      <c r="U17" s="20">
        <v>9.5</v>
      </c>
      <c r="V17" s="20">
        <v>3.1</v>
      </c>
      <c r="W17" s="20">
        <v>483</v>
      </c>
      <c r="X17" s="20">
        <v>22.5</v>
      </c>
      <c r="Y17" s="20">
        <v>7.6</v>
      </c>
      <c r="Z17" s="20">
        <v>5.9</v>
      </c>
      <c r="AA17" s="20">
        <v>0.5</v>
      </c>
      <c r="AB17" s="20">
        <v>2.6</v>
      </c>
      <c r="AC17" s="20">
        <v>3.84</v>
      </c>
      <c r="AD17" s="20">
        <v>6851</v>
      </c>
      <c r="AE17" s="20" t="s">
        <v>156</v>
      </c>
      <c r="AF17" s="20" t="s">
        <v>115</v>
      </c>
      <c r="AG17" s="20">
        <v>76833</v>
      </c>
      <c r="AH17">
        <v>2.1800000000000002</v>
      </c>
      <c r="AI17">
        <v>4.8899999999999997</v>
      </c>
    </row>
    <row r="18" spans="1:35" x14ac:dyDescent="0.3">
      <c r="A18" s="19" t="s">
        <v>108</v>
      </c>
      <c r="B18" s="20">
        <v>41</v>
      </c>
      <c r="C18" s="20">
        <v>30</v>
      </c>
      <c r="D18" s="20" t="s">
        <v>127</v>
      </c>
      <c r="E18" s="20" t="s">
        <v>4</v>
      </c>
      <c r="F18" s="20" t="s">
        <v>5</v>
      </c>
      <c r="G18" s="20" t="s">
        <v>6</v>
      </c>
      <c r="H18" s="20" t="s">
        <v>7</v>
      </c>
      <c r="I18" s="20" t="s">
        <v>15</v>
      </c>
      <c r="J18" s="20" t="s">
        <v>9</v>
      </c>
      <c r="K18" s="20">
        <v>1</v>
      </c>
      <c r="L18" s="20">
        <v>2</v>
      </c>
      <c r="M18" s="20" t="s">
        <v>10</v>
      </c>
      <c r="N18" s="20">
        <v>61</v>
      </c>
      <c r="O18" s="20">
        <v>1.62</v>
      </c>
      <c r="P18" s="20" t="s">
        <v>132</v>
      </c>
      <c r="Q18" s="20">
        <v>23.243408017070564</v>
      </c>
      <c r="R18" s="20" t="s">
        <v>157</v>
      </c>
      <c r="S18" s="20" t="s">
        <v>123</v>
      </c>
      <c r="T18" s="20">
        <v>135</v>
      </c>
      <c r="U18" s="20">
        <v>6</v>
      </c>
      <c r="V18" s="20">
        <v>2.1</v>
      </c>
      <c r="W18" s="20">
        <v>342</v>
      </c>
      <c r="X18" s="20">
        <v>37.1</v>
      </c>
      <c r="Y18" s="20">
        <v>12.1</v>
      </c>
      <c r="Z18" s="20">
        <v>3.6</v>
      </c>
      <c r="AA18" s="20">
        <v>0.3</v>
      </c>
      <c r="AB18" s="20">
        <v>4.5</v>
      </c>
      <c r="AC18" s="20">
        <v>3.05</v>
      </c>
      <c r="AD18" s="20">
        <v>1112</v>
      </c>
      <c r="AE18" s="20" t="s">
        <v>156</v>
      </c>
      <c r="AF18" s="20" t="s">
        <v>113</v>
      </c>
      <c r="AG18" s="20">
        <v>890</v>
      </c>
      <c r="AH18">
        <v>2.13</v>
      </c>
      <c r="AI18">
        <v>2.95</v>
      </c>
    </row>
    <row r="19" spans="1:35" x14ac:dyDescent="0.3">
      <c r="A19" s="19" t="s">
        <v>108</v>
      </c>
      <c r="B19" s="20">
        <v>7</v>
      </c>
      <c r="C19" s="20">
        <v>39</v>
      </c>
      <c r="D19" s="20" t="s">
        <v>127</v>
      </c>
      <c r="E19" s="20" t="s">
        <v>4</v>
      </c>
      <c r="F19" s="20" t="s">
        <v>5</v>
      </c>
      <c r="G19" s="20" t="s">
        <v>24</v>
      </c>
      <c r="H19" s="20" t="s">
        <v>46</v>
      </c>
      <c r="I19" s="20" t="s">
        <v>12</v>
      </c>
      <c r="J19" s="20" t="s">
        <v>9</v>
      </c>
      <c r="K19" s="20">
        <v>1</v>
      </c>
      <c r="L19" s="20">
        <v>2</v>
      </c>
      <c r="M19" s="20"/>
      <c r="N19" s="20">
        <v>74</v>
      </c>
      <c r="O19" s="20">
        <v>1.58</v>
      </c>
      <c r="P19" s="20" t="s">
        <v>133</v>
      </c>
      <c r="Q19" s="20">
        <v>29.642685467072578</v>
      </c>
      <c r="R19" s="20" t="s">
        <v>157</v>
      </c>
      <c r="S19" s="20" t="s">
        <v>123</v>
      </c>
      <c r="T19" s="20">
        <v>133</v>
      </c>
      <c r="U19" s="20">
        <v>5.7</v>
      </c>
      <c r="V19" s="20">
        <v>1</v>
      </c>
      <c r="W19" s="20">
        <v>232</v>
      </c>
      <c r="X19" s="20">
        <v>25.4</v>
      </c>
      <c r="Y19" s="20">
        <v>10.6</v>
      </c>
      <c r="Z19" s="20">
        <v>2.2000000000000002</v>
      </c>
      <c r="AA19" s="20">
        <v>0.5</v>
      </c>
      <c r="AB19" s="20">
        <v>2.6</v>
      </c>
      <c r="AC19" s="20">
        <v>3.99</v>
      </c>
      <c r="AD19" s="20">
        <v>9782</v>
      </c>
      <c r="AE19" s="20" t="s">
        <v>156</v>
      </c>
      <c r="AF19" s="20" t="s">
        <v>115</v>
      </c>
      <c r="AG19" s="20">
        <v>742689</v>
      </c>
      <c r="AH19">
        <v>2.12</v>
      </c>
      <c r="AI19">
        <v>5.87</v>
      </c>
    </row>
    <row r="20" spans="1:35" x14ac:dyDescent="0.3">
      <c r="A20" s="19" t="s">
        <v>108</v>
      </c>
      <c r="B20" s="20">
        <v>21</v>
      </c>
      <c r="C20" s="20">
        <v>35</v>
      </c>
      <c r="D20" s="20" t="s">
        <v>127</v>
      </c>
      <c r="E20" s="20" t="s">
        <v>4</v>
      </c>
      <c r="F20" s="20" t="s">
        <v>32</v>
      </c>
      <c r="G20" s="20" t="s">
        <v>6</v>
      </c>
      <c r="H20" s="20" t="s">
        <v>7</v>
      </c>
      <c r="I20" s="20" t="s">
        <v>8</v>
      </c>
      <c r="J20" s="20" t="s">
        <v>30</v>
      </c>
      <c r="K20" s="20">
        <v>1</v>
      </c>
      <c r="L20" s="20">
        <v>2</v>
      </c>
      <c r="M20" s="20" t="s">
        <v>33</v>
      </c>
      <c r="N20" s="20">
        <v>51</v>
      </c>
      <c r="O20" s="20">
        <v>1.65</v>
      </c>
      <c r="P20" s="20" t="s">
        <v>132</v>
      </c>
      <c r="Q20" s="20">
        <v>18.732782369146008</v>
      </c>
      <c r="R20" s="20" t="s">
        <v>157</v>
      </c>
      <c r="S20" s="20" t="s">
        <v>123</v>
      </c>
      <c r="T20" s="20">
        <v>104</v>
      </c>
      <c r="U20" s="20">
        <v>8</v>
      </c>
      <c r="V20" s="20">
        <v>1.1000000000000001</v>
      </c>
      <c r="W20" s="20">
        <v>178</v>
      </c>
      <c r="X20" s="20">
        <v>34.4</v>
      </c>
      <c r="Y20" s="20">
        <v>11.9</v>
      </c>
      <c r="Z20" s="20">
        <v>6.1</v>
      </c>
      <c r="AA20" s="20">
        <v>0.8</v>
      </c>
      <c r="AB20" s="20">
        <v>4.2</v>
      </c>
      <c r="AC20" s="20">
        <v>3.05</v>
      </c>
      <c r="AD20" s="20">
        <v>1116</v>
      </c>
      <c r="AE20" s="20" t="s">
        <v>156</v>
      </c>
      <c r="AF20" s="20" t="s">
        <v>114</v>
      </c>
      <c r="AG20" s="20">
        <v>1539</v>
      </c>
      <c r="AH20">
        <v>2.02</v>
      </c>
      <c r="AI20">
        <v>3.19</v>
      </c>
    </row>
    <row r="21" spans="1:35" x14ac:dyDescent="0.3">
      <c r="A21" s="19" t="s">
        <v>108</v>
      </c>
      <c r="B21" s="20">
        <v>35</v>
      </c>
      <c r="C21" s="20">
        <v>35</v>
      </c>
      <c r="D21" s="20" t="s">
        <v>127</v>
      </c>
      <c r="E21" s="20" t="s">
        <v>4</v>
      </c>
      <c r="F21" s="20" t="s">
        <v>19</v>
      </c>
      <c r="G21" s="20" t="s">
        <v>6</v>
      </c>
      <c r="H21" s="20" t="s">
        <v>46</v>
      </c>
      <c r="I21" s="20" t="s">
        <v>12</v>
      </c>
      <c r="J21" s="20" t="s">
        <v>27</v>
      </c>
      <c r="K21" s="20">
        <v>1</v>
      </c>
      <c r="L21" s="20">
        <v>2</v>
      </c>
      <c r="M21" s="20" t="s">
        <v>10</v>
      </c>
      <c r="N21" s="20">
        <v>65</v>
      </c>
      <c r="O21" s="20">
        <v>1.7</v>
      </c>
      <c r="P21" s="20" t="s">
        <v>132</v>
      </c>
      <c r="Q21" s="20">
        <v>22.491349480968861</v>
      </c>
      <c r="R21" s="20" t="s">
        <v>157</v>
      </c>
      <c r="S21" s="20" t="s">
        <v>123</v>
      </c>
      <c r="T21" s="20">
        <v>103</v>
      </c>
      <c r="U21" s="20">
        <v>6</v>
      </c>
      <c r="V21" s="20">
        <v>2.2000000000000002</v>
      </c>
      <c r="W21" s="20">
        <v>357</v>
      </c>
      <c r="X21" s="20">
        <v>28</v>
      </c>
      <c r="Y21" s="20">
        <v>9.6999999999999993</v>
      </c>
      <c r="Z21" s="20">
        <v>3.4</v>
      </c>
      <c r="AA21" s="20">
        <v>0.4</v>
      </c>
      <c r="AB21" s="20">
        <v>3.3</v>
      </c>
      <c r="AC21" s="20">
        <v>3.66</v>
      </c>
      <c r="AD21" s="20">
        <v>4532</v>
      </c>
      <c r="AE21" s="20" t="s">
        <v>156</v>
      </c>
      <c r="AF21" s="20" t="s">
        <v>114</v>
      </c>
      <c r="AG21" s="20">
        <v>1683</v>
      </c>
      <c r="AH21">
        <v>2.0099999999999998</v>
      </c>
      <c r="AI21">
        <v>3.23</v>
      </c>
    </row>
    <row r="22" spans="1:35" x14ac:dyDescent="0.3">
      <c r="A22" s="19" t="s">
        <v>108</v>
      </c>
      <c r="B22" s="20">
        <v>5</v>
      </c>
      <c r="C22" s="20">
        <v>33</v>
      </c>
      <c r="D22" s="20" t="s">
        <v>127</v>
      </c>
      <c r="E22" s="20" t="s">
        <v>5</v>
      </c>
      <c r="F22" s="20" t="s">
        <v>19</v>
      </c>
      <c r="G22" s="20" t="s">
        <v>20</v>
      </c>
      <c r="H22" s="20" t="s">
        <v>46</v>
      </c>
      <c r="I22" s="20" t="s">
        <v>15</v>
      </c>
      <c r="J22" s="20" t="s">
        <v>13</v>
      </c>
      <c r="K22" s="20">
        <v>1</v>
      </c>
      <c r="L22" s="20">
        <v>3</v>
      </c>
      <c r="M22" s="20" t="s">
        <v>21</v>
      </c>
      <c r="N22" s="20">
        <v>70</v>
      </c>
      <c r="O22" s="20">
        <v>1.76</v>
      </c>
      <c r="P22" s="20" t="s">
        <v>132</v>
      </c>
      <c r="Q22" s="20">
        <v>22.598140495867771</v>
      </c>
      <c r="R22" s="20" t="s">
        <v>157</v>
      </c>
      <c r="S22" s="20" t="s">
        <v>123</v>
      </c>
      <c r="T22" s="20">
        <v>92</v>
      </c>
      <c r="U22" s="20">
        <v>5.4</v>
      </c>
      <c r="V22" s="20">
        <v>1.6</v>
      </c>
      <c r="W22" s="20">
        <v>328</v>
      </c>
      <c r="X22" s="20">
        <v>28.2</v>
      </c>
      <c r="Y22" s="20">
        <v>12.5</v>
      </c>
      <c r="Z22" s="20">
        <v>3.4</v>
      </c>
      <c r="AA22" s="20">
        <v>0.4</v>
      </c>
      <c r="AB22" s="20">
        <v>3.7</v>
      </c>
      <c r="AC22" s="20">
        <v>3.7</v>
      </c>
      <c r="AD22" s="20">
        <v>4966</v>
      </c>
      <c r="AE22" s="20" t="s">
        <v>156</v>
      </c>
      <c r="AF22" s="20" t="s">
        <v>115</v>
      </c>
      <c r="AG22" s="20">
        <v>10731</v>
      </c>
      <c r="AH22">
        <v>1.96</v>
      </c>
      <c r="AI22">
        <v>4.03</v>
      </c>
    </row>
    <row r="23" spans="1:35" x14ac:dyDescent="0.3">
      <c r="A23" s="19" t="s">
        <v>108</v>
      </c>
      <c r="B23" s="20">
        <v>36</v>
      </c>
      <c r="C23" s="20">
        <v>38</v>
      </c>
      <c r="D23" s="20" t="s">
        <v>127</v>
      </c>
      <c r="E23" s="20" t="s">
        <v>4</v>
      </c>
      <c r="F23" s="20" t="s">
        <v>5</v>
      </c>
      <c r="G23" s="20" t="s">
        <v>25</v>
      </c>
      <c r="H23" s="20" t="s">
        <v>46</v>
      </c>
      <c r="I23" s="20" t="s">
        <v>40</v>
      </c>
      <c r="J23" s="20" t="s">
        <v>13</v>
      </c>
      <c r="K23" s="20">
        <v>1</v>
      </c>
      <c r="L23" s="20">
        <v>2</v>
      </c>
      <c r="M23" s="20"/>
      <c r="N23" s="20">
        <v>52</v>
      </c>
      <c r="O23" s="20">
        <v>1.62</v>
      </c>
      <c r="P23" s="20" t="s">
        <v>132</v>
      </c>
      <c r="Q23" s="20">
        <v>19.814052735863431</v>
      </c>
      <c r="R23" s="20" t="s">
        <v>157</v>
      </c>
      <c r="S23" s="20" t="s">
        <v>123</v>
      </c>
      <c r="T23" s="20">
        <v>63</v>
      </c>
      <c r="U23" s="20">
        <v>5.0999999999999996</v>
      </c>
      <c r="V23" s="20">
        <v>2.1</v>
      </c>
      <c r="W23" s="20">
        <v>193</v>
      </c>
      <c r="X23" s="20">
        <v>32.5</v>
      </c>
      <c r="Y23" s="20">
        <v>10.7</v>
      </c>
      <c r="Z23" s="20">
        <v>2.5</v>
      </c>
      <c r="AA23" s="20">
        <v>9.6</v>
      </c>
      <c r="AB23" s="20">
        <v>3.7</v>
      </c>
      <c r="AC23" s="20">
        <v>3.12</v>
      </c>
      <c r="AD23" s="20">
        <v>1325</v>
      </c>
      <c r="AE23" s="20" t="s">
        <v>156</v>
      </c>
      <c r="AF23" s="20" t="s">
        <v>115</v>
      </c>
      <c r="AG23" s="20">
        <v>41268</v>
      </c>
      <c r="AH23">
        <v>1.8</v>
      </c>
      <c r="AI23">
        <v>4.62</v>
      </c>
    </row>
    <row r="24" spans="1:35" x14ac:dyDescent="0.3">
      <c r="A24" s="19" t="s">
        <v>108</v>
      </c>
      <c r="B24" s="20">
        <v>27</v>
      </c>
      <c r="C24" s="20">
        <v>31</v>
      </c>
      <c r="D24" s="20" t="s">
        <v>127</v>
      </c>
      <c r="E24" s="20" t="s">
        <v>5</v>
      </c>
      <c r="F24" s="20" t="s">
        <v>19</v>
      </c>
      <c r="G24" s="20" t="s">
        <v>34</v>
      </c>
      <c r="H24" s="20" t="s">
        <v>46</v>
      </c>
      <c r="I24" s="20" t="s">
        <v>8</v>
      </c>
      <c r="J24" s="20" t="s">
        <v>27</v>
      </c>
      <c r="K24" s="20">
        <v>1</v>
      </c>
      <c r="L24" s="20">
        <v>2</v>
      </c>
      <c r="M24" s="20" t="s">
        <v>18</v>
      </c>
      <c r="N24" s="20">
        <v>67</v>
      </c>
      <c r="O24" s="20">
        <v>1.83</v>
      </c>
      <c r="P24" s="20" t="s">
        <v>132</v>
      </c>
      <c r="Q24" s="20">
        <v>20.006569321269669</v>
      </c>
      <c r="R24" s="20" t="s">
        <v>157</v>
      </c>
      <c r="S24" s="20" t="s">
        <v>123</v>
      </c>
      <c r="T24" s="20">
        <v>59</v>
      </c>
      <c r="U24" s="20">
        <v>3.9</v>
      </c>
      <c r="V24" s="20">
        <v>1.4</v>
      </c>
      <c r="W24" s="20">
        <v>160</v>
      </c>
      <c r="X24" s="20">
        <v>42.3</v>
      </c>
      <c r="Y24" s="20">
        <v>14.1</v>
      </c>
      <c r="Z24" s="20">
        <v>2.1</v>
      </c>
      <c r="AA24" s="20">
        <v>0.4</v>
      </c>
      <c r="AB24" s="20">
        <v>4.2</v>
      </c>
      <c r="AC24" s="20">
        <v>3.27</v>
      </c>
      <c r="AD24" s="20">
        <v>1856</v>
      </c>
      <c r="AE24" s="20" t="s">
        <v>156</v>
      </c>
      <c r="AF24" s="20" t="s">
        <v>113</v>
      </c>
      <c r="AG24" s="20">
        <v>841</v>
      </c>
      <c r="AH24">
        <v>1.77</v>
      </c>
      <c r="AI24">
        <v>2.92</v>
      </c>
    </row>
    <row r="25" spans="1:35" x14ac:dyDescent="0.3">
      <c r="A25" s="19" t="s">
        <v>108</v>
      </c>
      <c r="B25" s="20">
        <v>37</v>
      </c>
      <c r="C25" s="20">
        <v>35</v>
      </c>
      <c r="D25" s="20" t="s">
        <v>127</v>
      </c>
      <c r="E25" s="20" t="s">
        <v>4</v>
      </c>
      <c r="F25" s="20" t="s">
        <v>19</v>
      </c>
      <c r="G25" s="20" t="s">
        <v>41</v>
      </c>
      <c r="H25" s="20" t="s">
        <v>46</v>
      </c>
      <c r="I25" s="20" t="s">
        <v>12</v>
      </c>
      <c r="J25" s="20" t="s">
        <v>42</v>
      </c>
      <c r="K25" s="20">
        <v>1</v>
      </c>
      <c r="L25" s="20">
        <v>2</v>
      </c>
      <c r="M25" s="20" t="s">
        <v>43</v>
      </c>
      <c r="N25" s="20">
        <v>47</v>
      </c>
      <c r="O25" s="20">
        <v>1.61</v>
      </c>
      <c r="P25" s="20" t="s">
        <v>131</v>
      </c>
      <c r="Q25" s="20">
        <v>18.132016511708652</v>
      </c>
      <c r="R25" s="20" t="s">
        <v>157</v>
      </c>
      <c r="S25" s="20" t="s">
        <v>123</v>
      </c>
      <c r="T25" s="20">
        <v>40</v>
      </c>
      <c r="U25" s="20">
        <v>3.5</v>
      </c>
      <c r="V25" s="20">
        <v>1.2</v>
      </c>
      <c r="W25" s="20">
        <v>297</v>
      </c>
      <c r="X25" s="20">
        <v>31.5</v>
      </c>
      <c r="Y25" s="20">
        <v>10.5</v>
      </c>
      <c r="Z25" s="20">
        <v>2.1</v>
      </c>
      <c r="AA25" s="20">
        <v>0.2</v>
      </c>
      <c r="AB25" s="20">
        <v>4.0999999999999996</v>
      </c>
      <c r="AC25" s="20">
        <v>3.04</v>
      </c>
      <c r="AD25" s="20">
        <v>1089</v>
      </c>
      <c r="AE25" s="20" t="s">
        <v>156</v>
      </c>
      <c r="AF25" s="20" t="s">
        <v>114</v>
      </c>
      <c r="AG25" s="20">
        <v>7890</v>
      </c>
      <c r="AH25">
        <v>1.6</v>
      </c>
      <c r="AI25">
        <v>3.9</v>
      </c>
    </row>
    <row r="26" spans="1:35" x14ac:dyDescent="0.3">
      <c r="A26" s="19" t="s">
        <v>108</v>
      </c>
      <c r="B26" s="20">
        <v>12</v>
      </c>
      <c r="C26" s="20">
        <v>30</v>
      </c>
      <c r="D26" s="20" t="s">
        <v>127</v>
      </c>
      <c r="E26" s="20" t="s">
        <v>4</v>
      </c>
      <c r="F26" s="20" t="s">
        <v>5</v>
      </c>
      <c r="G26" s="20" t="s">
        <v>6</v>
      </c>
      <c r="H26" s="20" t="s">
        <v>7</v>
      </c>
      <c r="I26" s="20" t="s">
        <v>15</v>
      </c>
      <c r="J26" s="20" t="s">
        <v>9</v>
      </c>
      <c r="K26" s="20">
        <v>1</v>
      </c>
      <c r="L26" s="20">
        <v>2</v>
      </c>
      <c r="M26" s="20"/>
      <c r="N26" s="20">
        <v>62</v>
      </c>
      <c r="O26" s="20">
        <v>1.59</v>
      </c>
      <c r="P26" s="20" t="s">
        <v>132</v>
      </c>
      <c r="Q26" s="20">
        <v>24.524346347059055</v>
      </c>
      <c r="R26" s="20" t="s">
        <v>157</v>
      </c>
      <c r="S26" s="20" t="s">
        <v>123</v>
      </c>
      <c r="T26" s="20">
        <v>38</v>
      </c>
      <c r="U26" s="20">
        <v>4.5999999999999996</v>
      </c>
      <c r="V26" s="20">
        <v>3.2</v>
      </c>
      <c r="W26" s="20">
        <v>101</v>
      </c>
      <c r="X26" s="20">
        <v>19.100000000000001</v>
      </c>
      <c r="Y26" s="20">
        <v>6.4</v>
      </c>
      <c r="Z26" s="20">
        <v>1.1000000000000001</v>
      </c>
      <c r="AA26" s="20">
        <v>0.3</v>
      </c>
      <c r="AB26" s="20">
        <v>2.1</v>
      </c>
      <c r="AC26" s="20">
        <v>3.2</v>
      </c>
      <c r="AD26" s="20">
        <v>1589</v>
      </c>
      <c r="AE26" s="20" t="s">
        <v>156</v>
      </c>
      <c r="AF26" s="20" t="s">
        <v>115</v>
      </c>
      <c r="AG26" s="20">
        <v>62455</v>
      </c>
      <c r="AH26">
        <v>1.58</v>
      </c>
      <c r="AI26">
        <v>4.8</v>
      </c>
    </row>
    <row r="27" spans="1:35" x14ac:dyDescent="0.3">
      <c r="A27" s="19" t="s">
        <v>108</v>
      </c>
      <c r="B27" s="20">
        <v>4</v>
      </c>
      <c r="C27" s="20">
        <v>40</v>
      </c>
      <c r="D27" s="20" t="s">
        <v>127</v>
      </c>
      <c r="E27" s="20" t="s">
        <v>4</v>
      </c>
      <c r="F27" s="20" t="s">
        <v>5</v>
      </c>
      <c r="G27" s="20" t="s">
        <v>6</v>
      </c>
      <c r="H27" s="20" t="s">
        <v>7</v>
      </c>
      <c r="I27" s="20" t="s">
        <v>15</v>
      </c>
      <c r="J27" s="20" t="s">
        <v>9</v>
      </c>
      <c r="K27" s="20">
        <v>1</v>
      </c>
      <c r="L27" s="20">
        <v>2</v>
      </c>
      <c r="M27" s="20" t="s">
        <v>18</v>
      </c>
      <c r="N27" s="20">
        <v>48</v>
      </c>
      <c r="O27" s="20">
        <v>1.6</v>
      </c>
      <c r="P27" s="20" t="s">
        <v>132</v>
      </c>
      <c r="Q27" s="20">
        <v>18.749999999999996</v>
      </c>
      <c r="R27" s="20" t="s">
        <v>156</v>
      </c>
      <c r="S27" s="20" t="s">
        <v>121</v>
      </c>
      <c r="T27" s="20">
        <v>643</v>
      </c>
      <c r="U27" s="20">
        <v>5.3</v>
      </c>
      <c r="V27" s="20">
        <v>1.6</v>
      </c>
      <c r="W27" s="20">
        <v>458</v>
      </c>
      <c r="X27" s="20">
        <v>34.200000000000003</v>
      </c>
      <c r="Y27" s="20">
        <v>11.3</v>
      </c>
      <c r="Z27" s="20">
        <v>3.2</v>
      </c>
      <c r="AA27" s="20">
        <v>0.3</v>
      </c>
      <c r="AB27" s="20">
        <v>3.7</v>
      </c>
      <c r="AC27" s="20">
        <v>2.68</v>
      </c>
      <c r="AD27" s="20">
        <v>479</v>
      </c>
      <c r="AE27" s="20" t="s">
        <v>156</v>
      </c>
      <c r="AF27" s="20" t="s">
        <v>115</v>
      </c>
      <c r="AG27" s="20">
        <v>87475</v>
      </c>
      <c r="AH27">
        <v>2.81</v>
      </c>
      <c r="AI27">
        <v>4.9400000000000004</v>
      </c>
    </row>
    <row r="28" spans="1:35" x14ac:dyDescent="0.3">
      <c r="A28" s="19" t="s">
        <v>108</v>
      </c>
      <c r="B28" s="20">
        <v>30</v>
      </c>
      <c r="C28" s="20">
        <v>45</v>
      </c>
      <c r="D28" s="20" t="s">
        <v>127</v>
      </c>
      <c r="E28" s="20" t="s">
        <v>4</v>
      </c>
      <c r="F28" s="20" t="s">
        <v>19</v>
      </c>
      <c r="G28" s="20" t="s">
        <v>6</v>
      </c>
      <c r="H28" s="20" t="s">
        <v>7</v>
      </c>
      <c r="I28" s="20" t="s">
        <v>15</v>
      </c>
      <c r="J28" s="20" t="s">
        <v>9</v>
      </c>
      <c r="K28" s="20">
        <v>1</v>
      </c>
      <c r="L28" s="20">
        <v>2</v>
      </c>
      <c r="M28" s="20"/>
      <c r="N28" s="20">
        <v>45</v>
      </c>
      <c r="O28" s="20">
        <v>1.6</v>
      </c>
      <c r="P28" s="20" t="s">
        <v>131</v>
      </c>
      <c r="Q28" s="20">
        <v>17.578124999999996</v>
      </c>
      <c r="R28" s="20" t="s">
        <v>156</v>
      </c>
      <c r="S28" s="20" t="s">
        <v>122</v>
      </c>
      <c r="T28" s="20">
        <v>460</v>
      </c>
      <c r="U28" s="20">
        <v>3</v>
      </c>
      <c r="V28" s="20">
        <v>2.1</v>
      </c>
      <c r="W28" s="20">
        <v>263</v>
      </c>
      <c r="X28" s="20">
        <v>34.700000000000003</v>
      </c>
      <c r="Y28" s="20">
        <v>11.5</v>
      </c>
      <c r="Z28" s="20">
        <v>0.6</v>
      </c>
      <c r="AA28" s="20">
        <v>0.3</v>
      </c>
      <c r="AB28" s="20">
        <v>3.9</v>
      </c>
      <c r="AC28" s="20">
        <v>2.79</v>
      </c>
      <c r="AD28" s="20">
        <v>623</v>
      </c>
      <c r="AE28" s="20" t="s">
        <v>156</v>
      </c>
      <c r="AF28" s="20" t="s">
        <v>114</v>
      </c>
      <c r="AG28" s="20">
        <v>4789</v>
      </c>
      <c r="AH28">
        <v>2.66</v>
      </c>
      <c r="AI28">
        <v>3.68</v>
      </c>
    </row>
    <row r="29" spans="1:35" x14ac:dyDescent="0.3">
      <c r="A29" s="19" t="s">
        <v>108</v>
      </c>
      <c r="B29" s="20">
        <v>33</v>
      </c>
      <c r="C29" s="20">
        <v>42</v>
      </c>
      <c r="D29" s="20" t="s">
        <v>127</v>
      </c>
      <c r="E29" s="20" t="s">
        <v>5</v>
      </c>
      <c r="F29" s="20" t="s">
        <v>5</v>
      </c>
      <c r="G29" s="20" t="s">
        <v>6</v>
      </c>
      <c r="H29" s="20" t="s">
        <v>7</v>
      </c>
      <c r="I29" s="20" t="s">
        <v>15</v>
      </c>
      <c r="J29" s="20" t="s">
        <v>13</v>
      </c>
      <c r="K29" s="20">
        <v>1</v>
      </c>
      <c r="L29" s="20">
        <v>2</v>
      </c>
      <c r="M29" s="20" t="s">
        <v>38</v>
      </c>
      <c r="N29" s="20">
        <v>69</v>
      </c>
      <c r="O29" s="20">
        <v>1.91</v>
      </c>
      <c r="P29" s="20" t="s">
        <v>132</v>
      </c>
      <c r="Q29" s="20">
        <v>18.913955209561141</v>
      </c>
      <c r="R29" s="20" t="s">
        <v>156</v>
      </c>
      <c r="S29" s="20" t="s">
        <v>122</v>
      </c>
      <c r="T29" s="20">
        <v>460</v>
      </c>
      <c r="U29" s="20">
        <v>6.6</v>
      </c>
      <c r="V29" s="20">
        <v>5.4</v>
      </c>
      <c r="W29" s="20">
        <v>140</v>
      </c>
      <c r="X29" s="20">
        <v>34.5</v>
      </c>
      <c r="Y29" s="20">
        <v>12.1</v>
      </c>
      <c r="Z29" s="20">
        <v>0.6</v>
      </c>
      <c r="AA29" s="20">
        <v>0.6</v>
      </c>
      <c r="AB29" s="20">
        <v>3.7</v>
      </c>
      <c r="AC29" s="20">
        <v>3.06</v>
      </c>
      <c r="AD29" s="20">
        <v>1139</v>
      </c>
      <c r="AE29" s="20" t="s">
        <v>156</v>
      </c>
      <c r="AF29" s="20" t="s">
        <v>113</v>
      </c>
      <c r="AG29" s="20">
        <v>400</v>
      </c>
      <c r="AH29">
        <v>2.66</v>
      </c>
      <c r="AI29">
        <v>2.6</v>
      </c>
    </row>
    <row r="30" spans="1:35" x14ac:dyDescent="0.3">
      <c r="A30" s="19" t="s">
        <v>108</v>
      </c>
      <c r="B30" s="20">
        <v>1</v>
      </c>
      <c r="C30" s="20">
        <v>41</v>
      </c>
      <c r="D30" s="20" t="s">
        <v>127</v>
      </c>
      <c r="E30" s="20" t="s">
        <v>5</v>
      </c>
      <c r="F30" s="20" t="s">
        <v>5</v>
      </c>
      <c r="G30" s="20" t="s">
        <v>6</v>
      </c>
      <c r="H30" s="20" t="s">
        <v>11</v>
      </c>
      <c r="I30" s="20" t="s">
        <v>12</v>
      </c>
      <c r="J30" s="20" t="s">
        <v>13</v>
      </c>
      <c r="K30" s="20">
        <v>1</v>
      </c>
      <c r="L30" s="20">
        <v>2</v>
      </c>
      <c r="M30" s="20" t="s">
        <v>14</v>
      </c>
      <c r="N30" s="20">
        <v>65</v>
      </c>
      <c r="O30" s="20">
        <v>1.67</v>
      </c>
      <c r="P30" s="20" t="s">
        <v>132</v>
      </c>
      <c r="Q30" s="20">
        <v>23.306680053067517</v>
      </c>
      <c r="R30" s="20" t="s">
        <v>156</v>
      </c>
      <c r="S30" s="20" t="s">
        <v>122</v>
      </c>
      <c r="T30" s="20">
        <v>386</v>
      </c>
      <c r="U30" s="20">
        <v>4.9000000000000004</v>
      </c>
      <c r="V30" s="20">
        <v>2.7</v>
      </c>
      <c r="W30" s="20">
        <v>203</v>
      </c>
      <c r="X30" s="20">
        <v>43.6</v>
      </c>
      <c r="Y30" s="20">
        <v>13.7</v>
      </c>
      <c r="Z30" s="20">
        <v>1.8</v>
      </c>
      <c r="AA30" s="20">
        <v>0.4</v>
      </c>
      <c r="AB30" s="20">
        <v>4.7</v>
      </c>
      <c r="AC30" s="20">
        <v>2.62</v>
      </c>
      <c r="AD30" s="20">
        <v>419</v>
      </c>
      <c r="AE30" s="20" t="s">
        <v>156</v>
      </c>
      <c r="AF30" s="20" t="s">
        <v>115</v>
      </c>
      <c r="AG30" s="20">
        <v>54554</v>
      </c>
      <c r="AH30">
        <v>2.59</v>
      </c>
      <c r="AI30">
        <v>4.74</v>
      </c>
    </row>
    <row r="31" spans="1:35" x14ac:dyDescent="0.3">
      <c r="A31" s="19" t="s">
        <v>108</v>
      </c>
      <c r="B31" s="20">
        <v>38</v>
      </c>
      <c r="C31" s="20">
        <v>40</v>
      </c>
      <c r="D31" s="20" t="s">
        <v>127</v>
      </c>
      <c r="E31" s="20" t="s">
        <v>4</v>
      </c>
      <c r="F31" s="20" t="s">
        <v>31</v>
      </c>
      <c r="G31" s="20" t="s">
        <v>6</v>
      </c>
      <c r="H31" s="20" t="s">
        <v>7</v>
      </c>
      <c r="I31" s="20" t="s">
        <v>15</v>
      </c>
      <c r="J31" s="20" t="s">
        <v>13</v>
      </c>
      <c r="K31" s="20">
        <v>1</v>
      </c>
      <c r="L31" s="20">
        <v>3</v>
      </c>
      <c r="M31" s="20" t="s">
        <v>21</v>
      </c>
      <c r="N31" s="20">
        <v>46</v>
      </c>
      <c r="O31" s="20">
        <v>1.58</v>
      </c>
      <c r="P31" s="20" t="s">
        <v>131</v>
      </c>
      <c r="Q31" s="20">
        <v>18.426534209261334</v>
      </c>
      <c r="R31" s="20" t="s">
        <v>157</v>
      </c>
      <c r="S31" s="20" t="s">
        <v>122</v>
      </c>
      <c r="T31" s="20">
        <v>290</v>
      </c>
      <c r="U31" s="20">
        <v>6.7</v>
      </c>
      <c r="V31" s="20">
        <v>3.8</v>
      </c>
      <c r="W31" s="20">
        <v>336</v>
      </c>
      <c r="X31" s="20">
        <v>34.6</v>
      </c>
      <c r="Y31" s="20">
        <v>11.3</v>
      </c>
      <c r="Z31" s="20">
        <v>2.5</v>
      </c>
      <c r="AA31" s="20">
        <v>0.4</v>
      </c>
      <c r="AB31" s="20">
        <v>4.4000000000000004</v>
      </c>
      <c r="AC31" s="20">
        <v>3.12</v>
      </c>
      <c r="AD31" s="20">
        <v>1328</v>
      </c>
      <c r="AE31" s="20" t="s">
        <v>156</v>
      </c>
      <c r="AF31" s="20" t="s">
        <v>114</v>
      </c>
      <c r="AG31" s="20">
        <v>3095</v>
      </c>
      <c r="AH31">
        <v>2.46</v>
      </c>
      <c r="AI31">
        <v>3.49</v>
      </c>
    </row>
    <row r="32" spans="1:35" x14ac:dyDescent="0.3">
      <c r="A32" s="19" t="s">
        <v>108</v>
      </c>
      <c r="B32" s="20">
        <v>32</v>
      </c>
      <c r="C32" s="20">
        <v>43</v>
      </c>
      <c r="D32" s="20" t="s">
        <v>127</v>
      </c>
      <c r="E32" s="20" t="s">
        <v>4</v>
      </c>
      <c r="F32" s="20" t="s">
        <v>5</v>
      </c>
      <c r="G32" s="20" t="s">
        <v>6</v>
      </c>
      <c r="H32" s="20" t="s">
        <v>7</v>
      </c>
      <c r="I32" s="20" t="s">
        <v>12</v>
      </c>
      <c r="J32" s="20" t="s">
        <v>27</v>
      </c>
      <c r="K32" s="20">
        <v>1</v>
      </c>
      <c r="L32" s="20">
        <v>2</v>
      </c>
      <c r="M32" s="20" t="s">
        <v>37</v>
      </c>
      <c r="N32" s="20">
        <v>78</v>
      </c>
      <c r="O32" s="20">
        <v>1.62</v>
      </c>
      <c r="P32" s="20" t="s">
        <v>133</v>
      </c>
      <c r="Q32" s="20">
        <v>29.721079103795148</v>
      </c>
      <c r="R32" s="20" t="s">
        <v>157</v>
      </c>
      <c r="S32" s="20" t="s">
        <v>123</v>
      </c>
      <c r="T32" s="20">
        <v>161</v>
      </c>
      <c r="U32" s="20">
        <v>10.5</v>
      </c>
      <c r="V32" s="20">
        <v>6.3</v>
      </c>
      <c r="W32" s="20">
        <v>342</v>
      </c>
      <c r="X32" s="20">
        <v>27</v>
      </c>
      <c r="Y32" s="20">
        <v>9.6</v>
      </c>
      <c r="Z32" s="20">
        <v>2.9</v>
      </c>
      <c r="AA32" s="20">
        <v>1.3</v>
      </c>
      <c r="AB32" s="20">
        <v>3.3</v>
      </c>
      <c r="AC32" s="20">
        <v>3.59</v>
      </c>
      <c r="AD32" s="20">
        <v>3883</v>
      </c>
      <c r="AE32" s="20" t="s">
        <v>156</v>
      </c>
      <c r="AF32" s="20" t="s">
        <v>114</v>
      </c>
      <c r="AG32" s="20">
        <v>5890</v>
      </c>
      <c r="AH32">
        <v>2.21</v>
      </c>
      <c r="AI32">
        <v>3.77</v>
      </c>
    </row>
    <row r="33" spans="1:35" x14ac:dyDescent="0.3">
      <c r="A33" s="19" t="s">
        <v>108</v>
      </c>
      <c r="B33" s="20">
        <v>8</v>
      </c>
      <c r="C33" s="20">
        <v>40</v>
      </c>
      <c r="D33" s="20" t="s">
        <v>127</v>
      </c>
      <c r="E33" s="20" t="s">
        <v>4</v>
      </c>
      <c r="F33" s="20" t="s">
        <v>5</v>
      </c>
      <c r="G33" s="20" t="s">
        <v>25</v>
      </c>
      <c r="H33" s="20" t="s">
        <v>46</v>
      </c>
      <c r="I33" s="20" t="s">
        <v>8</v>
      </c>
      <c r="J33" s="20" t="s">
        <v>9</v>
      </c>
      <c r="K33" s="20">
        <v>1</v>
      </c>
      <c r="L33" s="20">
        <v>3</v>
      </c>
      <c r="M33" s="20" t="s">
        <v>26</v>
      </c>
      <c r="N33" s="20">
        <v>64</v>
      </c>
      <c r="O33" s="20">
        <v>1.55</v>
      </c>
      <c r="P33" s="20" t="s">
        <v>133</v>
      </c>
      <c r="Q33" s="20">
        <v>26.638917793964616</v>
      </c>
      <c r="R33" s="20" t="s">
        <v>157</v>
      </c>
      <c r="S33" s="20" t="s">
        <v>123</v>
      </c>
      <c r="T33" s="20">
        <v>126</v>
      </c>
      <c r="U33" s="20">
        <v>2.6</v>
      </c>
      <c r="V33" s="20">
        <v>3.3</v>
      </c>
      <c r="W33" s="20">
        <v>127</v>
      </c>
      <c r="X33" s="20">
        <v>36.299999999999997</v>
      </c>
      <c r="Y33" s="20">
        <v>11.9</v>
      </c>
      <c r="Z33" s="20">
        <v>0.2</v>
      </c>
      <c r="AA33" s="20">
        <v>0.2</v>
      </c>
      <c r="AB33" s="20">
        <v>4.3</v>
      </c>
      <c r="AC33" s="20">
        <v>3.24</v>
      </c>
      <c r="AD33" s="20">
        <v>1722</v>
      </c>
      <c r="AE33" s="20" t="s">
        <v>156</v>
      </c>
      <c r="AF33" s="20" t="s">
        <v>114</v>
      </c>
      <c r="AG33" s="20">
        <v>5724</v>
      </c>
      <c r="AH33">
        <v>2.1</v>
      </c>
      <c r="AI33">
        <v>3.76</v>
      </c>
    </row>
    <row r="34" spans="1:35" x14ac:dyDescent="0.3">
      <c r="A34" s="19" t="s">
        <v>108</v>
      </c>
      <c r="B34" s="20">
        <v>39</v>
      </c>
      <c r="C34" s="20">
        <v>45</v>
      </c>
      <c r="D34" s="20" t="s">
        <v>127</v>
      </c>
      <c r="E34" s="20" t="s">
        <v>5</v>
      </c>
      <c r="F34" s="20" t="s">
        <v>5</v>
      </c>
      <c r="G34" s="20" t="s">
        <v>6</v>
      </c>
      <c r="H34" s="20" t="s">
        <v>7</v>
      </c>
      <c r="I34" s="20" t="s">
        <v>15</v>
      </c>
      <c r="J34" s="20" t="s">
        <v>44</v>
      </c>
      <c r="K34" s="20">
        <v>1</v>
      </c>
      <c r="L34" s="20">
        <v>3</v>
      </c>
      <c r="M34" s="20" t="s">
        <v>21</v>
      </c>
      <c r="N34" s="20">
        <v>56</v>
      </c>
      <c r="O34" s="20">
        <v>1.8</v>
      </c>
      <c r="P34" s="20" t="s">
        <v>131</v>
      </c>
      <c r="Q34" s="20">
        <v>17.283950617283949</v>
      </c>
      <c r="R34" s="20" t="s">
        <v>157</v>
      </c>
      <c r="S34" s="20" t="s">
        <v>123</v>
      </c>
      <c r="T34" s="20">
        <v>97</v>
      </c>
      <c r="U34" s="20">
        <v>6.3</v>
      </c>
      <c r="V34" s="20">
        <v>3.8</v>
      </c>
      <c r="W34" s="20">
        <v>104</v>
      </c>
      <c r="X34" s="20">
        <v>29.3</v>
      </c>
      <c r="Y34" s="20">
        <v>10</v>
      </c>
      <c r="Z34" s="20">
        <v>2</v>
      </c>
      <c r="AA34" s="20">
        <v>0.5</v>
      </c>
      <c r="AB34" s="20">
        <v>3.8</v>
      </c>
      <c r="AC34" s="20">
        <v>3.5</v>
      </c>
      <c r="AD34" s="20">
        <v>3146</v>
      </c>
      <c r="AE34" s="20" t="s">
        <v>156</v>
      </c>
      <c r="AF34" s="20" t="s">
        <v>115</v>
      </c>
      <c r="AG34" s="20">
        <v>43092</v>
      </c>
      <c r="AH34">
        <v>1.99</v>
      </c>
      <c r="AI34">
        <v>4.63</v>
      </c>
    </row>
    <row r="35" spans="1:35" x14ac:dyDescent="0.3">
      <c r="A35" s="19" t="s">
        <v>108</v>
      </c>
      <c r="B35" s="20">
        <v>6</v>
      </c>
      <c r="C35" s="20">
        <v>46</v>
      </c>
      <c r="D35" s="20" t="s">
        <v>127</v>
      </c>
      <c r="E35" s="20" t="s">
        <v>22</v>
      </c>
      <c r="F35" s="20" t="s">
        <v>5</v>
      </c>
      <c r="G35" s="20" t="s">
        <v>6</v>
      </c>
      <c r="H35" s="20" t="s">
        <v>7</v>
      </c>
      <c r="I35" s="20" t="s">
        <v>15</v>
      </c>
      <c r="J35" s="20" t="s">
        <v>23</v>
      </c>
      <c r="K35" s="20">
        <v>1</v>
      </c>
      <c r="L35" s="20">
        <v>2</v>
      </c>
      <c r="M35" s="20"/>
      <c r="N35" s="20">
        <v>58</v>
      </c>
      <c r="O35" s="20">
        <v>1.63</v>
      </c>
      <c r="P35" s="20" t="s">
        <v>132</v>
      </c>
      <c r="Q35" s="20">
        <v>21.829952199932254</v>
      </c>
      <c r="R35" s="20" t="s">
        <v>157</v>
      </c>
      <c r="S35" s="20" t="s">
        <v>123</v>
      </c>
      <c r="T35" s="20">
        <v>62</v>
      </c>
      <c r="U35" s="20">
        <v>4.5</v>
      </c>
      <c r="V35" s="20">
        <v>3</v>
      </c>
      <c r="W35" s="20">
        <v>120</v>
      </c>
      <c r="X35" s="20">
        <v>38.799999999999997</v>
      </c>
      <c r="Y35" s="20">
        <v>12.5</v>
      </c>
      <c r="Z35" s="20">
        <v>2.6</v>
      </c>
      <c r="AA35" s="20">
        <v>0.3</v>
      </c>
      <c r="AB35" s="20">
        <v>4.0999999999999996</v>
      </c>
      <c r="AC35" s="20">
        <v>3.17</v>
      </c>
      <c r="AD35" s="20">
        <v>1485</v>
      </c>
      <c r="AE35" s="20" t="s">
        <v>156</v>
      </c>
      <c r="AF35" s="20" t="s">
        <v>115</v>
      </c>
      <c r="AG35" s="20">
        <v>185040</v>
      </c>
      <c r="AH35">
        <v>1.79</v>
      </c>
      <c r="AI35">
        <v>5.27</v>
      </c>
    </row>
    <row r="36" spans="1:35" x14ac:dyDescent="0.3">
      <c r="A36" s="19" t="s">
        <v>108</v>
      </c>
      <c r="B36" s="20">
        <v>44</v>
      </c>
      <c r="C36" s="20">
        <v>40</v>
      </c>
      <c r="D36" s="20" t="s">
        <v>127</v>
      </c>
      <c r="E36" s="20" t="s">
        <v>5</v>
      </c>
      <c r="F36" s="20" t="s">
        <v>5</v>
      </c>
      <c r="G36" s="20" t="s">
        <v>6</v>
      </c>
      <c r="H36" s="20" t="s">
        <v>7</v>
      </c>
      <c r="I36" s="20" t="s">
        <v>12</v>
      </c>
      <c r="J36" s="20" t="s">
        <v>30</v>
      </c>
      <c r="K36" s="20">
        <v>1</v>
      </c>
      <c r="L36" s="20">
        <v>3</v>
      </c>
      <c r="M36" s="20" t="s">
        <v>35</v>
      </c>
      <c r="N36" s="20">
        <v>60</v>
      </c>
      <c r="O36" s="20">
        <v>1.69</v>
      </c>
      <c r="P36" s="20" t="s">
        <v>132</v>
      </c>
      <c r="Q36" s="20">
        <v>21.007667798746546</v>
      </c>
      <c r="R36" s="20" t="s">
        <v>157</v>
      </c>
      <c r="S36" s="20" t="s">
        <v>123</v>
      </c>
      <c r="T36" s="20">
        <v>24</v>
      </c>
      <c r="U36" s="20">
        <v>3.2</v>
      </c>
      <c r="V36" s="20">
        <v>0.9</v>
      </c>
      <c r="W36" s="20">
        <v>174</v>
      </c>
      <c r="X36" s="20">
        <v>28</v>
      </c>
      <c r="Y36" s="20">
        <v>9.6</v>
      </c>
      <c r="Z36" s="20">
        <v>2</v>
      </c>
      <c r="AA36" s="20">
        <v>0.3</v>
      </c>
      <c r="AB36" s="20">
        <v>3.44</v>
      </c>
      <c r="AC36" s="20">
        <v>2.71</v>
      </c>
      <c r="AD36" s="20">
        <v>518</v>
      </c>
      <c r="AE36" s="20" t="s">
        <v>157</v>
      </c>
      <c r="AF36" s="20" t="s">
        <v>113</v>
      </c>
      <c r="AG36" s="20">
        <v>284</v>
      </c>
      <c r="AH36">
        <v>1.38</v>
      </c>
      <c r="AI36">
        <v>2.4500000000000002</v>
      </c>
    </row>
    <row r="37" spans="1:35" x14ac:dyDescent="0.3">
      <c r="A37" s="19" t="s">
        <v>108</v>
      </c>
      <c r="B37" s="20">
        <v>14</v>
      </c>
      <c r="C37" s="20">
        <v>48</v>
      </c>
      <c r="D37" s="20" t="s">
        <v>127</v>
      </c>
      <c r="E37" s="20" t="s">
        <v>5</v>
      </c>
      <c r="F37" s="20" t="s">
        <v>5</v>
      </c>
      <c r="G37" s="20" t="s">
        <v>29</v>
      </c>
      <c r="H37" s="20" t="s">
        <v>46</v>
      </c>
      <c r="I37" s="20" t="s">
        <v>12</v>
      </c>
      <c r="J37" s="20" t="s">
        <v>30</v>
      </c>
      <c r="K37" s="20">
        <v>1</v>
      </c>
      <c r="L37" s="20">
        <v>2</v>
      </c>
      <c r="M37" s="20"/>
      <c r="N37" s="20">
        <v>52</v>
      </c>
      <c r="O37" s="20">
        <v>1.58</v>
      </c>
      <c r="P37" s="20" t="s">
        <v>132</v>
      </c>
      <c r="Q37" s="20">
        <v>20.82999519307803</v>
      </c>
      <c r="R37" s="20" t="s">
        <v>157</v>
      </c>
      <c r="S37" s="20" t="s">
        <v>123</v>
      </c>
      <c r="T37" s="20">
        <v>12</v>
      </c>
      <c r="U37" s="20">
        <v>5.4</v>
      </c>
      <c r="V37" s="20">
        <v>1.7</v>
      </c>
      <c r="W37" s="20">
        <v>276</v>
      </c>
      <c r="X37" s="20">
        <v>31.3</v>
      </c>
      <c r="Y37" s="20">
        <v>10.4</v>
      </c>
      <c r="Z37" s="20">
        <v>3</v>
      </c>
      <c r="AA37" s="20">
        <v>0.7</v>
      </c>
      <c r="AB37" s="20">
        <v>2.9</v>
      </c>
      <c r="AC37" s="20">
        <v>2.91</v>
      </c>
      <c r="AD37" s="20">
        <v>818</v>
      </c>
      <c r="AE37" s="20" t="s">
        <v>156</v>
      </c>
      <c r="AF37" s="20" t="s">
        <v>115</v>
      </c>
      <c r="AG37" s="20">
        <v>55096</v>
      </c>
      <c r="AH37">
        <v>1.08</v>
      </c>
      <c r="AI37">
        <v>4.74</v>
      </c>
    </row>
    <row r="38" spans="1:35" x14ac:dyDescent="0.3">
      <c r="A38" s="19" t="s">
        <v>108</v>
      </c>
      <c r="B38" s="20">
        <v>31</v>
      </c>
      <c r="C38" s="20">
        <v>50</v>
      </c>
      <c r="D38" s="20" t="s">
        <v>127</v>
      </c>
      <c r="E38" s="20" t="s">
        <v>4</v>
      </c>
      <c r="F38" s="20" t="s">
        <v>5</v>
      </c>
      <c r="G38" s="20" t="s">
        <v>6</v>
      </c>
      <c r="H38" s="20" t="s">
        <v>7</v>
      </c>
      <c r="I38" s="20" t="s">
        <v>15</v>
      </c>
      <c r="J38" s="20" t="s">
        <v>9</v>
      </c>
      <c r="K38" s="20">
        <v>1</v>
      </c>
      <c r="L38" s="20">
        <v>2</v>
      </c>
      <c r="M38" s="20" t="s">
        <v>36</v>
      </c>
      <c r="N38" s="20">
        <v>50</v>
      </c>
      <c r="O38" s="20">
        <v>1.65</v>
      </c>
      <c r="P38" s="20" t="s">
        <v>131</v>
      </c>
      <c r="Q38" s="20">
        <v>18.365472910927458</v>
      </c>
      <c r="R38" s="20" t="s">
        <v>156</v>
      </c>
      <c r="S38" s="20" t="s">
        <v>122</v>
      </c>
      <c r="T38" s="20">
        <v>484</v>
      </c>
      <c r="U38" s="20">
        <v>4.2</v>
      </c>
      <c r="V38" s="20">
        <v>4.3</v>
      </c>
      <c r="W38" s="20">
        <v>652</v>
      </c>
      <c r="X38" s="20">
        <v>26</v>
      </c>
      <c r="Y38" s="20">
        <v>9.1999999999999993</v>
      </c>
      <c r="Z38" s="20">
        <v>4.3</v>
      </c>
      <c r="AA38" s="20">
        <v>1.4</v>
      </c>
      <c r="AB38" s="20">
        <v>3.4</v>
      </c>
      <c r="AC38" s="20">
        <v>3.69</v>
      </c>
      <c r="AD38" s="20">
        <v>4947</v>
      </c>
      <c r="AE38" s="20" t="s">
        <v>156</v>
      </c>
      <c r="AF38" s="20" t="s">
        <v>115</v>
      </c>
      <c r="AG38" s="20">
        <v>49875</v>
      </c>
      <c r="AH38">
        <v>2.68</v>
      </c>
      <c r="AI38">
        <v>4.7</v>
      </c>
    </row>
    <row r="39" spans="1:35" x14ac:dyDescent="0.3">
      <c r="A39" s="19" t="s">
        <v>108</v>
      </c>
      <c r="B39" s="20">
        <v>2</v>
      </c>
      <c r="C39" s="20">
        <v>52</v>
      </c>
      <c r="D39" s="20" t="s">
        <v>127</v>
      </c>
      <c r="E39" s="20" t="s">
        <v>4</v>
      </c>
      <c r="F39" s="20" t="s">
        <v>5</v>
      </c>
      <c r="G39" s="20" t="s">
        <v>6</v>
      </c>
      <c r="H39" s="20" t="s">
        <v>7</v>
      </c>
      <c r="I39" s="20" t="s">
        <v>8</v>
      </c>
      <c r="J39" s="20" t="s">
        <v>16</v>
      </c>
      <c r="K39" s="20">
        <v>1</v>
      </c>
      <c r="L39" s="20">
        <v>2</v>
      </c>
      <c r="M39" s="20" t="s">
        <v>10</v>
      </c>
      <c r="N39" s="20">
        <v>71</v>
      </c>
      <c r="O39" s="20">
        <v>1.8</v>
      </c>
      <c r="P39" s="20" t="s">
        <v>132</v>
      </c>
      <c r="Q39" s="20">
        <v>21.913580246913579</v>
      </c>
      <c r="R39" s="20" t="s">
        <v>157</v>
      </c>
      <c r="S39" s="20" t="s">
        <v>122</v>
      </c>
      <c r="T39" s="20">
        <v>330</v>
      </c>
      <c r="U39" s="20">
        <v>3.8</v>
      </c>
      <c r="V39" s="20">
        <v>2</v>
      </c>
      <c r="W39" s="20">
        <v>302</v>
      </c>
      <c r="X39" s="20">
        <v>34.299999999999997</v>
      </c>
      <c r="Y39" s="20">
        <v>11.2</v>
      </c>
      <c r="Z39" s="20">
        <v>1.5</v>
      </c>
      <c r="AA39" s="20">
        <v>0.3</v>
      </c>
      <c r="AB39" s="20">
        <v>4</v>
      </c>
      <c r="AC39" s="20">
        <v>2.91</v>
      </c>
      <c r="AD39" s="20">
        <v>815</v>
      </c>
      <c r="AE39" s="20" t="s">
        <v>156</v>
      </c>
      <c r="AF39" s="20" t="s">
        <v>115</v>
      </c>
      <c r="AG39" s="20">
        <v>26591</v>
      </c>
      <c r="AH39">
        <v>2.52</v>
      </c>
      <c r="AI39">
        <v>4.42</v>
      </c>
    </row>
    <row r="40" spans="1:35" x14ac:dyDescent="0.3">
      <c r="A40" s="19" t="s">
        <v>108</v>
      </c>
      <c r="B40" s="20">
        <v>43</v>
      </c>
      <c r="C40" s="20">
        <v>56</v>
      </c>
      <c r="D40" s="20" t="s">
        <v>137</v>
      </c>
      <c r="E40" s="20" t="s">
        <v>5</v>
      </c>
      <c r="F40" s="20" t="s">
        <v>5</v>
      </c>
      <c r="G40" s="20" t="s">
        <v>6</v>
      </c>
      <c r="H40" s="20" t="s">
        <v>7</v>
      </c>
      <c r="I40" s="20" t="s">
        <v>8</v>
      </c>
      <c r="J40" s="20" t="s">
        <v>13</v>
      </c>
      <c r="K40" s="20">
        <v>1</v>
      </c>
      <c r="L40" s="20">
        <v>2</v>
      </c>
      <c r="M40" s="20" t="s">
        <v>10</v>
      </c>
      <c r="N40" s="20">
        <v>61</v>
      </c>
      <c r="O40" s="20">
        <v>1.78</v>
      </c>
      <c r="P40" s="20" t="s">
        <v>132</v>
      </c>
      <c r="Q40" s="20">
        <v>19.252619618735007</v>
      </c>
      <c r="R40" s="20" t="s">
        <v>157</v>
      </c>
      <c r="S40" s="20" t="s">
        <v>122</v>
      </c>
      <c r="T40" s="20">
        <v>314</v>
      </c>
      <c r="U40" s="20">
        <v>18.399999999999999</v>
      </c>
      <c r="V40" s="20">
        <v>4.3</v>
      </c>
      <c r="W40" s="20">
        <v>352</v>
      </c>
      <c r="X40" s="20">
        <v>32.5</v>
      </c>
      <c r="Y40" s="20">
        <v>10.8</v>
      </c>
      <c r="Z40" s="20">
        <v>13.2</v>
      </c>
      <c r="AA40" s="20">
        <v>0.9</v>
      </c>
      <c r="AB40" s="20">
        <v>3.5</v>
      </c>
      <c r="AC40" s="20">
        <v>3.46</v>
      </c>
      <c r="AD40" s="20">
        <v>2891</v>
      </c>
      <c r="AE40" s="20" t="s">
        <v>156</v>
      </c>
      <c r="AF40" s="20" t="s">
        <v>113</v>
      </c>
      <c r="AG40" s="20">
        <v>724</v>
      </c>
      <c r="AH40">
        <v>2.5</v>
      </c>
      <c r="AI40">
        <v>2.86</v>
      </c>
    </row>
    <row r="41" spans="1:35" x14ac:dyDescent="0.3">
      <c r="A41" s="19" t="s">
        <v>108</v>
      </c>
      <c r="B41" s="20">
        <v>15</v>
      </c>
      <c r="C41" s="20">
        <v>55</v>
      </c>
      <c r="D41" s="20" t="s">
        <v>137</v>
      </c>
      <c r="E41" s="20" t="s">
        <v>4</v>
      </c>
      <c r="F41" s="20" t="s">
        <v>31</v>
      </c>
      <c r="G41" s="20" t="s">
        <v>6</v>
      </c>
      <c r="H41" s="20" t="s">
        <v>7</v>
      </c>
      <c r="I41" s="20" t="s">
        <v>15</v>
      </c>
      <c r="J41" s="20" t="s">
        <v>30</v>
      </c>
      <c r="K41" s="20">
        <v>1</v>
      </c>
      <c r="L41" s="20">
        <v>3</v>
      </c>
      <c r="M41" s="20" t="s">
        <v>21</v>
      </c>
      <c r="N41" s="20">
        <v>43</v>
      </c>
      <c r="O41" s="20">
        <v>1.49</v>
      </c>
      <c r="P41" s="20" t="s">
        <v>132</v>
      </c>
      <c r="Q41" s="20">
        <v>19.368496914553401</v>
      </c>
      <c r="R41" s="20" t="s">
        <v>157</v>
      </c>
      <c r="S41" s="20" t="s">
        <v>122</v>
      </c>
      <c r="T41" s="20">
        <v>249</v>
      </c>
      <c r="U41" s="20">
        <v>5.5</v>
      </c>
      <c r="V41" s="20">
        <v>1.8</v>
      </c>
      <c r="W41" s="20">
        <v>337</v>
      </c>
      <c r="X41" s="20">
        <v>38.299999999999997</v>
      </c>
      <c r="Y41" s="20">
        <v>12.5</v>
      </c>
      <c r="Z41" s="20">
        <v>3.4</v>
      </c>
      <c r="AA41" s="20">
        <v>0.3</v>
      </c>
      <c r="AB41" s="20">
        <v>4.4000000000000004</v>
      </c>
      <c r="AC41" s="20">
        <v>3.42</v>
      </c>
      <c r="AD41" s="20">
        <v>2633</v>
      </c>
      <c r="AE41" s="20" t="s">
        <v>156</v>
      </c>
      <c r="AF41" s="20" t="s">
        <v>114</v>
      </c>
      <c r="AG41" s="20">
        <v>7890</v>
      </c>
      <c r="AH41">
        <v>2.4</v>
      </c>
      <c r="AI41">
        <v>3.9</v>
      </c>
    </row>
    <row r="42" spans="1:35" x14ac:dyDescent="0.3">
      <c r="A42" s="19" t="s">
        <v>108</v>
      </c>
      <c r="B42" s="20">
        <v>11</v>
      </c>
      <c r="C42" s="20">
        <v>55</v>
      </c>
      <c r="D42" s="20" t="s">
        <v>137</v>
      </c>
      <c r="E42" s="20" t="s">
        <v>4</v>
      </c>
      <c r="F42" s="20" t="s">
        <v>5</v>
      </c>
      <c r="G42" s="20" t="s">
        <v>6</v>
      </c>
      <c r="H42" s="20" t="s">
        <v>7</v>
      </c>
      <c r="I42" s="20" t="s">
        <v>15</v>
      </c>
      <c r="J42" s="20" t="s">
        <v>9</v>
      </c>
      <c r="K42" s="20">
        <v>1</v>
      </c>
      <c r="L42" s="20">
        <v>2</v>
      </c>
      <c r="M42" s="20"/>
      <c r="N42" s="20">
        <v>44</v>
      </c>
      <c r="O42" s="20">
        <v>1.6</v>
      </c>
      <c r="P42" s="20" t="s">
        <v>131</v>
      </c>
      <c r="Q42" s="20">
        <v>17.187499999999996</v>
      </c>
      <c r="R42" s="20" t="s">
        <v>157</v>
      </c>
      <c r="S42" s="20" t="s">
        <v>123</v>
      </c>
      <c r="T42" s="20">
        <v>151</v>
      </c>
      <c r="U42" s="20">
        <v>5.2</v>
      </c>
      <c r="V42" s="20">
        <v>2</v>
      </c>
      <c r="W42" s="20">
        <v>166</v>
      </c>
      <c r="X42" s="20">
        <v>27.7</v>
      </c>
      <c r="Y42" s="20">
        <v>9.4</v>
      </c>
      <c r="Z42" s="20">
        <v>2.8</v>
      </c>
      <c r="AA42" s="20">
        <v>0.4</v>
      </c>
      <c r="AB42" s="20">
        <v>3.4</v>
      </c>
      <c r="AC42" s="20">
        <v>3.77</v>
      </c>
      <c r="AD42" s="20">
        <v>5843</v>
      </c>
      <c r="AE42" s="20" t="s">
        <v>156</v>
      </c>
      <c r="AF42" s="20" t="s">
        <v>115</v>
      </c>
      <c r="AG42" s="20">
        <v>257145</v>
      </c>
      <c r="AH42">
        <v>2.1800000000000002</v>
      </c>
      <c r="AI42">
        <v>5.41</v>
      </c>
    </row>
    <row r="43" spans="1:35" x14ac:dyDescent="0.3">
      <c r="A43" s="19" t="s">
        <v>108</v>
      </c>
      <c r="B43" s="20">
        <v>42</v>
      </c>
      <c r="C43" s="20">
        <v>50</v>
      </c>
      <c r="D43" s="20" t="s">
        <v>127</v>
      </c>
      <c r="E43" s="20" t="s">
        <v>4</v>
      </c>
      <c r="F43" s="20" t="s">
        <v>19</v>
      </c>
      <c r="G43" s="20" t="s">
        <v>6</v>
      </c>
      <c r="H43" s="20" t="s">
        <v>7</v>
      </c>
      <c r="I43" s="20" t="s">
        <v>15</v>
      </c>
      <c r="J43" s="20" t="s">
        <v>30</v>
      </c>
      <c r="K43" s="20">
        <v>1</v>
      </c>
      <c r="L43" s="20">
        <v>2</v>
      </c>
      <c r="M43" s="20" t="s">
        <v>18</v>
      </c>
      <c r="N43" s="20">
        <v>49</v>
      </c>
      <c r="O43" s="20">
        <v>1.6</v>
      </c>
      <c r="P43" s="20" t="s">
        <v>132</v>
      </c>
      <c r="Q43" s="20">
        <v>19.140624999999996</v>
      </c>
      <c r="R43" s="20" t="s">
        <v>157</v>
      </c>
      <c r="S43" s="20" t="s">
        <v>123</v>
      </c>
      <c r="T43" s="20">
        <v>134</v>
      </c>
      <c r="U43" s="20">
        <v>4.7</v>
      </c>
      <c r="V43" s="20">
        <v>2.2000000000000002</v>
      </c>
      <c r="W43" s="20">
        <v>483</v>
      </c>
      <c r="X43" s="20">
        <v>32.700000000000003</v>
      </c>
      <c r="Y43" s="20">
        <v>10.7</v>
      </c>
      <c r="Z43" s="20">
        <v>2.1</v>
      </c>
      <c r="AA43" s="20">
        <v>0.4</v>
      </c>
      <c r="AB43" s="20">
        <v>3.5</v>
      </c>
      <c r="AC43" s="20">
        <v>3.17</v>
      </c>
      <c r="AD43" s="20">
        <v>1492</v>
      </c>
      <c r="AE43" s="20" t="s">
        <v>156</v>
      </c>
      <c r="AF43" s="20" t="s">
        <v>114</v>
      </c>
      <c r="AG43" s="20">
        <v>6341</v>
      </c>
      <c r="AH43">
        <v>2.13</v>
      </c>
      <c r="AI43">
        <v>3.8</v>
      </c>
    </row>
    <row r="44" spans="1:35" x14ac:dyDescent="0.3">
      <c r="A44" s="19" t="s">
        <v>108</v>
      </c>
      <c r="B44" s="20">
        <v>34</v>
      </c>
      <c r="C44" s="20">
        <v>51</v>
      </c>
      <c r="D44" s="20" t="s">
        <v>127</v>
      </c>
      <c r="E44" s="20" t="s">
        <v>5</v>
      </c>
      <c r="F44" s="20" t="s">
        <v>31</v>
      </c>
      <c r="G44" s="20" t="s">
        <v>6</v>
      </c>
      <c r="H44" s="20" t="s">
        <v>46</v>
      </c>
      <c r="I44" s="20" t="s">
        <v>8</v>
      </c>
      <c r="J44" s="20" t="s">
        <v>27</v>
      </c>
      <c r="K44" s="20">
        <v>1</v>
      </c>
      <c r="L44" s="20">
        <v>3</v>
      </c>
      <c r="M44" s="20" t="s">
        <v>39</v>
      </c>
      <c r="N44" s="20">
        <v>48</v>
      </c>
      <c r="O44" s="20">
        <v>1.77</v>
      </c>
      <c r="P44" s="20" t="s">
        <v>131</v>
      </c>
      <c r="Q44" s="20">
        <v>15.321267834913337</v>
      </c>
      <c r="R44" s="20" t="s">
        <v>157</v>
      </c>
      <c r="S44" s="20" t="s">
        <v>123</v>
      </c>
      <c r="T44" s="20">
        <v>60</v>
      </c>
      <c r="U44" s="20">
        <v>7.8</v>
      </c>
      <c r="V44" s="20">
        <v>1.9</v>
      </c>
      <c r="W44" s="20">
        <v>150</v>
      </c>
      <c r="X44" s="20">
        <v>31.3</v>
      </c>
      <c r="Y44" s="20">
        <v>10.8</v>
      </c>
      <c r="Z44" s="20">
        <v>4.9000000000000004</v>
      </c>
      <c r="AA44" s="20">
        <v>1</v>
      </c>
      <c r="AB44" s="20">
        <v>3.7</v>
      </c>
      <c r="AC44" s="20">
        <v>3.81</v>
      </c>
      <c r="AD44" s="20">
        <v>6496</v>
      </c>
      <c r="AE44" s="20" t="s">
        <v>156</v>
      </c>
      <c r="AF44" s="20" t="s">
        <v>114</v>
      </c>
      <c r="AG44" s="20">
        <v>7864</v>
      </c>
      <c r="AH44">
        <v>1.78</v>
      </c>
      <c r="AI44">
        <v>3.9</v>
      </c>
    </row>
    <row r="45" spans="1:35" x14ac:dyDescent="0.3">
      <c r="A45" s="19" t="s">
        <v>108</v>
      </c>
      <c r="B45" s="20">
        <v>40</v>
      </c>
      <c r="C45" s="20">
        <v>50</v>
      </c>
      <c r="D45" s="20" t="s">
        <v>127</v>
      </c>
      <c r="E45" s="20" t="s">
        <v>4</v>
      </c>
      <c r="F45" s="20" t="s">
        <v>31</v>
      </c>
      <c r="G45" s="20" t="s">
        <v>29</v>
      </c>
      <c r="H45" s="20" t="s">
        <v>46</v>
      </c>
      <c r="I45" s="20" t="s">
        <v>8</v>
      </c>
      <c r="J45" s="20" t="s">
        <v>13</v>
      </c>
      <c r="K45" s="20">
        <v>1</v>
      </c>
      <c r="L45" s="20">
        <v>3</v>
      </c>
      <c r="M45" s="20" t="s">
        <v>45</v>
      </c>
      <c r="N45" s="20">
        <v>55</v>
      </c>
      <c r="O45" s="20">
        <v>1.63</v>
      </c>
      <c r="P45" s="20" t="s">
        <v>132</v>
      </c>
      <c r="Q45" s="20">
        <v>20.700816741315069</v>
      </c>
      <c r="R45" s="20" t="s">
        <v>157</v>
      </c>
      <c r="S45" s="20" t="s">
        <v>123</v>
      </c>
      <c r="T45" s="20">
        <v>17</v>
      </c>
      <c r="U45" s="20">
        <v>6.1</v>
      </c>
      <c r="V45" s="20">
        <v>1.7</v>
      </c>
      <c r="W45" s="20">
        <v>406</v>
      </c>
      <c r="X45" s="20">
        <v>33.4</v>
      </c>
      <c r="Y45" s="20">
        <v>11.2</v>
      </c>
      <c r="Z45" s="20">
        <v>4</v>
      </c>
      <c r="AA45" s="20">
        <v>0.4</v>
      </c>
      <c r="AB45" s="20">
        <v>3.5</v>
      </c>
      <c r="AC45" s="20">
        <v>3.39</v>
      </c>
      <c r="AD45" s="20">
        <v>2449</v>
      </c>
      <c r="AE45" s="20" t="s">
        <v>156</v>
      </c>
      <c r="AF45" s="20" t="s">
        <v>113</v>
      </c>
      <c r="AG45" s="20">
        <v>809</v>
      </c>
      <c r="AH45">
        <v>1.23</v>
      </c>
      <c r="AI45">
        <v>2.91</v>
      </c>
    </row>
    <row r="46" spans="1:35" x14ac:dyDescent="0.3">
      <c r="A46" s="19" t="s">
        <v>109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>
        <v>60</v>
      </c>
      <c r="O46" s="20"/>
      <c r="P46" s="20" t="s">
        <v>133</v>
      </c>
      <c r="Q46" s="20">
        <v>28.53745541022592</v>
      </c>
      <c r="R46" s="20" t="s">
        <v>156</v>
      </c>
      <c r="S46" s="20" t="s">
        <v>121</v>
      </c>
      <c r="T46" s="20">
        <v>719</v>
      </c>
      <c r="U46" s="20">
        <v>6</v>
      </c>
      <c r="V46" s="20">
        <v>2.6</v>
      </c>
      <c r="W46" s="20">
        <v>400</v>
      </c>
      <c r="X46" s="20">
        <v>39.799999999999997</v>
      </c>
      <c r="Y46" s="20">
        <v>13.3</v>
      </c>
      <c r="Z46" s="20">
        <v>1.8</v>
      </c>
      <c r="AA46" s="20">
        <v>0.2</v>
      </c>
      <c r="AB46" s="20">
        <v>4.0999999999999996</v>
      </c>
      <c r="AC46" s="20">
        <v>2.5</v>
      </c>
      <c r="AD46" s="20">
        <v>318</v>
      </c>
      <c r="AE46" s="20" t="s">
        <v>157</v>
      </c>
      <c r="AF46" s="20" t="s">
        <v>113</v>
      </c>
      <c r="AG46" s="20">
        <v>136</v>
      </c>
      <c r="AH46">
        <v>2.86</v>
      </c>
      <c r="AI46">
        <v>2.13</v>
      </c>
    </row>
    <row r="47" spans="1:35" x14ac:dyDescent="0.3">
      <c r="A47" s="19" t="s">
        <v>109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>
        <v>60</v>
      </c>
      <c r="O47" s="20"/>
      <c r="P47" s="20" t="s">
        <v>132</v>
      </c>
      <c r="Q47" s="20">
        <v>20.761245674740486</v>
      </c>
      <c r="R47" s="20" t="s">
        <v>156</v>
      </c>
      <c r="S47" s="20" t="s">
        <v>121</v>
      </c>
      <c r="T47" s="20">
        <v>988</v>
      </c>
      <c r="U47" s="20">
        <v>4.4000000000000004</v>
      </c>
      <c r="V47" s="20">
        <v>2.2000000000000002</v>
      </c>
      <c r="W47" s="20">
        <v>303</v>
      </c>
      <c r="X47" s="20">
        <v>39</v>
      </c>
      <c r="Y47" s="20">
        <v>12.8</v>
      </c>
      <c r="Z47" s="20">
        <v>2</v>
      </c>
      <c r="AA47" s="20">
        <v>0.2</v>
      </c>
      <c r="AB47" s="20">
        <v>4.3</v>
      </c>
      <c r="AC47" s="20">
        <v>2.56</v>
      </c>
      <c r="AD47" s="20">
        <v>365</v>
      </c>
      <c r="AE47" s="20" t="s">
        <v>156</v>
      </c>
      <c r="AF47" s="20" t="s">
        <v>114</v>
      </c>
      <c r="AG47" s="20">
        <v>2105</v>
      </c>
      <c r="AH47">
        <v>2.99</v>
      </c>
      <c r="AI47">
        <v>3.32</v>
      </c>
    </row>
    <row r="48" spans="1:35" x14ac:dyDescent="0.3">
      <c r="A48" s="19" t="s">
        <v>109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>
        <v>38</v>
      </c>
      <c r="O48" s="20"/>
      <c r="P48" s="20" t="s">
        <v>131</v>
      </c>
      <c r="Q48" s="20">
        <v>15.816857440166491</v>
      </c>
      <c r="R48" s="20" t="s">
        <v>157</v>
      </c>
      <c r="S48" s="20" t="s">
        <v>122</v>
      </c>
      <c r="T48" s="20">
        <v>236</v>
      </c>
      <c r="U48" s="20">
        <v>3</v>
      </c>
      <c r="V48" s="20">
        <v>2.1</v>
      </c>
      <c r="W48" s="20">
        <v>315</v>
      </c>
      <c r="X48" s="20">
        <v>31.6</v>
      </c>
      <c r="Y48" s="20">
        <v>10.1</v>
      </c>
      <c r="Z48" s="20">
        <v>0.6</v>
      </c>
      <c r="AA48" s="20">
        <v>0.3</v>
      </c>
      <c r="AB48" s="20">
        <v>3.4</v>
      </c>
      <c r="AC48" s="20">
        <v>3.15</v>
      </c>
      <c r="AD48" s="20">
        <v>1423</v>
      </c>
      <c r="AE48" s="20" t="s">
        <v>157</v>
      </c>
      <c r="AF48" s="20" t="s">
        <v>113</v>
      </c>
      <c r="AG48" s="20">
        <v>20</v>
      </c>
      <c r="AH48">
        <v>2.37</v>
      </c>
      <c r="AI48">
        <v>1.3</v>
      </c>
    </row>
    <row r="49" spans="1:35" x14ac:dyDescent="0.3">
      <c r="A49" s="19" t="s">
        <v>109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>
        <v>50</v>
      </c>
      <c r="O49" s="20"/>
      <c r="P49" s="20" t="s">
        <v>132</v>
      </c>
      <c r="Q49" s="20">
        <v>21.641274238227147</v>
      </c>
      <c r="R49" s="20" t="s">
        <v>157</v>
      </c>
      <c r="S49" s="20" t="s">
        <v>122</v>
      </c>
      <c r="T49" s="20">
        <v>204</v>
      </c>
      <c r="U49" s="20">
        <v>5</v>
      </c>
      <c r="V49" s="20">
        <v>2.9</v>
      </c>
      <c r="W49" s="20">
        <v>324</v>
      </c>
      <c r="X49" s="20">
        <v>32.700000000000003</v>
      </c>
      <c r="Y49" s="20">
        <v>11.1</v>
      </c>
      <c r="Z49" s="20">
        <v>4</v>
      </c>
      <c r="AA49" s="20">
        <v>0.5</v>
      </c>
      <c r="AB49" s="20">
        <v>3.1</v>
      </c>
      <c r="AC49" s="20">
        <v>0</v>
      </c>
      <c r="AD49" s="20">
        <v>1.079</v>
      </c>
      <c r="AE49" s="20" t="s">
        <v>157</v>
      </c>
      <c r="AF49" s="20" t="s">
        <v>113</v>
      </c>
      <c r="AG49" s="20">
        <v>74</v>
      </c>
      <c r="AH49">
        <v>2.31</v>
      </c>
      <c r="AI49">
        <v>1.87</v>
      </c>
    </row>
    <row r="50" spans="1:35" x14ac:dyDescent="0.3">
      <c r="A50" s="19" t="s">
        <v>109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>
        <v>66</v>
      </c>
      <c r="O50" s="20"/>
      <c r="P50" s="20" t="s">
        <v>132</v>
      </c>
      <c r="Q50" s="20">
        <v>24.242424242424246</v>
      </c>
      <c r="R50" s="20" t="s">
        <v>157</v>
      </c>
      <c r="S50" s="20" t="s">
        <v>123</v>
      </c>
      <c r="T50" s="20">
        <v>180</v>
      </c>
      <c r="U50" s="20">
        <v>10.4</v>
      </c>
      <c r="V50" s="20">
        <v>1.1000000000000001</v>
      </c>
      <c r="W50" s="20">
        <v>120</v>
      </c>
      <c r="X50" s="20">
        <v>22.1</v>
      </c>
      <c r="Y50" s="20">
        <v>6.8</v>
      </c>
      <c r="Z50" s="20">
        <v>1.6</v>
      </c>
      <c r="AA50" s="20">
        <v>0.4</v>
      </c>
      <c r="AB50" s="20">
        <v>3.3</v>
      </c>
      <c r="AC50" s="20">
        <v>3.49</v>
      </c>
      <c r="AD50" s="20">
        <v>3106</v>
      </c>
      <c r="AE50" s="20" t="s">
        <v>157</v>
      </c>
      <c r="AF50" s="20" t="s">
        <v>113</v>
      </c>
      <c r="AG50" s="20">
        <v>35</v>
      </c>
      <c r="AH50">
        <v>2.2599999999999998</v>
      </c>
      <c r="AI50">
        <v>1.54</v>
      </c>
    </row>
    <row r="51" spans="1:35" x14ac:dyDescent="0.3">
      <c r="A51" s="19" t="s">
        <v>109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>
        <v>49</v>
      </c>
      <c r="O51" s="20"/>
      <c r="P51" s="20" t="s">
        <v>132</v>
      </c>
      <c r="Q51" s="20">
        <v>22.370343316289262</v>
      </c>
      <c r="R51" s="20" t="s">
        <v>157</v>
      </c>
      <c r="S51" s="20" t="s">
        <v>123</v>
      </c>
      <c r="T51" s="20">
        <v>125</v>
      </c>
      <c r="U51" s="20">
        <v>4.2</v>
      </c>
      <c r="V51" s="20">
        <v>2.6</v>
      </c>
      <c r="W51" s="20">
        <v>153</v>
      </c>
      <c r="X51" s="20">
        <v>25.6</v>
      </c>
      <c r="Y51" s="20">
        <v>8.1999999999999993</v>
      </c>
      <c r="Z51" s="20">
        <v>3</v>
      </c>
      <c r="AA51" s="20">
        <v>0.4</v>
      </c>
      <c r="AB51" s="20">
        <v>2.6</v>
      </c>
      <c r="AC51" s="20">
        <v>2.58</v>
      </c>
      <c r="AD51" s="20">
        <v>381</v>
      </c>
      <c r="AE51" s="20" t="s">
        <v>156</v>
      </c>
      <c r="AF51" s="20" t="s">
        <v>114</v>
      </c>
      <c r="AG51" s="20">
        <v>1386</v>
      </c>
      <c r="AH51">
        <v>2.1</v>
      </c>
      <c r="AI51">
        <v>3.14</v>
      </c>
    </row>
    <row r="52" spans="1:35" x14ac:dyDescent="0.3">
      <c r="A52" s="19" t="s">
        <v>109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>
        <v>52</v>
      </c>
      <c r="O52" s="20"/>
      <c r="P52" s="20" t="s">
        <v>132</v>
      </c>
      <c r="Q52" s="20">
        <v>19.100091827364558</v>
      </c>
      <c r="R52" s="20" t="s">
        <v>157</v>
      </c>
      <c r="S52" s="20" t="s">
        <v>123</v>
      </c>
      <c r="T52" s="20">
        <v>141</v>
      </c>
      <c r="U52" s="20">
        <v>3.6</v>
      </c>
      <c r="V52" s="20">
        <v>1.3</v>
      </c>
      <c r="W52" s="20">
        <v>176</v>
      </c>
      <c r="X52" s="20">
        <v>45.1</v>
      </c>
      <c r="Y52" s="20">
        <v>14.3</v>
      </c>
      <c r="Z52" s="20">
        <v>2</v>
      </c>
      <c r="AA52" s="20">
        <v>0.3</v>
      </c>
      <c r="AB52" s="20">
        <v>5.3</v>
      </c>
      <c r="AC52" s="20">
        <v>0</v>
      </c>
      <c r="AD52" s="20">
        <v>0.58199999999999996</v>
      </c>
      <c r="AE52" s="20" t="s">
        <v>157</v>
      </c>
      <c r="AF52" s="20" t="s">
        <v>113</v>
      </c>
      <c r="AG52" s="20">
        <v>45</v>
      </c>
      <c r="AH52">
        <v>2.15</v>
      </c>
      <c r="AI52">
        <v>1.65</v>
      </c>
    </row>
    <row r="53" spans="1:35" x14ac:dyDescent="0.3">
      <c r="A53" s="19" t="s">
        <v>109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>
        <v>95</v>
      </c>
      <c r="O53" s="20"/>
      <c r="P53" s="20" t="s">
        <v>134</v>
      </c>
      <c r="Q53" s="20">
        <v>30.323342589932647</v>
      </c>
      <c r="R53" s="20" t="s">
        <v>156</v>
      </c>
      <c r="S53" s="20" t="s">
        <v>121</v>
      </c>
      <c r="T53" s="20">
        <v>573</v>
      </c>
      <c r="U53" s="20">
        <v>8.4</v>
      </c>
      <c r="V53" s="20">
        <v>3.3</v>
      </c>
      <c r="W53" s="20">
        <v>258</v>
      </c>
      <c r="X53" s="20">
        <v>34.700000000000003</v>
      </c>
      <c r="Y53" s="20">
        <v>11.5</v>
      </c>
      <c r="Z53" s="20">
        <v>4.8</v>
      </c>
      <c r="AA53" s="20">
        <v>0.5</v>
      </c>
      <c r="AB53" s="20">
        <v>2.9</v>
      </c>
      <c r="AC53" s="20">
        <v>2.46</v>
      </c>
      <c r="AD53" s="20">
        <v>286</v>
      </c>
      <c r="AE53" s="20" t="s">
        <v>157</v>
      </c>
      <c r="AF53" s="20" t="s">
        <v>113</v>
      </c>
      <c r="AG53" s="20">
        <v>20</v>
      </c>
      <c r="AH53">
        <v>2.76</v>
      </c>
      <c r="AI53">
        <v>1.3</v>
      </c>
    </row>
    <row r="54" spans="1:35" x14ac:dyDescent="0.3">
      <c r="A54" s="19" t="s">
        <v>109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>
        <v>59</v>
      </c>
      <c r="O54" s="20"/>
      <c r="P54" s="20" t="s">
        <v>132</v>
      </c>
      <c r="Q54" s="20">
        <v>23.337684427040067</v>
      </c>
      <c r="R54" s="20" t="s">
        <v>156</v>
      </c>
      <c r="S54" s="20" t="s">
        <v>121</v>
      </c>
      <c r="T54" s="20">
        <v>579</v>
      </c>
      <c r="U54" s="20">
        <v>5.6</v>
      </c>
      <c r="V54" s="20">
        <v>2.7</v>
      </c>
      <c r="W54" s="20">
        <v>236</v>
      </c>
      <c r="X54" s="20">
        <v>37.200000000000003</v>
      </c>
      <c r="Y54" s="20">
        <v>12.5</v>
      </c>
      <c r="Z54" s="20">
        <v>2.4</v>
      </c>
      <c r="AA54" s="20">
        <v>0.5</v>
      </c>
      <c r="AB54" s="20">
        <v>3.9</v>
      </c>
      <c r="AC54" s="20"/>
      <c r="AD54" s="20">
        <v>0.32700000000000001</v>
      </c>
      <c r="AE54" s="20" t="s">
        <v>157</v>
      </c>
      <c r="AF54" s="20" t="s">
        <v>113</v>
      </c>
      <c r="AG54" s="20">
        <v>20</v>
      </c>
      <c r="AH54">
        <v>2.76</v>
      </c>
      <c r="AI54">
        <v>1.3</v>
      </c>
    </row>
    <row r="55" spans="1:35" x14ac:dyDescent="0.3">
      <c r="A55" s="19" t="s">
        <v>109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>
        <v>65</v>
      </c>
      <c r="O55" s="20"/>
      <c r="P55" s="20" t="s">
        <v>132</v>
      </c>
      <c r="Q55" s="20">
        <v>23.588329220496444</v>
      </c>
      <c r="R55" s="20" t="s">
        <v>157</v>
      </c>
      <c r="S55" s="20" t="s">
        <v>123</v>
      </c>
      <c r="T55" s="20">
        <v>73</v>
      </c>
      <c r="U55" s="20">
        <v>5.3</v>
      </c>
      <c r="V55" s="20">
        <v>2.8</v>
      </c>
      <c r="W55" s="20">
        <v>220</v>
      </c>
      <c r="X55" s="20">
        <v>14.5</v>
      </c>
      <c r="Y55" s="20">
        <v>5.0999999999999996</v>
      </c>
      <c r="Z55" s="20">
        <v>1.5</v>
      </c>
      <c r="AA55" s="20">
        <v>1</v>
      </c>
      <c r="AB55" s="20">
        <v>1.7</v>
      </c>
      <c r="AC55" s="20">
        <v>2.62</v>
      </c>
      <c r="AD55" s="20">
        <v>413</v>
      </c>
      <c r="AE55" s="20" t="s">
        <v>157</v>
      </c>
      <c r="AF55" s="20" t="s">
        <v>113</v>
      </c>
      <c r="AG55" s="20">
        <v>183</v>
      </c>
      <c r="AH55">
        <v>1.86</v>
      </c>
      <c r="AI55">
        <v>2.2599999999999998</v>
      </c>
    </row>
    <row r="56" spans="1:35" x14ac:dyDescent="0.3">
      <c r="A56" s="19" t="s">
        <v>109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>
        <v>85</v>
      </c>
      <c r="O56" s="20"/>
      <c r="P56" s="20" t="s">
        <v>134</v>
      </c>
      <c r="Q56" s="20">
        <v>31.221303948576679</v>
      </c>
      <c r="R56" s="20" t="s">
        <v>156</v>
      </c>
      <c r="S56" s="20" t="s">
        <v>122</v>
      </c>
      <c r="T56" s="20">
        <v>388</v>
      </c>
      <c r="U56" s="20">
        <v>8.4</v>
      </c>
      <c r="V56" s="20">
        <v>2.4</v>
      </c>
      <c r="W56" s="20">
        <v>283</v>
      </c>
      <c r="X56" s="20">
        <v>44.3</v>
      </c>
      <c r="Y56" s="20">
        <v>14.1</v>
      </c>
      <c r="Z56" s="20">
        <v>5.4</v>
      </c>
      <c r="AA56" s="20">
        <v>0.6</v>
      </c>
      <c r="AB56" s="20">
        <v>3.8</v>
      </c>
      <c r="AC56" s="20"/>
      <c r="AD56" s="20">
        <v>0.47599999999999998</v>
      </c>
      <c r="AE56" s="20" t="s">
        <v>157</v>
      </c>
      <c r="AF56" s="20" t="s">
        <v>113</v>
      </c>
      <c r="AG56" s="20">
        <v>20</v>
      </c>
      <c r="AH56">
        <v>2.59</v>
      </c>
      <c r="AI56">
        <v>1.3</v>
      </c>
    </row>
    <row r="57" spans="1:35" x14ac:dyDescent="0.3">
      <c r="A57" s="19" t="s">
        <v>109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>
        <v>67</v>
      </c>
      <c r="O57" s="20"/>
      <c r="P57" s="20" t="s">
        <v>132</v>
      </c>
      <c r="Q57" s="20">
        <v>23.183391003460208</v>
      </c>
      <c r="R57" s="20" t="s">
        <v>157</v>
      </c>
      <c r="S57" s="20" t="s">
        <v>122</v>
      </c>
      <c r="T57" s="20">
        <v>260</v>
      </c>
      <c r="U57" s="20">
        <v>4.5</v>
      </c>
      <c r="V57" s="20">
        <v>2.2000000000000002</v>
      </c>
      <c r="W57" s="20">
        <v>248</v>
      </c>
      <c r="X57" s="20">
        <v>36.799999999999997</v>
      </c>
      <c r="Y57" s="20">
        <v>11.4</v>
      </c>
      <c r="Z57" s="20">
        <v>1.9</v>
      </c>
      <c r="AA57" s="20">
        <v>0.4</v>
      </c>
      <c r="AB57" s="20">
        <v>3.6</v>
      </c>
      <c r="AC57" s="20">
        <v>0.48</v>
      </c>
      <c r="AD57" s="20">
        <v>3.0590000000000002</v>
      </c>
      <c r="AE57" s="20" t="s">
        <v>157</v>
      </c>
      <c r="AF57" s="20" t="s">
        <v>113</v>
      </c>
      <c r="AG57" s="20">
        <v>20</v>
      </c>
      <c r="AH57">
        <v>2.41</v>
      </c>
      <c r="AI57">
        <v>1.3</v>
      </c>
    </row>
    <row r="58" spans="1:35" x14ac:dyDescent="0.3">
      <c r="A58" s="19" t="s">
        <v>109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>
        <v>86</v>
      </c>
      <c r="O58" s="20"/>
      <c r="P58" s="20" t="s">
        <v>134</v>
      </c>
      <c r="Q58" s="20">
        <v>31.588613406795229</v>
      </c>
      <c r="R58" s="20" t="s">
        <v>157</v>
      </c>
      <c r="S58" s="20" t="s">
        <v>122</v>
      </c>
      <c r="T58" s="20">
        <v>278</v>
      </c>
      <c r="U58" s="20">
        <v>4.5</v>
      </c>
      <c r="V58" s="20">
        <v>1.5</v>
      </c>
      <c r="W58" s="20">
        <v>255</v>
      </c>
      <c r="X58" s="20">
        <v>34.9</v>
      </c>
      <c r="Y58" s="20">
        <v>11.4</v>
      </c>
      <c r="Z58" s="20">
        <v>2.5</v>
      </c>
      <c r="AA58" s="20">
        <v>0.5</v>
      </c>
      <c r="AB58" s="20">
        <v>4.5</v>
      </c>
      <c r="AC58" s="20">
        <v>3.81</v>
      </c>
      <c r="AD58" s="20">
        <v>6395</v>
      </c>
      <c r="AE58" s="20" t="s">
        <v>156</v>
      </c>
      <c r="AF58" s="20" t="s">
        <v>114</v>
      </c>
      <c r="AG58" s="20">
        <v>1186</v>
      </c>
      <c r="AH58">
        <v>2.44</v>
      </c>
      <c r="AI58">
        <v>3.07</v>
      </c>
    </row>
    <row r="59" spans="1:35" x14ac:dyDescent="0.3">
      <c r="A59" s="19" t="s">
        <v>109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>
        <v>63</v>
      </c>
      <c r="O59" s="20"/>
      <c r="P59" s="20" t="s">
        <v>132</v>
      </c>
      <c r="Q59" s="20">
        <v>21.79930795847751</v>
      </c>
      <c r="R59" s="20" t="s">
        <v>157</v>
      </c>
      <c r="S59" s="20" t="s">
        <v>122</v>
      </c>
      <c r="T59" s="20">
        <v>200</v>
      </c>
      <c r="U59" s="20">
        <v>3.8</v>
      </c>
      <c r="V59" s="20">
        <v>1.3</v>
      </c>
      <c r="W59" s="20">
        <v>200</v>
      </c>
      <c r="X59" s="20">
        <v>31.7</v>
      </c>
      <c r="Y59" s="20">
        <v>15.1</v>
      </c>
      <c r="Z59" s="20">
        <v>2.8</v>
      </c>
      <c r="AA59" s="20">
        <v>0.2</v>
      </c>
      <c r="AB59" s="20">
        <v>4.2</v>
      </c>
      <c r="AC59" s="20">
        <v>0.6</v>
      </c>
      <c r="AD59" s="20">
        <v>4.0209999999999999</v>
      </c>
      <c r="AE59" s="20" t="s">
        <v>157</v>
      </c>
      <c r="AF59" s="20" t="s">
        <v>113</v>
      </c>
      <c r="AG59" s="20">
        <v>32</v>
      </c>
      <c r="AH59">
        <v>2.2999999999999998</v>
      </c>
      <c r="AI59">
        <v>1.51</v>
      </c>
    </row>
    <row r="60" spans="1:35" x14ac:dyDescent="0.3">
      <c r="A60" s="19" t="s">
        <v>109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>
        <v>54</v>
      </c>
      <c r="O60" s="20"/>
      <c r="P60" s="20" t="s">
        <v>132</v>
      </c>
      <c r="Q60" s="20">
        <v>21.359914560341757</v>
      </c>
      <c r="R60" s="20" t="s">
        <v>157</v>
      </c>
      <c r="S60" s="20" t="s">
        <v>123</v>
      </c>
      <c r="T60" s="20">
        <v>185</v>
      </c>
      <c r="U60" s="20">
        <v>4</v>
      </c>
      <c r="V60" s="20">
        <v>1.2</v>
      </c>
      <c r="W60" s="20">
        <v>468</v>
      </c>
      <c r="X60" s="20">
        <v>34.700000000000003</v>
      </c>
      <c r="Y60" s="20">
        <v>10.6</v>
      </c>
      <c r="Z60" s="20">
        <v>9.8000000000000007</v>
      </c>
      <c r="AA60" s="20">
        <v>0.6</v>
      </c>
      <c r="AB60" s="20">
        <v>2.9</v>
      </c>
      <c r="AC60" s="20">
        <v>0</v>
      </c>
      <c r="AD60" s="20">
        <v>1.379</v>
      </c>
      <c r="AE60" s="20" t="s">
        <v>157</v>
      </c>
      <c r="AF60" s="20" t="s">
        <v>113</v>
      </c>
      <c r="AG60" s="20">
        <v>126</v>
      </c>
      <c r="AH60">
        <v>2.27</v>
      </c>
      <c r="AI60">
        <v>2.1</v>
      </c>
    </row>
    <row r="61" spans="1:35" x14ac:dyDescent="0.3">
      <c r="A61" s="19" t="s">
        <v>109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>
        <v>61</v>
      </c>
      <c r="O61" s="20"/>
      <c r="P61" s="20" t="s">
        <v>132</v>
      </c>
      <c r="Q61" s="20">
        <v>21.612811791383223</v>
      </c>
      <c r="R61" s="20" t="s">
        <v>157</v>
      </c>
      <c r="S61" s="20" t="s">
        <v>122</v>
      </c>
      <c r="T61" s="20">
        <v>266</v>
      </c>
      <c r="U61" s="20">
        <v>3.5</v>
      </c>
      <c r="V61" s="20">
        <v>1.4</v>
      </c>
      <c r="W61" s="20">
        <v>244</v>
      </c>
      <c r="X61" s="20">
        <v>33.700000000000003</v>
      </c>
      <c r="Y61" s="20">
        <v>10.9</v>
      </c>
      <c r="Z61" s="20">
        <v>1.7</v>
      </c>
      <c r="AA61" s="20">
        <v>0.4</v>
      </c>
      <c r="AB61" s="20">
        <v>3.7</v>
      </c>
      <c r="AC61" s="20">
        <v>3.15</v>
      </c>
      <c r="AD61" s="20">
        <v>1403</v>
      </c>
      <c r="AE61" s="20" t="s">
        <v>157</v>
      </c>
      <c r="AF61" s="20" t="s">
        <v>113</v>
      </c>
      <c r="AG61" s="20">
        <v>173</v>
      </c>
      <c r="AH61">
        <v>2.42</v>
      </c>
      <c r="AI61">
        <v>2.2400000000000002</v>
      </c>
    </row>
    <row r="62" spans="1:35" x14ac:dyDescent="0.3">
      <c r="A62" s="19" t="s">
        <v>109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>
        <v>65</v>
      </c>
      <c r="O62" s="20"/>
      <c r="P62" s="20" t="s">
        <v>132</v>
      </c>
      <c r="Q62" s="20">
        <v>24.767565919829291</v>
      </c>
      <c r="R62" s="20" t="s">
        <v>157</v>
      </c>
      <c r="S62" s="20" t="s">
        <v>122</v>
      </c>
      <c r="T62" s="20">
        <v>201</v>
      </c>
      <c r="U62" s="20">
        <v>4.8</v>
      </c>
      <c r="V62" s="20">
        <v>1.9</v>
      </c>
      <c r="W62" s="20">
        <v>390</v>
      </c>
      <c r="X62" s="20">
        <v>34.1</v>
      </c>
      <c r="Y62" s="20">
        <v>10.3</v>
      </c>
      <c r="Z62" s="20">
        <v>2.9</v>
      </c>
      <c r="AA62" s="20">
        <v>0.2</v>
      </c>
      <c r="AB62" s="20">
        <v>2.7</v>
      </c>
      <c r="AC62" s="20">
        <v>2.88</v>
      </c>
      <c r="AD62" s="20">
        <v>756</v>
      </c>
      <c r="AE62" s="20" t="s">
        <v>157</v>
      </c>
      <c r="AF62" s="20" t="s">
        <v>113</v>
      </c>
      <c r="AG62" s="20">
        <v>49</v>
      </c>
      <c r="AH62">
        <v>2.2999999999999998</v>
      </c>
      <c r="AI62">
        <v>1.69</v>
      </c>
    </row>
    <row r="63" spans="1:35" x14ac:dyDescent="0.3">
      <c r="A63" s="19" t="s">
        <v>109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>
        <v>80</v>
      </c>
      <c r="O63" s="20"/>
      <c r="P63" s="20" t="s">
        <v>134</v>
      </c>
      <c r="Q63" s="20">
        <v>32.046146450889275</v>
      </c>
      <c r="R63" s="20" t="s">
        <v>157</v>
      </c>
      <c r="S63" s="20" t="s">
        <v>123</v>
      </c>
      <c r="T63" s="20">
        <v>59</v>
      </c>
      <c r="U63" s="20">
        <v>3.9</v>
      </c>
      <c r="V63" s="20">
        <v>0.6</v>
      </c>
      <c r="W63" s="20">
        <v>195</v>
      </c>
      <c r="X63" s="20">
        <v>9</v>
      </c>
      <c r="Y63" s="20">
        <v>3.3</v>
      </c>
      <c r="Z63" s="20">
        <v>3.1</v>
      </c>
      <c r="AA63" s="20">
        <v>0.2</v>
      </c>
      <c r="AB63" s="20">
        <v>1.1000000000000001</v>
      </c>
      <c r="AC63" s="20">
        <v>3.54</v>
      </c>
      <c r="AD63" s="20">
        <v>3432</v>
      </c>
      <c r="AE63" s="20" t="s">
        <v>156</v>
      </c>
      <c r="AF63" s="20" t="s">
        <v>115</v>
      </c>
      <c r="AG63" s="20">
        <v>569652</v>
      </c>
      <c r="AH63">
        <v>1.77</v>
      </c>
      <c r="AI63">
        <v>5.76</v>
      </c>
    </row>
    <row r="64" spans="1:35" x14ac:dyDescent="0.3">
      <c r="A64" s="19" t="s">
        <v>109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>
        <v>58</v>
      </c>
      <c r="O64" s="20"/>
      <c r="P64" s="20" t="s">
        <v>132</v>
      </c>
      <c r="Q64" s="20">
        <v>21.30394857667585</v>
      </c>
      <c r="R64" s="20" t="s">
        <v>157</v>
      </c>
      <c r="S64" s="20" t="s">
        <v>123</v>
      </c>
      <c r="T64" s="20">
        <v>176</v>
      </c>
      <c r="U64" s="20">
        <v>4.8</v>
      </c>
      <c r="V64" s="20">
        <v>0.9</v>
      </c>
      <c r="W64" s="20">
        <v>256</v>
      </c>
      <c r="X64" s="20">
        <v>32.1</v>
      </c>
      <c r="Y64" s="20">
        <v>10.6</v>
      </c>
      <c r="Z64" s="20">
        <v>3.4</v>
      </c>
      <c r="AA64" s="20">
        <v>0.7</v>
      </c>
      <c r="AB64" s="20">
        <v>2.7</v>
      </c>
      <c r="AC64" s="20"/>
      <c r="AD64" s="20">
        <v>0.38100000000000001</v>
      </c>
      <c r="AE64" s="20" t="s">
        <v>157</v>
      </c>
      <c r="AF64" s="20" t="s">
        <v>113</v>
      </c>
      <c r="AG64" s="20">
        <v>186</v>
      </c>
      <c r="AH64">
        <v>2.25</v>
      </c>
      <c r="AI64">
        <v>2.27</v>
      </c>
    </row>
    <row r="65" spans="1:35" x14ac:dyDescent="0.3">
      <c r="A65" s="19" t="s">
        <v>109</v>
      </c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>
        <v>61</v>
      </c>
      <c r="O65" s="20"/>
      <c r="P65" s="20" t="s">
        <v>132</v>
      </c>
      <c r="Q65" s="20">
        <v>21.107266435986162</v>
      </c>
      <c r="R65" s="20" t="s">
        <v>157</v>
      </c>
      <c r="S65" s="20" t="s">
        <v>123</v>
      </c>
      <c r="T65" s="20">
        <v>100</v>
      </c>
      <c r="U65" s="20">
        <v>5.8</v>
      </c>
      <c r="V65" s="20">
        <v>1.8</v>
      </c>
      <c r="W65" s="20">
        <v>241</v>
      </c>
      <c r="X65" s="20">
        <v>37.799999999999997</v>
      </c>
      <c r="Y65" s="20">
        <v>12.3</v>
      </c>
      <c r="Z65" s="20">
        <v>1.6</v>
      </c>
      <c r="AA65" s="20">
        <v>0.1</v>
      </c>
      <c r="AB65" s="20">
        <v>3.9</v>
      </c>
      <c r="AC65" s="20">
        <v>2.6</v>
      </c>
      <c r="AD65" s="20">
        <v>397</v>
      </c>
      <c r="AE65" s="20" t="s">
        <v>157</v>
      </c>
      <c r="AF65" s="20" t="s">
        <v>113</v>
      </c>
      <c r="AG65" s="20">
        <v>129</v>
      </c>
      <c r="AH65">
        <v>2</v>
      </c>
      <c r="AI65">
        <v>2.11</v>
      </c>
    </row>
    <row r="66" spans="1:35" x14ac:dyDescent="0.3">
      <c r="A66" s="19" t="s">
        <v>109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>
        <v>68</v>
      </c>
      <c r="O66" s="20"/>
      <c r="P66" s="20" t="s">
        <v>132</v>
      </c>
      <c r="Q66" s="20">
        <v>21.952479338842977</v>
      </c>
      <c r="R66" s="20" t="s">
        <v>157</v>
      </c>
      <c r="S66" s="20" t="s">
        <v>123</v>
      </c>
      <c r="T66" s="20">
        <v>120</v>
      </c>
      <c r="U66" s="20">
        <v>1.9</v>
      </c>
      <c r="V66" s="20">
        <v>1.3</v>
      </c>
      <c r="W66" s="20">
        <v>166</v>
      </c>
      <c r="X66" s="20">
        <v>38.9</v>
      </c>
      <c r="Y66" s="20">
        <v>12.7</v>
      </c>
      <c r="Z66" s="20">
        <v>0.3</v>
      </c>
      <c r="AA66" s="20">
        <v>0.3</v>
      </c>
      <c r="AB66" s="20">
        <v>4.3</v>
      </c>
      <c r="AC66" s="20">
        <v>2.5499999999999998</v>
      </c>
      <c r="AD66" s="20">
        <v>356</v>
      </c>
      <c r="AE66" s="20" t="s">
        <v>156</v>
      </c>
      <c r="AF66" s="20" t="s">
        <v>113</v>
      </c>
      <c r="AG66" s="20">
        <v>450</v>
      </c>
      <c r="AH66">
        <v>2.08</v>
      </c>
      <c r="AI66">
        <v>2.65</v>
      </c>
    </row>
    <row r="67" spans="1:35" x14ac:dyDescent="0.3">
      <c r="A67" s="19" t="s">
        <v>109</v>
      </c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>
        <v>52</v>
      </c>
      <c r="O67" s="20"/>
      <c r="P67" s="20" t="s">
        <v>132</v>
      </c>
      <c r="Q67" s="20">
        <v>19.814052735863431</v>
      </c>
      <c r="R67" s="20" t="s">
        <v>157</v>
      </c>
      <c r="S67" s="20" t="s">
        <v>123</v>
      </c>
      <c r="T67" s="20">
        <v>61</v>
      </c>
      <c r="U67" s="20">
        <v>5.0999999999999996</v>
      </c>
      <c r="V67" s="20">
        <v>1.6</v>
      </c>
      <c r="W67" s="20">
        <v>260</v>
      </c>
      <c r="X67" s="20">
        <v>35.6</v>
      </c>
      <c r="Y67" s="20">
        <v>11.3</v>
      </c>
      <c r="Z67" s="20">
        <v>2.2000000000000002</v>
      </c>
      <c r="AA67" s="20">
        <v>0.6</v>
      </c>
      <c r="AB67" s="20">
        <v>3.9</v>
      </c>
      <c r="AC67" s="20">
        <v>2.86</v>
      </c>
      <c r="AD67" s="20">
        <v>727</v>
      </c>
      <c r="AE67" s="20" t="s">
        <v>157</v>
      </c>
      <c r="AF67" s="20" t="s">
        <v>113</v>
      </c>
      <c r="AG67" s="20">
        <v>230</v>
      </c>
      <c r="AH67">
        <v>1.79</v>
      </c>
      <c r="AI67">
        <v>2.36</v>
      </c>
    </row>
    <row r="68" spans="1:35" x14ac:dyDescent="0.3">
      <c r="A68" s="19" t="s">
        <v>109</v>
      </c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>
        <v>65</v>
      </c>
      <c r="O68" s="20"/>
      <c r="P68" s="20" t="s">
        <v>132</v>
      </c>
      <c r="Q68" s="20">
        <v>19.409358296754156</v>
      </c>
      <c r="R68" s="20" t="s">
        <v>157</v>
      </c>
      <c r="S68" s="20" t="s">
        <v>123</v>
      </c>
      <c r="T68" s="20">
        <v>117</v>
      </c>
      <c r="U68" s="20">
        <v>3.8</v>
      </c>
      <c r="V68" s="20">
        <v>1.5</v>
      </c>
      <c r="W68" s="20">
        <v>179</v>
      </c>
      <c r="X68" s="20">
        <v>45.5</v>
      </c>
      <c r="Y68" s="20">
        <v>14.9</v>
      </c>
      <c r="Z68" s="20">
        <v>2</v>
      </c>
      <c r="AA68" s="20">
        <v>0.3</v>
      </c>
      <c r="AB68" s="20">
        <v>4.5999999999999996</v>
      </c>
      <c r="AC68" s="20">
        <v>2.97</v>
      </c>
      <c r="AD68" s="20">
        <v>943</v>
      </c>
      <c r="AE68" s="20" t="s">
        <v>157</v>
      </c>
      <c r="AF68" s="20" t="s">
        <v>113</v>
      </c>
      <c r="AG68" s="20">
        <v>104</v>
      </c>
      <c r="AH68">
        <v>2.0699999999999998</v>
      </c>
      <c r="AI68">
        <v>2.02</v>
      </c>
    </row>
    <row r="69" spans="1:35" x14ac:dyDescent="0.3">
      <c r="A69" s="19" t="s">
        <v>109</v>
      </c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>
        <v>45</v>
      </c>
      <c r="O69" s="20"/>
      <c r="P69" s="20" t="s">
        <v>131</v>
      </c>
      <c r="Q69" s="20">
        <v>17.360441340997646</v>
      </c>
      <c r="R69" s="20" t="s">
        <v>157</v>
      </c>
      <c r="S69" s="20" t="s">
        <v>123</v>
      </c>
      <c r="T69" s="20">
        <v>35</v>
      </c>
      <c r="U69" s="20">
        <v>3.8</v>
      </c>
      <c r="V69" s="20">
        <v>1.2</v>
      </c>
      <c r="W69" s="20">
        <v>294</v>
      </c>
      <c r="X69" s="20">
        <v>30.7</v>
      </c>
      <c r="Y69" s="20">
        <v>10.4</v>
      </c>
      <c r="Z69" s="20">
        <v>2.1</v>
      </c>
      <c r="AA69" s="20">
        <v>0.2</v>
      </c>
      <c r="AB69" s="20">
        <v>4.9000000000000004</v>
      </c>
      <c r="AC69" s="20">
        <v>2.36</v>
      </c>
      <c r="AD69" s="20">
        <v>227</v>
      </c>
      <c r="AE69" s="20" t="s">
        <v>157</v>
      </c>
      <c r="AF69" s="20" t="s">
        <v>113</v>
      </c>
      <c r="AG69" s="20">
        <v>122</v>
      </c>
      <c r="AH69">
        <v>1.54</v>
      </c>
      <c r="AI69">
        <v>2.09</v>
      </c>
    </row>
    <row r="70" spans="1:35" x14ac:dyDescent="0.3">
      <c r="A70" s="19" t="s">
        <v>109</v>
      </c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>
        <v>65</v>
      </c>
      <c r="O70" s="20"/>
      <c r="P70" s="20" t="s">
        <v>133</v>
      </c>
      <c r="Q70" s="20">
        <v>25.711008267078039</v>
      </c>
      <c r="R70" s="20" t="s">
        <v>157</v>
      </c>
      <c r="S70" s="20" t="s">
        <v>123</v>
      </c>
      <c r="T70" s="20">
        <v>122</v>
      </c>
      <c r="U70" s="20">
        <v>3.9</v>
      </c>
      <c r="V70" s="20">
        <v>1.7</v>
      </c>
      <c r="W70" s="20">
        <v>131</v>
      </c>
      <c r="X70" s="20">
        <v>27.6</v>
      </c>
      <c r="Y70" s="20">
        <v>8.9</v>
      </c>
      <c r="Z70" s="20">
        <v>1.9</v>
      </c>
      <c r="AA70" s="20">
        <v>0.3</v>
      </c>
      <c r="AB70" s="20">
        <v>3.3</v>
      </c>
      <c r="AC70" s="20">
        <v>3.18</v>
      </c>
      <c r="AD70" s="20">
        <v>1503</v>
      </c>
      <c r="AE70" s="20" t="s">
        <v>157</v>
      </c>
      <c r="AF70" s="20" t="s">
        <v>113</v>
      </c>
      <c r="AG70" s="20">
        <v>20</v>
      </c>
      <c r="AH70">
        <v>2.09</v>
      </c>
      <c r="AI70">
        <v>1.3</v>
      </c>
    </row>
    <row r="71" spans="1:35" x14ac:dyDescent="0.3">
      <c r="A71" s="19" t="s">
        <v>109</v>
      </c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>
        <v>45</v>
      </c>
      <c r="O71" s="20"/>
      <c r="P71" s="20" t="s">
        <v>131</v>
      </c>
      <c r="Q71" s="20">
        <v>17.578124999999996</v>
      </c>
      <c r="R71" s="20" t="s">
        <v>156</v>
      </c>
      <c r="S71" s="20" t="s">
        <v>121</v>
      </c>
      <c r="T71" s="20">
        <v>625</v>
      </c>
      <c r="U71" s="20">
        <v>9.1</v>
      </c>
      <c r="V71" s="20">
        <v>3.3</v>
      </c>
      <c r="W71" s="20">
        <v>390</v>
      </c>
      <c r="X71" s="20">
        <v>31.4</v>
      </c>
      <c r="Y71" s="20">
        <v>10.7</v>
      </c>
      <c r="Z71" s="20">
        <v>5.2</v>
      </c>
      <c r="AA71" s="20">
        <v>0.6</v>
      </c>
      <c r="AB71" s="20">
        <v>3.1</v>
      </c>
      <c r="AC71" s="20">
        <v>2.62</v>
      </c>
      <c r="AD71" s="20">
        <v>419</v>
      </c>
      <c r="AE71" s="20" t="s">
        <v>156</v>
      </c>
      <c r="AF71" s="20" t="s">
        <v>114</v>
      </c>
      <c r="AG71" s="20">
        <v>1850</v>
      </c>
      <c r="AH71">
        <v>2.8</v>
      </c>
      <c r="AI71">
        <v>3.27</v>
      </c>
    </row>
    <row r="72" spans="1:35" x14ac:dyDescent="0.3">
      <c r="A72" s="19" t="s">
        <v>109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>
        <v>43</v>
      </c>
      <c r="O72" s="20"/>
      <c r="P72" s="20" t="s">
        <v>131</v>
      </c>
      <c r="Q72" s="20">
        <v>16.796874999999996</v>
      </c>
      <c r="R72" s="20" t="s">
        <v>156</v>
      </c>
      <c r="S72" s="20" t="s">
        <v>122</v>
      </c>
      <c r="T72" s="20">
        <v>479</v>
      </c>
      <c r="U72" s="20">
        <v>10.4</v>
      </c>
      <c r="V72" s="20">
        <v>3</v>
      </c>
      <c r="W72" s="20">
        <v>199</v>
      </c>
      <c r="X72" s="20">
        <v>28.9</v>
      </c>
      <c r="Y72" s="20">
        <v>10.5</v>
      </c>
      <c r="Z72" s="20">
        <v>1.9</v>
      </c>
      <c r="AA72" s="20">
        <v>0.3</v>
      </c>
      <c r="AB72" s="20">
        <v>2.6</v>
      </c>
      <c r="AC72" s="20">
        <v>2.34</v>
      </c>
      <c r="AD72" s="20">
        <v>218</v>
      </c>
      <c r="AE72" s="20" t="s">
        <v>157</v>
      </c>
      <c r="AF72" s="20" t="s">
        <v>113</v>
      </c>
      <c r="AG72" s="20">
        <v>108</v>
      </c>
      <c r="AH72">
        <v>2.68</v>
      </c>
      <c r="AI72">
        <v>2.0299999999999998</v>
      </c>
    </row>
    <row r="73" spans="1:35" x14ac:dyDescent="0.3">
      <c r="A73" s="19" t="s">
        <v>109</v>
      </c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>
        <v>61</v>
      </c>
      <c r="O73" s="20"/>
      <c r="P73" s="20" t="s">
        <v>131</v>
      </c>
      <c r="Q73" s="20">
        <v>16.721032866423617</v>
      </c>
      <c r="R73" s="20" t="s">
        <v>156</v>
      </c>
      <c r="S73" s="20" t="s">
        <v>122</v>
      </c>
      <c r="T73" s="20">
        <v>380</v>
      </c>
      <c r="U73" s="20">
        <v>8.8000000000000007</v>
      </c>
      <c r="V73" s="20">
        <v>3.1</v>
      </c>
      <c r="W73" s="20">
        <v>109</v>
      </c>
      <c r="X73" s="20">
        <v>30.6</v>
      </c>
      <c r="Y73" s="20">
        <v>9.8000000000000007</v>
      </c>
      <c r="Z73" s="20">
        <v>0.6</v>
      </c>
      <c r="AA73" s="20">
        <v>0.5</v>
      </c>
      <c r="AB73" s="20">
        <v>3.1</v>
      </c>
      <c r="AC73" s="20">
        <v>2.88</v>
      </c>
      <c r="AD73" s="20">
        <v>759</v>
      </c>
      <c r="AE73" s="20" t="s">
        <v>157</v>
      </c>
      <c r="AF73" s="20" t="s">
        <v>113</v>
      </c>
      <c r="AG73" s="20">
        <v>123</v>
      </c>
      <c r="AH73">
        <v>2.58</v>
      </c>
      <c r="AI73">
        <v>2.09</v>
      </c>
    </row>
    <row r="74" spans="1:35" x14ac:dyDescent="0.3">
      <c r="A74" s="19" t="s">
        <v>109</v>
      </c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>
        <v>61</v>
      </c>
      <c r="O74" s="20"/>
      <c r="P74" s="20" t="s">
        <v>132</v>
      </c>
      <c r="Q74" s="20">
        <v>21.872422819032593</v>
      </c>
      <c r="R74" s="20" t="s">
        <v>157</v>
      </c>
      <c r="S74" s="20" t="s">
        <v>123</v>
      </c>
      <c r="T74" s="20">
        <v>193</v>
      </c>
      <c r="U74" s="20">
        <v>2.8</v>
      </c>
      <c r="V74" s="20">
        <v>1.8</v>
      </c>
      <c r="W74" s="20">
        <v>210</v>
      </c>
      <c r="X74" s="20">
        <v>37.5</v>
      </c>
      <c r="Y74" s="20">
        <v>11.9</v>
      </c>
      <c r="Z74" s="20">
        <v>0.7</v>
      </c>
      <c r="AA74" s="20">
        <v>0.3</v>
      </c>
      <c r="AB74" s="20">
        <v>3.9</v>
      </c>
      <c r="AC74" s="20">
        <v>2.59</v>
      </c>
      <c r="AD74" s="20">
        <v>387</v>
      </c>
      <c r="AE74" s="20" t="s">
        <v>156</v>
      </c>
      <c r="AF74" s="20" t="s">
        <v>115</v>
      </c>
      <c r="AG74" s="20">
        <v>24855</v>
      </c>
      <c r="AH74">
        <v>2.29</v>
      </c>
      <c r="AI74">
        <v>4.4000000000000004</v>
      </c>
    </row>
    <row r="75" spans="1:35" x14ac:dyDescent="0.3">
      <c r="A75" s="19" t="s">
        <v>109</v>
      </c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>
        <v>45</v>
      </c>
      <c r="O75" s="20"/>
      <c r="P75" s="20" t="s">
        <v>131</v>
      </c>
      <c r="Q75" s="20">
        <v>18.025957378625218</v>
      </c>
      <c r="R75" s="20" t="s">
        <v>157</v>
      </c>
      <c r="S75" s="20" t="s">
        <v>122</v>
      </c>
      <c r="T75" s="20">
        <v>270</v>
      </c>
      <c r="U75" s="20">
        <v>6.2</v>
      </c>
      <c r="V75" s="20">
        <v>2.9</v>
      </c>
      <c r="W75" s="20">
        <v>333</v>
      </c>
      <c r="X75" s="20">
        <v>32.5</v>
      </c>
      <c r="Y75" s="20">
        <v>11.1</v>
      </c>
      <c r="Z75" s="20">
        <v>2</v>
      </c>
      <c r="AA75" s="20">
        <v>0.3</v>
      </c>
      <c r="AB75" s="20">
        <v>3.8</v>
      </c>
      <c r="AC75" s="20">
        <v>2.82</v>
      </c>
      <c r="AD75" s="20">
        <v>662</v>
      </c>
      <c r="AE75" s="20" t="s">
        <v>157</v>
      </c>
      <c r="AF75" s="20" t="s">
        <v>113</v>
      </c>
      <c r="AG75" s="20">
        <v>276</v>
      </c>
      <c r="AH75">
        <v>2.4300000000000002</v>
      </c>
      <c r="AI75">
        <v>2.44</v>
      </c>
    </row>
    <row r="76" spans="1:35" x14ac:dyDescent="0.3">
      <c r="A76" s="19" t="s">
        <v>109</v>
      </c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>
        <v>75</v>
      </c>
      <c r="O76" s="20"/>
      <c r="P76" s="20" t="s">
        <v>133</v>
      </c>
      <c r="Q76" s="20">
        <v>28.577960676726104</v>
      </c>
      <c r="R76" s="20" t="s">
        <v>157</v>
      </c>
      <c r="S76" s="20" t="s">
        <v>123</v>
      </c>
      <c r="T76" s="20">
        <v>102</v>
      </c>
      <c r="U76" s="20">
        <v>13.8</v>
      </c>
      <c r="V76" s="20">
        <v>4.8</v>
      </c>
      <c r="W76" s="20">
        <v>179</v>
      </c>
      <c r="X76" s="20">
        <v>22.1</v>
      </c>
      <c r="Y76" s="20">
        <v>7.4</v>
      </c>
      <c r="Z76" s="20">
        <v>0.9</v>
      </c>
      <c r="AA76" s="20">
        <v>1.1000000000000001</v>
      </c>
      <c r="AB76" s="20">
        <v>2.1</v>
      </c>
      <c r="AC76" s="20">
        <v>3.84</v>
      </c>
      <c r="AD76" s="20">
        <v>6937</v>
      </c>
      <c r="AE76" s="20" t="s">
        <v>156</v>
      </c>
      <c r="AF76" s="20" t="s">
        <v>114</v>
      </c>
      <c r="AG76" s="20">
        <v>1367</v>
      </c>
      <c r="AH76">
        <v>2.0099999999999998</v>
      </c>
      <c r="AI76">
        <v>3.14</v>
      </c>
    </row>
    <row r="77" spans="1:35" x14ac:dyDescent="0.3">
      <c r="A77" s="19" t="s">
        <v>109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>
        <v>70</v>
      </c>
      <c r="O77" s="20"/>
      <c r="P77" s="20" t="s">
        <v>133</v>
      </c>
      <c r="Q77" s="20">
        <v>29.136316337148799</v>
      </c>
      <c r="R77" s="20" t="s">
        <v>157</v>
      </c>
      <c r="S77" s="20" t="s">
        <v>122</v>
      </c>
      <c r="T77" s="20">
        <v>239</v>
      </c>
      <c r="U77" s="20">
        <v>3.6</v>
      </c>
      <c r="V77" s="20">
        <v>1.6</v>
      </c>
      <c r="W77" s="20">
        <v>207</v>
      </c>
      <c r="X77" s="20">
        <v>30.6</v>
      </c>
      <c r="Y77" s="20">
        <v>10.5</v>
      </c>
      <c r="Z77" s="20">
        <v>3.1</v>
      </c>
      <c r="AA77" s="20">
        <v>0.2</v>
      </c>
      <c r="AB77" s="20">
        <v>3.2</v>
      </c>
      <c r="AC77" s="20">
        <v>3.08</v>
      </c>
      <c r="AD77" s="20">
        <v>1213</v>
      </c>
      <c r="AE77" s="20" t="s">
        <v>157</v>
      </c>
      <c r="AF77" s="20" t="s">
        <v>113</v>
      </c>
      <c r="AG77" s="20">
        <v>20</v>
      </c>
      <c r="AH77">
        <v>2.38</v>
      </c>
      <c r="AI77">
        <v>1.3</v>
      </c>
    </row>
    <row r="78" spans="1:35" x14ac:dyDescent="0.3">
      <c r="A78" s="19" t="s">
        <v>109</v>
      </c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>
        <v>69</v>
      </c>
      <c r="O78" s="20"/>
      <c r="P78" s="20" t="s">
        <v>132</v>
      </c>
      <c r="Q78" s="20">
        <v>21.296296296296294</v>
      </c>
      <c r="R78" s="20" t="s">
        <v>157</v>
      </c>
      <c r="S78" s="20" t="s">
        <v>123</v>
      </c>
      <c r="T78" s="20">
        <v>109</v>
      </c>
      <c r="U78" s="20">
        <v>7.5</v>
      </c>
      <c r="V78" s="20">
        <v>2.7</v>
      </c>
      <c r="W78" s="20">
        <v>160</v>
      </c>
      <c r="X78" s="20">
        <v>30.1</v>
      </c>
      <c r="Y78" s="20">
        <v>9.8000000000000007</v>
      </c>
      <c r="Z78" s="20">
        <v>2.1</v>
      </c>
      <c r="AA78" s="20">
        <v>0.4</v>
      </c>
      <c r="AB78" s="20">
        <v>2.9</v>
      </c>
      <c r="AC78" s="20">
        <v>3.49</v>
      </c>
      <c r="AD78" s="20">
        <v>3063</v>
      </c>
      <c r="AE78" s="20" t="s">
        <v>156</v>
      </c>
      <c r="AF78" s="20" t="s">
        <v>114</v>
      </c>
      <c r="AG78" s="20">
        <v>1875</v>
      </c>
      <c r="AH78">
        <v>2.04</v>
      </c>
      <c r="AI78">
        <v>3.27</v>
      </c>
    </row>
    <row r="79" spans="1:35" x14ac:dyDescent="0.3">
      <c r="A79" s="19" t="s">
        <v>109</v>
      </c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>
        <v>55</v>
      </c>
      <c r="O79" s="20"/>
      <c r="P79" s="20" t="s">
        <v>132</v>
      </c>
      <c r="Q79" s="20">
        <v>20.700816741315069</v>
      </c>
      <c r="R79" s="20" t="s">
        <v>157</v>
      </c>
      <c r="S79" s="20" t="s">
        <v>123</v>
      </c>
      <c r="T79" s="20">
        <v>124</v>
      </c>
      <c r="U79" s="20">
        <v>5.4</v>
      </c>
      <c r="V79" s="20">
        <v>1.9</v>
      </c>
      <c r="W79" s="20">
        <v>132</v>
      </c>
      <c r="X79" s="20">
        <v>39.1</v>
      </c>
      <c r="Y79" s="20">
        <v>13.1</v>
      </c>
      <c r="Z79" s="20">
        <v>3.1</v>
      </c>
      <c r="AA79" s="20">
        <v>0.4</v>
      </c>
      <c r="AB79" s="20">
        <v>4.0999999999999996</v>
      </c>
      <c r="AC79" s="20">
        <v>2.88</v>
      </c>
      <c r="AD79" s="20">
        <v>756</v>
      </c>
      <c r="AE79" s="20" t="s">
        <v>157</v>
      </c>
      <c r="AF79" s="20" t="s">
        <v>113</v>
      </c>
      <c r="AG79" s="20">
        <v>20</v>
      </c>
      <c r="AH79">
        <v>2.09</v>
      </c>
      <c r="AI79">
        <v>1.3</v>
      </c>
    </row>
    <row r="80" spans="1:35" x14ac:dyDescent="0.3">
      <c r="A80" s="19" t="s">
        <v>109</v>
      </c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>
        <v>69</v>
      </c>
      <c r="O80" s="20"/>
      <c r="P80" s="20" t="s">
        <v>132</v>
      </c>
      <c r="Q80" s="20">
        <v>24.158817968558527</v>
      </c>
      <c r="R80" s="20" t="s">
        <v>157</v>
      </c>
      <c r="S80" s="20" t="s">
        <v>123</v>
      </c>
      <c r="T80" s="20">
        <v>111</v>
      </c>
      <c r="U80" s="20">
        <v>5.6</v>
      </c>
      <c r="V80" s="20">
        <v>0.7</v>
      </c>
      <c r="W80" s="20">
        <v>126</v>
      </c>
      <c r="X80" s="20">
        <v>23.8</v>
      </c>
      <c r="Y80" s="20">
        <v>13.6</v>
      </c>
      <c r="Z80" s="20">
        <v>2.6</v>
      </c>
      <c r="AA80" s="20">
        <v>0.4</v>
      </c>
      <c r="AB80" s="20">
        <v>6.2</v>
      </c>
      <c r="AC80" s="20">
        <v>2.64</v>
      </c>
      <c r="AD80" s="20">
        <v>441</v>
      </c>
      <c r="AE80" s="20" t="s">
        <v>157</v>
      </c>
      <c r="AF80" s="20" t="s">
        <v>113</v>
      </c>
      <c r="AG80" s="20">
        <v>72</v>
      </c>
      <c r="AH80">
        <v>2.0499999999999998</v>
      </c>
      <c r="AI80">
        <v>1.86</v>
      </c>
    </row>
    <row r="81" spans="1:35" x14ac:dyDescent="0.3">
      <c r="A81" s="19" t="s">
        <v>109</v>
      </c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>
        <v>58</v>
      </c>
      <c r="O81" s="20"/>
      <c r="P81" s="20" t="s">
        <v>132</v>
      </c>
      <c r="Q81" s="20">
        <v>23.233456176894723</v>
      </c>
      <c r="R81" s="20" t="s">
        <v>156</v>
      </c>
      <c r="S81" s="20" t="s">
        <v>121</v>
      </c>
      <c r="T81" s="20">
        <v>546</v>
      </c>
      <c r="U81" s="20">
        <v>4.4000000000000004</v>
      </c>
      <c r="V81" s="20">
        <v>2.2000000000000002</v>
      </c>
      <c r="W81" s="20">
        <v>91</v>
      </c>
      <c r="X81" s="20">
        <v>36.6</v>
      </c>
      <c r="Y81" s="20">
        <v>11.8</v>
      </c>
      <c r="Z81" s="20">
        <v>0.5</v>
      </c>
      <c r="AA81" s="20">
        <v>0.4</v>
      </c>
      <c r="AB81" s="20">
        <v>3.7</v>
      </c>
      <c r="AC81" s="20">
        <v>3.25</v>
      </c>
      <c r="AD81" s="20">
        <v>1774</v>
      </c>
      <c r="AE81" s="20" t="s">
        <v>157</v>
      </c>
      <c r="AF81" s="20" t="s">
        <v>113</v>
      </c>
      <c r="AG81" s="20">
        <v>20</v>
      </c>
      <c r="AH81">
        <v>2.74</v>
      </c>
      <c r="AI81">
        <v>1.3</v>
      </c>
    </row>
    <row r="82" spans="1:35" x14ac:dyDescent="0.3">
      <c r="A82" s="19" t="s">
        <v>109</v>
      </c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>
        <v>48</v>
      </c>
      <c r="O82" s="20"/>
      <c r="P82" s="20" t="s">
        <v>131</v>
      </c>
      <c r="Q82" s="20">
        <v>17.630853994490359</v>
      </c>
      <c r="R82" s="20" t="s">
        <v>156</v>
      </c>
      <c r="S82" s="20" t="s">
        <v>122</v>
      </c>
      <c r="T82" s="20">
        <v>400</v>
      </c>
      <c r="U82" s="20">
        <v>3.7</v>
      </c>
      <c r="V82" s="20">
        <v>3.4</v>
      </c>
      <c r="W82" s="20">
        <v>459</v>
      </c>
      <c r="X82" s="20">
        <v>21.2</v>
      </c>
      <c r="Y82" s="20">
        <v>5.8</v>
      </c>
      <c r="Z82" s="20">
        <v>2.8</v>
      </c>
      <c r="AA82" s="20">
        <v>0.9</v>
      </c>
      <c r="AB82" s="20">
        <v>2.8</v>
      </c>
      <c r="AC82" s="20">
        <v>3.07</v>
      </c>
      <c r="AD82" s="20">
        <v>1186</v>
      </c>
      <c r="AE82" s="20" t="s">
        <v>156</v>
      </c>
      <c r="AF82" s="20" t="s">
        <v>114</v>
      </c>
      <c r="AG82" s="20">
        <v>1290</v>
      </c>
      <c r="AH82">
        <v>2.6</v>
      </c>
      <c r="AI82">
        <v>3.11</v>
      </c>
    </row>
    <row r="83" spans="1:35" x14ac:dyDescent="0.3">
      <c r="A83" s="19" t="s">
        <v>109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>
        <v>77</v>
      </c>
      <c r="O83" s="20"/>
      <c r="P83" s="20" t="s">
        <v>132</v>
      </c>
      <c r="Q83" s="20">
        <v>23.76543209876543</v>
      </c>
      <c r="R83" s="20" t="s">
        <v>156</v>
      </c>
      <c r="S83" s="20" t="s">
        <v>121</v>
      </c>
      <c r="T83" s="20">
        <v>1080</v>
      </c>
      <c r="U83" s="20">
        <v>9</v>
      </c>
      <c r="V83" s="20">
        <v>5.3</v>
      </c>
      <c r="W83" s="20">
        <v>97</v>
      </c>
      <c r="X83" s="20">
        <v>37.299999999999997</v>
      </c>
      <c r="Y83" s="20">
        <v>12.2</v>
      </c>
      <c r="Z83" s="20">
        <v>5.3</v>
      </c>
      <c r="AA83" s="20">
        <v>0.5</v>
      </c>
      <c r="AB83" s="20">
        <v>3.5</v>
      </c>
      <c r="AC83" s="20">
        <v>2.61</v>
      </c>
      <c r="AD83" s="20">
        <v>409</v>
      </c>
      <c r="AE83" s="20" t="s">
        <v>157</v>
      </c>
      <c r="AF83" s="20" t="s">
        <v>113</v>
      </c>
      <c r="AG83" s="20">
        <v>20</v>
      </c>
      <c r="AH83">
        <v>3.03</v>
      </c>
      <c r="AI83">
        <v>1.3</v>
      </c>
    </row>
    <row r="84" spans="1:35" x14ac:dyDescent="0.3">
      <c r="A84" s="19" t="s">
        <v>109</v>
      </c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>
        <v>61</v>
      </c>
      <c r="O84" s="20"/>
      <c r="P84" s="20" t="s">
        <v>132</v>
      </c>
      <c r="Q84" s="20">
        <v>19.252619618735007</v>
      </c>
      <c r="R84" s="20" t="s">
        <v>156</v>
      </c>
      <c r="S84" s="20" t="s">
        <v>122</v>
      </c>
      <c r="T84" s="20">
        <v>350</v>
      </c>
      <c r="U84" s="20">
        <v>19.8</v>
      </c>
      <c r="V84" s="20">
        <v>2.1</v>
      </c>
      <c r="W84" s="20">
        <v>111</v>
      </c>
      <c r="X84" s="20">
        <v>53.9</v>
      </c>
      <c r="Y84" s="20">
        <v>16.899999999999999</v>
      </c>
      <c r="Z84" s="20">
        <v>1.8</v>
      </c>
      <c r="AA84" s="20">
        <v>0.3</v>
      </c>
      <c r="AB84" s="20">
        <v>4.9000000000000004</v>
      </c>
      <c r="AC84" s="20">
        <v>2.75</v>
      </c>
      <c r="AD84" s="20">
        <v>559</v>
      </c>
      <c r="AE84" s="20" t="s">
        <v>157</v>
      </c>
      <c r="AF84" s="20" t="s">
        <v>113</v>
      </c>
      <c r="AG84" s="20">
        <v>39</v>
      </c>
      <c r="AH84">
        <v>2.54</v>
      </c>
      <c r="AI84">
        <v>1.59</v>
      </c>
    </row>
    <row r="85" spans="1:35" x14ac:dyDescent="0.3">
      <c r="A85" s="19" t="s">
        <v>109</v>
      </c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>
        <v>45</v>
      </c>
      <c r="O85" s="20"/>
      <c r="P85" s="20" t="s">
        <v>132</v>
      </c>
      <c r="Q85" s="20">
        <v>20.269357236160534</v>
      </c>
      <c r="R85" s="20" t="s">
        <v>157</v>
      </c>
      <c r="S85" s="20" t="s">
        <v>123</v>
      </c>
      <c r="T85" s="20">
        <v>72</v>
      </c>
      <c r="U85" s="20">
        <v>4.0999999999999996</v>
      </c>
      <c r="V85" s="20">
        <v>2.1</v>
      </c>
      <c r="W85" s="20">
        <v>398</v>
      </c>
      <c r="X85" s="20">
        <v>39.799999999999997</v>
      </c>
      <c r="Y85" s="20">
        <v>13.6</v>
      </c>
      <c r="Z85" s="20">
        <v>3.9</v>
      </c>
      <c r="AA85" s="20">
        <v>0.2</v>
      </c>
      <c r="AB85" s="20">
        <v>4.3</v>
      </c>
      <c r="AC85" s="20">
        <v>0.3</v>
      </c>
      <c r="AD85" s="20">
        <v>1.599</v>
      </c>
      <c r="AE85" s="20" t="s">
        <v>157</v>
      </c>
      <c r="AF85" s="20" t="s">
        <v>113</v>
      </c>
      <c r="AG85" s="20">
        <v>47</v>
      </c>
      <c r="AH85">
        <v>1.86</v>
      </c>
      <c r="AI85">
        <v>1.67</v>
      </c>
    </row>
    <row r="86" spans="1:35" x14ac:dyDescent="0.3">
      <c r="A86" s="19" t="s">
        <v>109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>
        <v>55</v>
      </c>
      <c r="O86" s="20"/>
      <c r="P86" s="20" t="s">
        <v>132</v>
      </c>
      <c r="Q86" s="20">
        <v>21.484374999999996</v>
      </c>
      <c r="R86" s="20" t="s">
        <v>156</v>
      </c>
      <c r="S86" s="20" t="s">
        <v>122</v>
      </c>
      <c r="T86" s="20">
        <v>433</v>
      </c>
      <c r="U86" s="20">
        <v>7.3</v>
      </c>
      <c r="V86" s="20">
        <v>3.2</v>
      </c>
      <c r="W86" s="20">
        <v>225</v>
      </c>
      <c r="X86" s="20">
        <v>41.9</v>
      </c>
      <c r="Y86" s="20">
        <v>13.8</v>
      </c>
      <c r="Z86" s="20">
        <v>3.6</v>
      </c>
      <c r="AA86" s="20">
        <v>0.5</v>
      </c>
      <c r="AB86" s="20">
        <v>4.7</v>
      </c>
      <c r="AC86" s="20">
        <v>2.68</v>
      </c>
      <c r="AD86" s="20">
        <v>476</v>
      </c>
      <c r="AE86" s="20" t="s">
        <v>156</v>
      </c>
      <c r="AF86" s="20" t="s">
        <v>113</v>
      </c>
      <c r="AG86" s="20">
        <v>550</v>
      </c>
      <c r="AH86">
        <v>2.64</v>
      </c>
      <c r="AI86">
        <v>2.74</v>
      </c>
    </row>
    <row r="87" spans="1:35" x14ac:dyDescent="0.3">
      <c r="A87" s="19" t="s">
        <v>109</v>
      </c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>
        <v>56</v>
      </c>
      <c r="O87" s="20"/>
      <c r="P87" s="20" t="s">
        <v>132</v>
      </c>
      <c r="Q87" s="20">
        <v>21.874999999999996</v>
      </c>
      <c r="R87" s="20" t="s">
        <v>157</v>
      </c>
      <c r="S87" s="20" t="s">
        <v>123</v>
      </c>
      <c r="T87" s="20">
        <v>150</v>
      </c>
      <c r="U87" s="20">
        <v>3.9</v>
      </c>
      <c r="V87" s="20">
        <v>1.7</v>
      </c>
      <c r="W87" s="20">
        <v>387</v>
      </c>
      <c r="X87" s="20">
        <v>34.5</v>
      </c>
      <c r="Y87" s="20">
        <v>11.1</v>
      </c>
      <c r="Z87" s="20">
        <v>2.4</v>
      </c>
      <c r="AA87" s="20">
        <v>0.3</v>
      </c>
      <c r="AB87" s="20">
        <v>3.3</v>
      </c>
      <c r="AC87" s="20">
        <v>2.6</v>
      </c>
      <c r="AD87" s="20">
        <v>394</v>
      </c>
      <c r="AE87" s="20" t="s">
        <v>157</v>
      </c>
      <c r="AF87" s="20" t="s">
        <v>113</v>
      </c>
      <c r="AG87" s="20">
        <v>234</v>
      </c>
      <c r="AH87">
        <v>2.1800000000000002</v>
      </c>
      <c r="AI87">
        <v>2.37</v>
      </c>
    </row>
    <row r="88" spans="1:35" x14ac:dyDescent="0.3">
      <c r="A88" s="19" t="s">
        <v>109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>
        <v>47</v>
      </c>
      <c r="O88" s="20"/>
      <c r="P88" s="20" t="s">
        <v>131</v>
      </c>
      <c r="Q88" s="20">
        <v>15.00207475501931</v>
      </c>
      <c r="R88" s="20" t="s">
        <v>157</v>
      </c>
      <c r="S88" s="20" t="s">
        <v>123</v>
      </c>
      <c r="T88" s="20">
        <v>55</v>
      </c>
      <c r="U88" s="20">
        <v>9.6</v>
      </c>
      <c r="V88" s="20">
        <v>1.9</v>
      </c>
      <c r="W88" s="20">
        <v>135</v>
      </c>
      <c r="X88" s="20">
        <v>28.6</v>
      </c>
      <c r="Y88" s="20">
        <v>9.6</v>
      </c>
      <c r="Z88" s="20">
        <v>6.5</v>
      </c>
      <c r="AA88" s="20">
        <v>1</v>
      </c>
      <c r="AB88" s="20">
        <v>3.1</v>
      </c>
      <c r="AC88" s="20">
        <v>4.04</v>
      </c>
      <c r="AD88" s="20">
        <v>10861</v>
      </c>
      <c r="AE88" s="20" t="s">
        <v>157</v>
      </c>
      <c r="AF88" s="20" t="s">
        <v>113</v>
      </c>
      <c r="AG88" s="20">
        <v>20</v>
      </c>
      <c r="AH88">
        <v>1.74</v>
      </c>
      <c r="AI88">
        <v>1.3</v>
      </c>
    </row>
    <row r="89" spans="1:35" x14ac:dyDescent="0.3">
      <c r="A89" s="19" t="s">
        <v>109</v>
      </c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>
        <v>54</v>
      </c>
      <c r="O89" s="20"/>
      <c r="P89" s="20" t="s">
        <v>132</v>
      </c>
      <c r="Q89" s="20">
        <v>20.324438255109339</v>
      </c>
      <c r="R89" s="20" t="s">
        <v>157</v>
      </c>
      <c r="S89" s="20" t="s">
        <v>123</v>
      </c>
      <c r="T89" s="20">
        <v>18</v>
      </c>
      <c r="U89" s="20">
        <v>5.9</v>
      </c>
      <c r="V89" s="20">
        <v>0.9</v>
      </c>
      <c r="W89" s="20">
        <v>509</v>
      </c>
      <c r="X89" s="20">
        <v>30.5</v>
      </c>
      <c r="Y89" s="20">
        <v>10.1</v>
      </c>
      <c r="Z89" s="20">
        <v>3.5</v>
      </c>
      <c r="AA89" s="20">
        <v>0.3</v>
      </c>
      <c r="AB89" s="20">
        <v>2.7</v>
      </c>
      <c r="AC89" s="20">
        <v>2.63</v>
      </c>
      <c r="AD89" s="20">
        <v>425</v>
      </c>
      <c r="AE89" s="20" t="s">
        <v>157</v>
      </c>
      <c r="AF89" s="20" t="s">
        <v>113</v>
      </c>
      <c r="AG89" s="20">
        <v>20</v>
      </c>
      <c r="AH89">
        <v>1.26</v>
      </c>
      <c r="AI89">
        <v>1.3</v>
      </c>
    </row>
    <row r="90" spans="1:35" x14ac:dyDescent="0.3">
      <c r="AC90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zoomScale="112" zoomScaleNormal="112" workbookViewId="0">
      <selection activeCell="U20" sqref="U20"/>
    </sheetView>
  </sheetViews>
  <sheetFormatPr defaultRowHeight="15" x14ac:dyDescent="0.25"/>
  <sheetData>
    <row r="1" spans="1:18" x14ac:dyDescent="0.25">
      <c r="A1" t="s">
        <v>51</v>
      </c>
      <c r="B1" t="s">
        <v>0</v>
      </c>
      <c r="C1" t="s">
        <v>93</v>
      </c>
      <c r="D1" t="s">
        <v>1</v>
      </c>
      <c r="E1" t="s">
        <v>52</v>
      </c>
      <c r="F1" t="s">
        <v>2</v>
      </c>
      <c r="G1" t="s">
        <v>3</v>
      </c>
      <c r="H1" t="s">
        <v>47</v>
      </c>
      <c r="I1" t="s">
        <v>48</v>
      </c>
      <c r="J1" t="s">
        <v>49</v>
      </c>
      <c r="K1" t="s">
        <v>151</v>
      </c>
      <c r="L1" t="s">
        <v>50</v>
      </c>
      <c r="M1" t="s">
        <v>158</v>
      </c>
      <c r="N1" t="s">
        <v>160</v>
      </c>
      <c r="O1" t="s">
        <v>161</v>
      </c>
      <c r="P1" t="s">
        <v>162</v>
      </c>
      <c r="Q1" t="s">
        <v>135</v>
      </c>
      <c r="R1" t="s">
        <v>136</v>
      </c>
    </row>
    <row r="2" spans="1:18" x14ac:dyDescent="0.25">
      <c r="A2">
        <v>9</v>
      </c>
      <c r="B2">
        <v>22</v>
      </c>
      <c r="C2" t="s">
        <v>126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27</v>
      </c>
      <c r="J2">
        <v>1</v>
      </c>
      <c r="K2">
        <v>2</v>
      </c>
      <c r="M2" t="s">
        <v>156</v>
      </c>
      <c r="N2" t="s">
        <v>156</v>
      </c>
      <c r="O2" t="s">
        <v>157</v>
      </c>
      <c r="P2" t="s">
        <v>156</v>
      </c>
      <c r="Q2" t="s">
        <v>133</v>
      </c>
      <c r="R2" t="s">
        <v>133</v>
      </c>
    </row>
    <row r="3" spans="1:18" x14ac:dyDescent="0.25">
      <c r="A3">
        <v>13</v>
      </c>
      <c r="B3">
        <v>20</v>
      </c>
      <c r="C3" t="s">
        <v>126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>
        <v>1</v>
      </c>
      <c r="K3">
        <v>2</v>
      </c>
      <c r="L3" t="s">
        <v>10</v>
      </c>
      <c r="M3" t="s">
        <v>156</v>
      </c>
      <c r="N3" t="s">
        <v>156</v>
      </c>
      <c r="O3" t="s">
        <v>157</v>
      </c>
      <c r="P3" t="s">
        <v>157</v>
      </c>
      <c r="Q3" t="s">
        <v>132</v>
      </c>
      <c r="R3" t="s">
        <v>132</v>
      </c>
    </row>
    <row r="4" spans="1:18" x14ac:dyDescent="0.25">
      <c r="A4">
        <v>24</v>
      </c>
      <c r="B4">
        <v>28</v>
      </c>
      <c r="C4" t="s">
        <v>127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>
        <v>1</v>
      </c>
      <c r="K4">
        <v>2</v>
      </c>
      <c r="M4" t="s">
        <v>157</v>
      </c>
      <c r="N4" t="s">
        <v>157</v>
      </c>
      <c r="O4" t="s">
        <v>157</v>
      </c>
      <c r="P4" t="s">
        <v>156</v>
      </c>
      <c r="Q4" t="s">
        <v>131</v>
      </c>
      <c r="R4" t="s">
        <v>131</v>
      </c>
    </row>
    <row r="5" spans="1:18" x14ac:dyDescent="0.25">
      <c r="A5">
        <v>18</v>
      </c>
      <c r="B5">
        <v>29</v>
      </c>
      <c r="C5" t="s">
        <v>127</v>
      </c>
      <c r="D5" t="s">
        <v>4</v>
      </c>
      <c r="E5" t="s">
        <v>5</v>
      </c>
      <c r="F5" t="s">
        <v>6</v>
      </c>
      <c r="G5" t="s">
        <v>7</v>
      </c>
      <c r="H5" t="s">
        <v>12</v>
      </c>
      <c r="I5" t="s">
        <v>27</v>
      </c>
      <c r="J5">
        <v>1</v>
      </c>
      <c r="K5">
        <v>2</v>
      </c>
      <c r="M5" t="s">
        <v>157</v>
      </c>
      <c r="N5" t="s">
        <v>157</v>
      </c>
      <c r="O5" t="s">
        <v>157</v>
      </c>
      <c r="P5" t="s">
        <v>156</v>
      </c>
      <c r="Q5" t="s">
        <v>132</v>
      </c>
      <c r="R5" t="s">
        <v>132</v>
      </c>
    </row>
    <row r="6" spans="1:18" x14ac:dyDescent="0.25">
      <c r="A6">
        <v>29</v>
      </c>
      <c r="B6">
        <v>26</v>
      </c>
      <c r="C6" t="s">
        <v>127</v>
      </c>
      <c r="D6" t="s">
        <v>4</v>
      </c>
      <c r="E6" t="s">
        <v>31</v>
      </c>
      <c r="F6" t="s">
        <v>34</v>
      </c>
      <c r="G6" t="s">
        <v>46</v>
      </c>
      <c r="H6" t="s">
        <v>8</v>
      </c>
      <c r="I6" t="s">
        <v>27</v>
      </c>
      <c r="J6">
        <v>1</v>
      </c>
      <c r="K6">
        <v>2</v>
      </c>
      <c r="L6" t="s">
        <v>10</v>
      </c>
      <c r="M6" t="s">
        <v>157</v>
      </c>
      <c r="N6" t="s">
        <v>157</v>
      </c>
      <c r="O6" t="s">
        <v>156</v>
      </c>
      <c r="P6" t="s">
        <v>156</v>
      </c>
      <c r="Q6" t="s">
        <v>132</v>
      </c>
      <c r="R6" t="s">
        <v>132</v>
      </c>
    </row>
    <row r="7" spans="1:18" x14ac:dyDescent="0.25">
      <c r="A7">
        <v>10</v>
      </c>
      <c r="B7">
        <v>29</v>
      </c>
      <c r="C7" t="s">
        <v>127</v>
      </c>
      <c r="D7" t="s">
        <v>4</v>
      </c>
      <c r="E7" t="s">
        <v>19</v>
      </c>
      <c r="F7" t="s">
        <v>20</v>
      </c>
      <c r="G7" t="s">
        <v>46</v>
      </c>
      <c r="H7" t="s">
        <v>12</v>
      </c>
      <c r="I7" t="s">
        <v>28</v>
      </c>
      <c r="J7">
        <v>1</v>
      </c>
      <c r="K7">
        <v>2</v>
      </c>
      <c r="L7" t="s">
        <v>18</v>
      </c>
      <c r="M7" t="s">
        <v>157</v>
      </c>
      <c r="N7" t="s">
        <v>157</v>
      </c>
      <c r="O7" t="s">
        <v>157</v>
      </c>
      <c r="P7" t="s">
        <v>157</v>
      </c>
      <c r="Q7" t="s">
        <v>132</v>
      </c>
      <c r="R7" t="s">
        <v>132</v>
      </c>
    </row>
    <row r="8" spans="1:18" x14ac:dyDescent="0.25">
      <c r="A8">
        <v>22</v>
      </c>
      <c r="B8">
        <v>25</v>
      </c>
      <c r="C8" t="s">
        <v>127</v>
      </c>
      <c r="D8" t="s">
        <v>4</v>
      </c>
      <c r="E8" t="s">
        <v>5</v>
      </c>
      <c r="F8" t="s">
        <v>6</v>
      </c>
      <c r="G8" t="s">
        <v>7</v>
      </c>
      <c r="H8" t="s">
        <v>15</v>
      </c>
      <c r="I8" t="s">
        <v>9</v>
      </c>
      <c r="J8">
        <v>1</v>
      </c>
      <c r="K8">
        <v>2</v>
      </c>
      <c r="L8" t="s">
        <v>10</v>
      </c>
      <c r="M8" t="s">
        <v>157</v>
      </c>
      <c r="N8" t="s">
        <v>157</v>
      </c>
      <c r="O8" t="s">
        <v>157</v>
      </c>
      <c r="P8" t="s">
        <v>156</v>
      </c>
      <c r="Q8" t="s">
        <v>131</v>
      </c>
      <c r="R8" t="s">
        <v>132</v>
      </c>
    </row>
    <row r="9" spans="1:18" x14ac:dyDescent="0.25">
      <c r="A9">
        <v>3</v>
      </c>
      <c r="B9">
        <v>32</v>
      </c>
      <c r="C9" t="s">
        <v>127</v>
      </c>
      <c r="D9" t="s">
        <v>4</v>
      </c>
      <c r="E9" t="s">
        <v>5</v>
      </c>
      <c r="F9" t="s">
        <v>17</v>
      </c>
      <c r="G9" t="s">
        <v>7</v>
      </c>
      <c r="H9" t="s">
        <v>8</v>
      </c>
      <c r="I9" t="s">
        <v>9</v>
      </c>
      <c r="J9">
        <v>1</v>
      </c>
      <c r="K9">
        <v>2</v>
      </c>
      <c r="M9" t="s">
        <v>156</v>
      </c>
      <c r="N9" t="s">
        <v>156</v>
      </c>
      <c r="O9" t="s">
        <v>157</v>
      </c>
      <c r="P9" t="s">
        <v>156</v>
      </c>
      <c r="Q9" t="s">
        <v>133</v>
      </c>
      <c r="R9" t="s">
        <v>134</v>
      </c>
    </row>
    <row r="10" spans="1:18" x14ac:dyDescent="0.25">
      <c r="A10">
        <v>19</v>
      </c>
      <c r="B10">
        <v>38</v>
      </c>
      <c r="C10" t="s">
        <v>127</v>
      </c>
      <c r="D10" t="s">
        <v>4</v>
      </c>
      <c r="E10" t="s">
        <v>32</v>
      </c>
      <c r="F10" t="s">
        <v>6</v>
      </c>
      <c r="G10" t="s">
        <v>7</v>
      </c>
      <c r="H10" t="s">
        <v>8</v>
      </c>
      <c r="I10" t="s">
        <v>30</v>
      </c>
      <c r="J10">
        <v>1</v>
      </c>
      <c r="K10">
        <v>2</v>
      </c>
      <c r="L10" t="s">
        <v>18</v>
      </c>
      <c r="M10" t="s">
        <v>156</v>
      </c>
      <c r="N10" t="s">
        <v>156</v>
      </c>
      <c r="O10" t="s">
        <v>157</v>
      </c>
      <c r="P10" t="s">
        <v>156</v>
      </c>
      <c r="Q10" t="s">
        <v>132</v>
      </c>
      <c r="R10" t="s">
        <v>132</v>
      </c>
    </row>
    <row r="11" spans="1:18" x14ac:dyDescent="0.25">
      <c r="A11">
        <v>25</v>
      </c>
      <c r="B11">
        <v>30</v>
      </c>
      <c r="C11" t="s">
        <v>127</v>
      </c>
      <c r="D11" t="s">
        <v>5</v>
      </c>
      <c r="E11" t="s">
        <v>5</v>
      </c>
      <c r="F11" t="s">
        <v>6</v>
      </c>
      <c r="G11" t="s">
        <v>7</v>
      </c>
      <c r="H11" t="s">
        <v>8</v>
      </c>
      <c r="I11" t="s">
        <v>13</v>
      </c>
      <c r="J11">
        <v>1</v>
      </c>
      <c r="K11">
        <v>2</v>
      </c>
      <c r="M11" t="s">
        <v>157</v>
      </c>
      <c r="N11" t="s">
        <v>157</v>
      </c>
      <c r="O11" t="s">
        <v>157</v>
      </c>
      <c r="P11" t="s">
        <v>156</v>
      </c>
      <c r="Q11" t="s">
        <v>132</v>
      </c>
      <c r="R11" t="s">
        <v>132</v>
      </c>
    </row>
    <row r="12" spans="1:18" x14ac:dyDescent="0.25">
      <c r="A12">
        <v>23</v>
      </c>
      <c r="B12">
        <v>31</v>
      </c>
      <c r="C12" t="s">
        <v>127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>
        <v>1</v>
      </c>
      <c r="K12">
        <v>2</v>
      </c>
      <c r="M12" t="s">
        <v>157</v>
      </c>
      <c r="N12" t="s">
        <v>156</v>
      </c>
      <c r="O12" t="s">
        <v>157</v>
      </c>
      <c r="P12" t="s">
        <v>156</v>
      </c>
      <c r="Q12" t="s">
        <v>133</v>
      </c>
      <c r="R12" t="s">
        <v>134</v>
      </c>
    </row>
    <row r="13" spans="1:18" x14ac:dyDescent="0.25">
      <c r="A13">
        <v>17</v>
      </c>
      <c r="B13">
        <v>30</v>
      </c>
      <c r="C13" t="s">
        <v>127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>
        <v>1</v>
      </c>
      <c r="K13">
        <v>2</v>
      </c>
      <c r="L13" t="s">
        <v>10</v>
      </c>
      <c r="M13" t="s">
        <v>157</v>
      </c>
      <c r="N13" t="s">
        <v>157</v>
      </c>
      <c r="O13" t="s">
        <v>157</v>
      </c>
      <c r="P13" t="s">
        <v>156</v>
      </c>
      <c r="Q13" t="s">
        <v>132</v>
      </c>
      <c r="R13" t="s">
        <v>132</v>
      </c>
    </row>
    <row r="14" spans="1:18" x14ac:dyDescent="0.25">
      <c r="A14">
        <v>28</v>
      </c>
      <c r="B14">
        <v>38</v>
      </c>
      <c r="C14" t="s">
        <v>127</v>
      </c>
      <c r="D14" t="s">
        <v>4</v>
      </c>
      <c r="E14" t="s">
        <v>5</v>
      </c>
      <c r="F14" t="s">
        <v>6</v>
      </c>
      <c r="G14" t="s">
        <v>7</v>
      </c>
      <c r="H14" t="s">
        <v>15</v>
      </c>
      <c r="I14" t="s">
        <v>13</v>
      </c>
      <c r="J14">
        <v>1</v>
      </c>
      <c r="K14">
        <v>2</v>
      </c>
      <c r="L14" t="s">
        <v>10</v>
      </c>
      <c r="M14" t="s">
        <v>157</v>
      </c>
      <c r="N14" t="s">
        <v>157</v>
      </c>
      <c r="O14" t="s">
        <v>157</v>
      </c>
      <c r="P14" t="s">
        <v>157</v>
      </c>
      <c r="Q14" t="s">
        <v>134</v>
      </c>
      <c r="R14" t="s">
        <v>134</v>
      </c>
    </row>
    <row r="15" spans="1:18" x14ac:dyDescent="0.25">
      <c r="A15">
        <v>16</v>
      </c>
      <c r="B15">
        <v>35</v>
      </c>
      <c r="C15" t="s">
        <v>127</v>
      </c>
      <c r="D15" t="s">
        <v>5</v>
      </c>
      <c r="E15" t="s">
        <v>5</v>
      </c>
      <c r="F15" t="s">
        <v>6</v>
      </c>
      <c r="G15" t="s">
        <v>7</v>
      </c>
      <c r="H15" t="s">
        <v>8</v>
      </c>
      <c r="I15" t="s">
        <v>27</v>
      </c>
      <c r="J15">
        <v>1</v>
      </c>
      <c r="K15">
        <v>2</v>
      </c>
      <c r="M15" t="s">
        <v>157</v>
      </c>
      <c r="N15" t="s">
        <v>157</v>
      </c>
      <c r="O15" t="s">
        <v>157</v>
      </c>
      <c r="P15" t="s">
        <v>156</v>
      </c>
      <c r="Q15" t="s">
        <v>132</v>
      </c>
      <c r="R15" t="s">
        <v>132</v>
      </c>
    </row>
    <row r="16" spans="1:18" x14ac:dyDescent="0.25">
      <c r="A16">
        <v>20</v>
      </c>
      <c r="B16">
        <v>39</v>
      </c>
      <c r="C16" t="s">
        <v>127</v>
      </c>
      <c r="D16" t="s">
        <v>5</v>
      </c>
      <c r="E16" t="s">
        <v>5</v>
      </c>
      <c r="F16" t="s">
        <v>6</v>
      </c>
      <c r="G16" t="s">
        <v>7</v>
      </c>
      <c r="H16" t="s">
        <v>12</v>
      </c>
      <c r="I16" t="s">
        <v>27</v>
      </c>
      <c r="J16">
        <v>1</v>
      </c>
      <c r="K16">
        <v>2</v>
      </c>
      <c r="L16" t="s">
        <v>33</v>
      </c>
      <c r="M16" t="s">
        <v>157</v>
      </c>
      <c r="N16" t="s">
        <v>157</v>
      </c>
      <c r="O16" t="s">
        <v>157</v>
      </c>
      <c r="P16" t="s">
        <v>156</v>
      </c>
      <c r="Q16" t="s">
        <v>132</v>
      </c>
      <c r="R16" t="s">
        <v>132</v>
      </c>
    </row>
    <row r="17" spans="1:18" x14ac:dyDescent="0.25">
      <c r="A17">
        <v>26</v>
      </c>
      <c r="B17">
        <v>35</v>
      </c>
      <c r="C17" t="s">
        <v>127</v>
      </c>
      <c r="D17" t="s">
        <v>5</v>
      </c>
      <c r="E17" t="s">
        <v>5</v>
      </c>
      <c r="F17" t="s">
        <v>29</v>
      </c>
      <c r="G17" t="s">
        <v>46</v>
      </c>
      <c r="H17" t="s">
        <v>8</v>
      </c>
      <c r="I17" t="s">
        <v>27</v>
      </c>
      <c r="J17">
        <v>1</v>
      </c>
      <c r="K17">
        <v>2</v>
      </c>
      <c r="L17" t="s">
        <v>10</v>
      </c>
      <c r="M17" t="s">
        <v>157</v>
      </c>
      <c r="N17" t="s">
        <v>157</v>
      </c>
      <c r="O17" t="s">
        <v>157</v>
      </c>
      <c r="P17" t="s">
        <v>156</v>
      </c>
      <c r="Q17" t="s">
        <v>132</v>
      </c>
      <c r="R17" t="s">
        <v>132</v>
      </c>
    </row>
    <row r="18" spans="1:18" x14ac:dyDescent="0.25">
      <c r="A18">
        <v>41</v>
      </c>
      <c r="B18">
        <v>30</v>
      </c>
      <c r="C18" t="s">
        <v>127</v>
      </c>
      <c r="D18" t="s">
        <v>4</v>
      </c>
      <c r="E18" t="s">
        <v>5</v>
      </c>
      <c r="F18" t="s">
        <v>6</v>
      </c>
      <c r="G18" t="s">
        <v>7</v>
      </c>
      <c r="H18" t="s">
        <v>15</v>
      </c>
      <c r="I18" t="s">
        <v>9</v>
      </c>
      <c r="J18">
        <v>1</v>
      </c>
      <c r="K18">
        <v>2</v>
      </c>
      <c r="L18" t="s">
        <v>10</v>
      </c>
      <c r="M18" t="s">
        <v>157</v>
      </c>
      <c r="N18" t="s">
        <v>157</v>
      </c>
      <c r="O18" t="s">
        <v>156</v>
      </c>
      <c r="P18" t="s">
        <v>156</v>
      </c>
      <c r="Q18" t="s">
        <v>132</v>
      </c>
      <c r="R18" t="s">
        <v>132</v>
      </c>
    </row>
    <row r="19" spans="1:18" x14ac:dyDescent="0.25">
      <c r="A19">
        <v>7</v>
      </c>
      <c r="B19">
        <v>39</v>
      </c>
      <c r="C19" t="s">
        <v>127</v>
      </c>
      <c r="D19" t="s">
        <v>4</v>
      </c>
      <c r="E19" t="s">
        <v>5</v>
      </c>
      <c r="F19" t="s">
        <v>24</v>
      </c>
      <c r="G19" t="s">
        <v>46</v>
      </c>
      <c r="H19" t="s">
        <v>12</v>
      </c>
      <c r="I19" t="s">
        <v>9</v>
      </c>
      <c r="J19">
        <v>1</v>
      </c>
      <c r="K19">
        <v>2</v>
      </c>
      <c r="M19" t="s">
        <v>157</v>
      </c>
      <c r="N19" t="s">
        <v>157</v>
      </c>
      <c r="O19" t="s">
        <v>157</v>
      </c>
      <c r="P19" t="s">
        <v>157</v>
      </c>
      <c r="Q19" t="s">
        <v>133</v>
      </c>
      <c r="R19" t="s">
        <v>134</v>
      </c>
    </row>
    <row r="20" spans="1:18" x14ac:dyDescent="0.25">
      <c r="A20">
        <v>21</v>
      </c>
      <c r="B20">
        <v>35</v>
      </c>
      <c r="C20" t="s">
        <v>127</v>
      </c>
      <c r="D20" t="s">
        <v>4</v>
      </c>
      <c r="E20" t="s">
        <v>32</v>
      </c>
      <c r="F20" t="s">
        <v>6</v>
      </c>
      <c r="G20" t="s">
        <v>7</v>
      </c>
      <c r="H20" t="s">
        <v>8</v>
      </c>
      <c r="I20" t="s">
        <v>30</v>
      </c>
      <c r="J20">
        <v>1</v>
      </c>
      <c r="K20">
        <v>2</v>
      </c>
      <c r="L20" t="s">
        <v>33</v>
      </c>
      <c r="M20" t="s">
        <v>157</v>
      </c>
      <c r="N20" t="s">
        <v>157</v>
      </c>
      <c r="O20" t="s">
        <v>157</v>
      </c>
      <c r="P20" t="s">
        <v>156</v>
      </c>
      <c r="Q20" t="s">
        <v>132</v>
      </c>
      <c r="R20" t="s">
        <v>132</v>
      </c>
    </row>
    <row r="21" spans="1:18" x14ac:dyDescent="0.25">
      <c r="A21">
        <v>35</v>
      </c>
      <c r="B21">
        <v>35</v>
      </c>
      <c r="C21" t="s">
        <v>127</v>
      </c>
      <c r="D21" t="s">
        <v>4</v>
      </c>
      <c r="E21" t="s">
        <v>19</v>
      </c>
      <c r="F21" t="s">
        <v>6</v>
      </c>
      <c r="G21" t="s">
        <v>46</v>
      </c>
      <c r="H21" t="s">
        <v>12</v>
      </c>
      <c r="I21" t="s">
        <v>27</v>
      </c>
      <c r="J21">
        <v>1</v>
      </c>
      <c r="K21">
        <v>2</v>
      </c>
      <c r="L21" t="s">
        <v>10</v>
      </c>
      <c r="M21" t="s">
        <v>157</v>
      </c>
      <c r="N21" t="s">
        <v>157</v>
      </c>
      <c r="O21" t="s">
        <v>157</v>
      </c>
      <c r="P21" t="s">
        <v>156</v>
      </c>
      <c r="Q21" t="s">
        <v>132</v>
      </c>
      <c r="R21" t="s">
        <v>132</v>
      </c>
    </row>
    <row r="22" spans="1:18" x14ac:dyDescent="0.25">
      <c r="A22">
        <v>5</v>
      </c>
      <c r="B22">
        <v>33</v>
      </c>
      <c r="C22" t="s">
        <v>127</v>
      </c>
      <c r="D22" t="s">
        <v>5</v>
      </c>
      <c r="E22" t="s">
        <v>19</v>
      </c>
      <c r="F22" t="s">
        <v>20</v>
      </c>
      <c r="G22" t="s">
        <v>46</v>
      </c>
      <c r="H22" t="s">
        <v>15</v>
      </c>
      <c r="I22" t="s">
        <v>13</v>
      </c>
      <c r="J22">
        <v>1</v>
      </c>
      <c r="K22">
        <v>3</v>
      </c>
      <c r="L22" t="s">
        <v>21</v>
      </c>
      <c r="M22" t="s">
        <v>157</v>
      </c>
      <c r="N22" t="s">
        <v>157</v>
      </c>
      <c r="O22" t="s">
        <v>157</v>
      </c>
      <c r="P22" t="s">
        <v>156</v>
      </c>
      <c r="Q22" t="s">
        <v>132</v>
      </c>
      <c r="R22" t="s">
        <v>132</v>
      </c>
    </row>
    <row r="23" spans="1:18" x14ac:dyDescent="0.25">
      <c r="A23">
        <v>36</v>
      </c>
      <c r="B23">
        <v>38</v>
      </c>
      <c r="C23" t="s">
        <v>127</v>
      </c>
      <c r="D23" t="s">
        <v>4</v>
      </c>
      <c r="E23" t="s">
        <v>5</v>
      </c>
      <c r="F23" t="s">
        <v>25</v>
      </c>
      <c r="G23" t="s">
        <v>46</v>
      </c>
      <c r="H23" t="s">
        <v>40</v>
      </c>
      <c r="I23" t="s">
        <v>13</v>
      </c>
      <c r="J23">
        <v>1</v>
      </c>
      <c r="K23">
        <v>2</v>
      </c>
      <c r="M23" t="s">
        <v>157</v>
      </c>
      <c r="N23" t="s">
        <v>157</v>
      </c>
      <c r="O23" t="s">
        <v>157</v>
      </c>
      <c r="P23" t="s">
        <v>156</v>
      </c>
      <c r="Q23" t="s">
        <v>132</v>
      </c>
      <c r="R23" t="s">
        <v>132</v>
      </c>
    </row>
    <row r="24" spans="1:18" x14ac:dyDescent="0.25">
      <c r="A24">
        <v>27</v>
      </c>
      <c r="B24">
        <v>31</v>
      </c>
      <c r="C24" t="s">
        <v>127</v>
      </c>
      <c r="D24" t="s">
        <v>5</v>
      </c>
      <c r="E24" t="s">
        <v>19</v>
      </c>
      <c r="F24" t="s">
        <v>34</v>
      </c>
      <c r="G24" t="s">
        <v>46</v>
      </c>
      <c r="H24" t="s">
        <v>8</v>
      </c>
      <c r="I24" t="s">
        <v>27</v>
      </c>
      <c r="J24">
        <v>1</v>
      </c>
      <c r="K24">
        <v>2</v>
      </c>
      <c r="L24" t="s">
        <v>18</v>
      </c>
      <c r="M24" t="s">
        <v>157</v>
      </c>
      <c r="N24" t="s">
        <v>157</v>
      </c>
      <c r="O24" t="s">
        <v>156</v>
      </c>
      <c r="P24" t="s">
        <v>156</v>
      </c>
      <c r="Q24" t="s">
        <v>132</v>
      </c>
      <c r="R24" t="s">
        <v>132</v>
      </c>
    </row>
    <row r="25" spans="1:18" x14ac:dyDescent="0.25">
      <c r="A25">
        <v>37</v>
      </c>
      <c r="B25">
        <v>35</v>
      </c>
      <c r="C25" t="s">
        <v>127</v>
      </c>
      <c r="D25" t="s">
        <v>4</v>
      </c>
      <c r="E25" t="s">
        <v>19</v>
      </c>
      <c r="F25" t="s">
        <v>41</v>
      </c>
      <c r="G25" t="s">
        <v>46</v>
      </c>
      <c r="H25" t="s">
        <v>12</v>
      </c>
      <c r="I25" t="s">
        <v>42</v>
      </c>
      <c r="J25">
        <v>1</v>
      </c>
      <c r="K25">
        <v>2</v>
      </c>
      <c r="L25" t="s">
        <v>43</v>
      </c>
      <c r="M25" t="s">
        <v>157</v>
      </c>
      <c r="N25" t="s">
        <v>157</v>
      </c>
      <c r="O25" t="s">
        <v>157</v>
      </c>
      <c r="P25" t="s">
        <v>156</v>
      </c>
      <c r="Q25" t="s">
        <v>131</v>
      </c>
      <c r="R25" t="s">
        <v>131</v>
      </c>
    </row>
    <row r="26" spans="1:18" x14ac:dyDescent="0.25">
      <c r="A26">
        <v>12</v>
      </c>
      <c r="B26">
        <v>30</v>
      </c>
      <c r="C26" t="s">
        <v>127</v>
      </c>
      <c r="D26" t="s">
        <v>4</v>
      </c>
      <c r="E26" t="s">
        <v>5</v>
      </c>
      <c r="F26" t="s">
        <v>6</v>
      </c>
      <c r="G26" t="s">
        <v>7</v>
      </c>
      <c r="H26" t="s">
        <v>15</v>
      </c>
      <c r="I26" t="s">
        <v>9</v>
      </c>
      <c r="J26">
        <v>1</v>
      </c>
      <c r="K26">
        <v>2</v>
      </c>
      <c r="M26" t="s">
        <v>157</v>
      </c>
      <c r="N26" t="s">
        <v>157</v>
      </c>
      <c r="O26" t="s">
        <v>157</v>
      </c>
      <c r="P26" t="s">
        <v>156</v>
      </c>
      <c r="Q26" t="s">
        <v>132</v>
      </c>
      <c r="R26" t="s">
        <v>133</v>
      </c>
    </row>
    <row r="27" spans="1:18" x14ac:dyDescent="0.25">
      <c r="A27">
        <v>4</v>
      </c>
      <c r="B27">
        <v>40</v>
      </c>
      <c r="C27" t="s">
        <v>127</v>
      </c>
      <c r="D27" t="s">
        <v>4</v>
      </c>
      <c r="E27" t="s">
        <v>5</v>
      </c>
      <c r="F27" t="s">
        <v>6</v>
      </c>
      <c r="G27" t="s">
        <v>7</v>
      </c>
      <c r="H27" t="s">
        <v>15</v>
      </c>
      <c r="I27" t="s">
        <v>9</v>
      </c>
      <c r="J27">
        <v>1</v>
      </c>
      <c r="K27">
        <v>2</v>
      </c>
      <c r="L27" t="s">
        <v>18</v>
      </c>
      <c r="M27" t="s">
        <v>156</v>
      </c>
      <c r="N27" t="s">
        <v>156</v>
      </c>
      <c r="O27" t="s">
        <v>157</v>
      </c>
      <c r="P27" t="s">
        <v>157</v>
      </c>
      <c r="Q27" t="s">
        <v>132</v>
      </c>
      <c r="R27" t="s">
        <v>131</v>
      </c>
    </row>
    <row r="28" spans="1:18" x14ac:dyDescent="0.25">
      <c r="A28">
        <v>30</v>
      </c>
      <c r="B28">
        <v>45</v>
      </c>
      <c r="C28" t="s">
        <v>127</v>
      </c>
      <c r="D28" t="s">
        <v>4</v>
      </c>
      <c r="E28" t="s">
        <v>19</v>
      </c>
      <c r="F28" t="s">
        <v>6</v>
      </c>
      <c r="G28" t="s">
        <v>7</v>
      </c>
      <c r="H28" t="s">
        <v>15</v>
      </c>
      <c r="I28" t="s">
        <v>9</v>
      </c>
      <c r="J28">
        <v>1</v>
      </c>
      <c r="K28">
        <v>2</v>
      </c>
      <c r="M28" t="s">
        <v>156</v>
      </c>
      <c r="N28" t="s">
        <v>156</v>
      </c>
      <c r="O28" t="s">
        <v>157</v>
      </c>
      <c r="P28" t="s">
        <v>156</v>
      </c>
      <c r="Q28" t="s">
        <v>131</v>
      </c>
      <c r="R28" t="s">
        <v>131</v>
      </c>
    </row>
    <row r="29" spans="1:18" x14ac:dyDescent="0.25">
      <c r="A29">
        <v>33</v>
      </c>
      <c r="B29">
        <v>42</v>
      </c>
      <c r="C29" t="s">
        <v>127</v>
      </c>
      <c r="D29" t="s">
        <v>5</v>
      </c>
      <c r="E29" t="s">
        <v>5</v>
      </c>
      <c r="F29" t="s">
        <v>6</v>
      </c>
      <c r="G29" t="s">
        <v>7</v>
      </c>
      <c r="H29" t="s">
        <v>15</v>
      </c>
      <c r="I29" t="s">
        <v>13</v>
      </c>
      <c r="J29">
        <v>1</v>
      </c>
      <c r="K29">
        <v>2</v>
      </c>
      <c r="L29" t="s">
        <v>38</v>
      </c>
      <c r="M29" t="s">
        <v>156</v>
      </c>
      <c r="N29" t="s">
        <v>156</v>
      </c>
      <c r="O29" t="s">
        <v>156</v>
      </c>
      <c r="P29" t="s">
        <v>156</v>
      </c>
      <c r="Q29" t="s">
        <v>132</v>
      </c>
      <c r="R29" t="s">
        <v>131</v>
      </c>
    </row>
    <row r="30" spans="1:18" x14ac:dyDescent="0.25">
      <c r="A30">
        <v>1</v>
      </c>
      <c r="B30">
        <v>41</v>
      </c>
      <c r="C30" t="s">
        <v>127</v>
      </c>
      <c r="D30" t="s">
        <v>5</v>
      </c>
      <c r="E30" t="s">
        <v>5</v>
      </c>
      <c r="F30" t="s">
        <v>6</v>
      </c>
      <c r="G30" t="s">
        <v>46</v>
      </c>
      <c r="H30" t="s">
        <v>12</v>
      </c>
      <c r="I30" t="s">
        <v>13</v>
      </c>
      <c r="J30">
        <v>1</v>
      </c>
      <c r="K30">
        <v>2</v>
      </c>
      <c r="L30" t="s">
        <v>14</v>
      </c>
      <c r="M30" t="s">
        <v>156</v>
      </c>
      <c r="N30" t="s">
        <v>157</v>
      </c>
      <c r="O30" t="s">
        <v>157</v>
      </c>
      <c r="P30" t="s">
        <v>157</v>
      </c>
      <c r="Q30" t="s">
        <v>132</v>
      </c>
      <c r="R30" t="s">
        <v>132</v>
      </c>
    </row>
    <row r="31" spans="1:18" x14ac:dyDescent="0.25">
      <c r="A31">
        <v>38</v>
      </c>
      <c r="B31">
        <v>40</v>
      </c>
      <c r="C31" t="s">
        <v>127</v>
      </c>
      <c r="D31" t="s">
        <v>4</v>
      </c>
      <c r="E31" t="s">
        <v>31</v>
      </c>
      <c r="F31" t="s">
        <v>6</v>
      </c>
      <c r="G31" t="s">
        <v>7</v>
      </c>
      <c r="H31" t="s">
        <v>15</v>
      </c>
      <c r="I31" t="s">
        <v>13</v>
      </c>
      <c r="J31">
        <v>1</v>
      </c>
      <c r="K31">
        <v>3</v>
      </c>
      <c r="L31" t="s">
        <v>21</v>
      </c>
      <c r="M31" t="s">
        <v>157</v>
      </c>
      <c r="N31" t="s">
        <v>157</v>
      </c>
      <c r="O31" t="s">
        <v>157</v>
      </c>
      <c r="P31" t="s">
        <v>156</v>
      </c>
      <c r="Q31" t="s">
        <v>131</v>
      </c>
      <c r="R31" t="s">
        <v>131</v>
      </c>
    </row>
    <row r="32" spans="1:18" x14ac:dyDescent="0.25">
      <c r="A32">
        <v>32</v>
      </c>
      <c r="B32">
        <v>43</v>
      </c>
      <c r="C32" t="s">
        <v>127</v>
      </c>
      <c r="D32" t="s">
        <v>4</v>
      </c>
      <c r="E32" t="s">
        <v>5</v>
      </c>
      <c r="F32" t="s">
        <v>6</v>
      </c>
      <c r="G32" t="s">
        <v>7</v>
      </c>
      <c r="H32" t="s">
        <v>12</v>
      </c>
      <c r="I32" t="s">
        <v>27</v>
      </c>
      <c r="J32">
        <v>1</v>
      </c>
      <c r="K32">
        <v>2</v>
      </c>
      <c r="L32" t="s">
        <v>37</v>
      </c>
      <c r="M32" t="s">
        <v>157</v>
      </c>
      <c r="N32" t="s">
        <v>157</v>
      </c>
      <c r="O32" t="s">
        <v>157</v>
      </c>
      <c r="P32" t="s">
        <v>157</v>
      </c>
      <c r="Q32" t="s">
        <v>133</v>
      </c>
      <c r="R32" t="s">
        <v>133</v>
      </c>
    </row>
    <row r="33" spans="1:18" x14ac:dyDescent="0.25">
      <c r="A33">
        <v>8</v>
      </c>
      <c r="B33">
        <v>40</v>
      </c>
      <c r="C33" t="s">
        <v>127</v>
      </c>
      <c r="D33" t="s">
        <v>4</v>
      </c>
      <c r="E33" t="s">
        <v>5</v>
      </c>
      <c r="F33" t="s">
        <v>25</v>
      </c>
      <c r="G33" t="s">
        <v>46</v>
      </c>
      <c r="H33" t="s">
        <v>8</v>
      </c>
      <c r="I33" t="s">
        <v>9</v>
      </c>
      <c r="J33">
        <v>1</v>
      </c>
      <c r="K33">
        <v>3</v>
      </c>
      <c r="L33" t="s">
        <v>26</v>
      </c>
      <c r="M33" t="s">
        <v>157</v>
      </c>
      <c r="N33" t="s">
        <v>157</v>
      </c>
      <c r="O33" t="s">
        <v>157</v>
      </c>
      <c r="P33" t="s">
        <v>156</v>
      </c>
      <c r="Q33" t="s">
        <v>133</v>
      </c>
      <c r="R33" t="s">
        <v>133</v>
      </c>
    </row>
    <row r="34" spans="1:18" x14ac:dyDescent="0.25">
      <c r="A34">
        <v>39</v>
      </c>
      <c r="B34">
        <v>45</v>
      </c>
      <c r="C34" t="s">
        <v>127</v>
      </c>
      <c r="D34" t="s">
        <v>5</v>
      </c>
      <c r="E34" t="s">
        <v>5</v>
      </c>
      <c r="F34" t="s">
        <v>6</v>
      </c>
      <c r="G34" t="s">
        <v>7</v>
      </c>
      <c r="H34" t="s">
        <v>15</v>
      </c>
      <c r="I34" t="s">
        <v>44</v>
      </c>
      <c r="J34">
        <v>1</v>
      </c>
      <c r="K34">
        <v>3</v>
      </c>
      <c r="L34" t="s">
        <v>21</v>
      </c>
      <c r="M34" t="s">
        <v>157</v>
      </c>
      <c r="N34" t="s">
        <v>157</v>
      </c>
      <c r="O34" t="s">
        <v>157</v>
      </c>
      <c r="P34" t="s">
        <v>157</v>
      </c>
      <c r="Q34" t="s">
        <v>131</v>
      </c>
      <c r="R34" t="s">
        <v>132</v>
      </c>
    </row>
    <row r="35" spans="1:18" x14ac:dyDescent="0.25">
      <c r="A35">
        <v>6</v>
      </c>
      <c r="B35">
        <v>46</v>
      </c>
      <c r="C35" t="s">
        <v>127</v>
      </c>
      <c r="D35" t="s">
        <v>5</v>
      </c>
      <c r="E35" t="s">
        <v>5</v>
      </c>
      <c r="F35" t="s">
        <v>6</v>
      </c>
      <c r="G35" t="s">
        <v>7</v>
      </c>
      <c r="H35" t="s">
        <v>15</v>
      </c>
      <c r="I35" t="s">
        <v>23</v>
      </c>
      <c r="J35">
        <v>1</v>
      </c>
      <c r="K35">
        <v>2</v>
      </c>
      <c r="M35" t="s">
        <v>157</v>
      </c>
      <c r="N35" t="s">
        <v>157</v>
      </c>
      <c r="O35" t="s">
        <v>157</v>
      </c>
      <c r="P35" t="s">
        <v>156</v>
      </c>
      <c r="Q35" t="s">
        <v>132</v>
      </c>
      <c r="R35" t="s">
        <v>132</v>
      </c>
    </row>
    <row r="36" spans="1:18" x14ac:dyDescent="0.25">
      <c r="A36">
        <v>44</v>
      </c>
      <c r="B36">
        <v>40</v>
      </c>
      <c r="C36" t="s">
        <v>127</v>
      </c>
      <c r="D36" t="s">
        <v>5</v>
      </c>
      <c r="E36" t="s">
        <v>5</v>
      </c>
      <c r="F36" t="s">
        <v>6</v>
      </c>
      <c r="G36" t="s">
        <v>7</v>
      </c>
      <c r="H36" t="s">
        <v>12</v>
      </c>
      <c r="I36" t="s">
        <v>30</v>
      </c>
      <c r="J36">
        <v>1</v>
      </c>
      <c r="K36">
        <v>3</v>
      </c>
      <c r="L36" t="s">
        <v>35</v>
      </c>
      <c r="M36" t="s">
        <v>157</v>
      </c>
      <c r="N36" t="s">
        <v>157</v>
      </c>
      <c r="O36" t="s">
        <v>156</v>
      </c>
      <c r="P36" t="s">
        <v>156</v>
      </c>
      <c r="Q36" t="s">
        <v>132</v>
      </c>
      <c r="R36" t="s">
        <v>132</v>
      </c>
    </row>
    <row r="37" spans="1:18" x14ac:dyDescent="0.25">
      <c r="A37">
        <v>14</v>
      </c>
      <c r="B37">
        <v>48</v>
      </c>
      <c r="C37" t="s">
        <v>127</v>
      </c>
      <c r="D37" t="s">
        <v>5</v>
      </c>
      <c r="E37" t="s">
        <v>5</v>
      </c>
      <c r="F37" t="s">
        <v>29</v>
      </c>
      <c r="G37" t="s">
        <v>46</v>
      </c>
      <c r="H37" t="s">
        <v>12</v>
      </c>
      <c r="I37" t="s">
        <v>30</v>
      </c>
      <c r="J37">
        <v>1</v>
      </c>
      <c r="K37">
        <v>2</v>
      </c>
      <c r="M37" t="s">
        <v>157</v>
      </c>
      <c r="N37" t="s">
        <v>156</v>
      </c>
      <c r="O37" t="s">
        <v>157</v>
      </c>
      <c r="P37" t="s">
        <v>156</v>
      </c>
      <c r="Q37" t="s">
        <v>132</v>
      </c>
      <c r="R37" t="s">
        <v>132</v>
      </c>
    </row>
    <row r="38" spans="1:18" x14ac:dyDescent="0.25">
      <c r="A38">
        <v>31</v>
      </c>
      <c r="B38">
        <v>50</v>
      </c>
      <c r="C38" t="s">
        <v>127</v>
      </c>
      <c r="D38" t="s">
        <v>4</v>
      </c>
      <c r="E38" t="s">
        <v>5</v>
      </c>
      <c r="F38" t="s">
        <v>6</v>
      </c>
      <c r="G38" t="s">
        <v>7</v>
      </c>
      <c r="H38" t="s">
        <v>15</v>
      </c>
      <c r="I38" t="s">
        <v>9</v>
      </c>
      <c r="J38">
        <v>1</v>
      </c>
      <c r="K38">
        <v>2</v>
      </c>
      <c r="L38" t="s">
        <v>36</v>
      </c>
      <c r="M38" t="s">
        <v>156</v>
      </c>
      <c r="N38" t="s">
        <v>156</v>
      </c>
      <c r="O38" t="s">
        <v>157</v>
      </c>
      <c r="P38" t="s">
        <v>157</v>
      </c>
      <c r="Q38" t="s">
        <v>131</v>
      </c>
      <c r="R38" t="s">
        <v>131</v>
      </c>
    </row>
    <row r="39" spans="1:18" x14ac:dyDescent="0.25">
      <c r="A39">
        <v>2</v>
      </c>
      <c r="B39">
        <v>52</v>
      </c>
      <c r="C39" t="s">
        <v>127</v>
      </c>
      <c r="D39" t="s">
        <v>4</v>
      </c>
      <c r="E39" t="s">
        <v>5</v>
      </c>
      <c r="F39" t="s">
        <v>6</v>
      </c>
      <c r="G39" t="s">
        <v>7</v>
      </c>
      <c r="H39" t="s">
        <v>8</v>
      </c>
      <c r="I39" t="s">
        <v>16</v>
      </c>
      <c r="J39">
        <v>1</v>
      </c>
      <c r="K39">
        <v>2</v>
      </c>
      <c r="L39" t="s">
        <v>10</v>
      </c>
      <c r="M39" t="s">
        <v>157</v>
      </c>
      <c r="N39" t="s">
        <v>156</v>
      </c>
      <c r="O39" t="s">
        <v>157</v>
      </c>
      <c r="P39" t="s">
        <v>156</v>
      </c>
      <c r="Q39" t="s">
        <v>132</v>
      </c>
      <c r="R39" t="s">
        <v>132</v>
      </c>
    </row>
    <row r="40" spans="1:18" x14ac:dyDescent="0.25">
      <c r="A40">
        <v>43</v>
      </c>
      <c r="B40">
        <v>56</v>
      </c>
      <c r="C40" t="s">
        <v>137</v>
      </c>
      <c r="D40" t="s">
        <v>5</v>
      </c>
      <c r="E40" t="s">
        <v>5</v>
      </c>
      <c r="F40" t="s">
        <v>6</v>
      </c>
      <c r="G40" t="s">
        <v>7</v>
      </c>
      <c r="H40" t="s">
        <v>8</v>
      </c>
      <c r="I40" t="s">
        <v>13</v>
      </c>
      <c r="J40">
        <v>1</v>
      </c>
      <c r="K40">
        <v>2</v>
      </c>
      <c r="L40" t="s">
        <v>10</v>
      </c>
      <c r="M40" t="s">
        <v>157</v>
      </c>
      <c r="N40" t="s">
        <v>156</v>
      </c>
      <c r="O40" t="s">
        <v>156</v>
      </c>
      <c r="P40" t="s">
        <v>156</v>
      </c>
      <c r="Q40" t="s">
        <v>132</v>
      </c>
      <c r="R40" t="s">
        <v>132</v>
      </c>
    </row>
    <row r="41" spans="1:18" x14ac:dyDescent="0.25">
      <c r="A41">
        <v>15</v>
      </c>
      <c r="B41">
        <v>55</v>
      </c>
      <c r="C41" t="s">
        <v>137</v>
      </c>
      <c r="D41" t="s">
        <v>4</v>
      </c>
      <c r="E41" t="s">
        <v>31</v>
      </c>
      <c r="F41" t="s">
        <v>6</v>
      </c>
      <c r="G41" t="s">
        <v>7</v>
      </c>
      <c r="H41" t="s">
        <v>15</v>
      </c>
      <c r="I41" t="s">
        <v>30</v>
      </c>
      <c r="J41">
        <v>1</v>
      </c>
      <c r="K41">
        <v>3</v>
      </c>
      <c r="L41" t="s">
        <v>21</v>
      </c>
      <c r="M41" t="s">
        <v>157</v>
      </c>
      <c r="N41" t="s">
        <v>157</v>
      </c>
      <c r="O41" t="s">
        <v>157</v>
      </c>
      <c r="P41" t="s">
        <v>156</v>
      </c>
      <c r="Q41" t="s">
        <v>132</v>
      </c>
      <c r="R41" t="s">
        <v>132</v>
      </c>
    </row>
    <row r="42" spans="1:18" x14ac:dyDescent="0.25">
      <c r="A42">
        <v>11</v>
      </c>
      <c r="B42">
        <v>55</v>
      </c>
      <c r="C42" t="s">
        <v>137</v>
      </c>
      <c r="D42" t="s">
        <v>4</v>
      </c>
      <c r="E42" t="s">
        <v>5</v>
      </c>
      <c r="F42" t="s">
        <v>6</v>
      </c>
      <c r="G42" t="s">
        <v>7</v>
      </c>
      <c r="H42" t="s">
        <v>15</v>
      </c>
      <c r="I42" t="s">
        <v>9</v>
      </c>
      <c r="J42">
        <v>1</v>
      </c>
      <c r="K42">
        <v>2</v>
      </c>
      <c r="M42" t="s">
        <v>157</v>
      </c>
      <c r="N42" t="s">
        <v>156</v>
      </c>
      <c r="O42" t="s">
        <v>157</v>
      </c>
      <c r="P42" t="s">
        <v>156</v>
      </c>
      <c r="Q42" t="s">
        <v>131</v>
      </c>
      <c r="R42" t="s">
        <v>132</v>
      </c>
    </row>
    <row r="43" spans="1:18" x14ac:dyDescent="0.25">
      <c r="A43">
        <v>42</v>
      </c>
      <c r="B43">
        <v>50</v>
      </c>
      <c r="C43" t="s">
        <v>127</v>
      </c>
      <c r="D43" t="s">
        <v>4</v>
      </c>
      <c r="E43" t="s">
        <v>19</v>
      </c>
      <c r="F43" t="s">
        <v>6</v>
      </c>
      <c r="G43" t="s">
        <v>7</v>
      </c>
      <c r="H43" t="s">
        <v>15</v>
      </c>
      <c r="I43" t="s">
        <v>30</v>
      </c>
      <c r="J43">
        <v>1</v>
      </c>
      <c r="K43">
        <v>2</v>
      </c>
      <c r="L43" t="s">
        <v>18</v>
      </c>
      <c r="M43" t="s">
        <v>157</v>
      </c>
      <c r="N43" t="s">
        <v>157</v>
      </c>
      <c r="O43" t="s">
        <v>157</v>
      </c>
      <c r="P43" t="s">
        <v>156</v>
      </c>
      <c r="Q43" t="s">
        <v>132</v>
      </c>
      <c r="R43" t="s">
        <v>132</v>
      </c>
    </row>
    <row r="44" spans="1:18" x14ac:dyDescent="0.25">
      <c r="A44">
        <v>34</v>
      </c>
      <c r="B44">
        <v>51</v>
      </c>
      <c r="C44" t="s">
        <v>127</v>
      </c>
      <c r="D44" t="s">
        <v>5</v>
      </c>
      <c r="E44" t="s">
        <v>31</v>
      </c>
      <c r="F44" t="s">
        <v>6</v>
      </c>
      <c r="G44" t="s">
        <v>46</v>
      </c>
      <c r="H44" t="s">
        <v>8</v>
      </c>
      <c r="I44" t="s">
        <v>27</v>
      </c>
      <c r="J44">
        <v>1</v>
      </c>
      <c r="K44">
        <v>3</v>
      </c>
      <c r="L44" t="s">
        <v>39</v>
      </c>
      <c r="M44" t="s">
        <v>157</v>
      </c>
      <c r="N44" t="s">
        <v>157</v>
      </c>
      <c r="O44" t="s">
        <v>157</v>
      </c>
      <c r="P44" t="s">
        <v>156</v>
      </c>
      <c r="Q44" t="s">
        <v>131</v>
      </c>
      <c r="R44" t="s">
        <v>131</v>
      </c>
    </row>
    <row r="45" spans="1:18" x14ac:dyDescent="0.25">
      <c r="A45">
        <v>40</v>
      </c>
      <c r="B45">
        <v>50</v>
      </c>
      <c r="C45" t="s">
        <v>127</v>
      </c>
      <c r="D45" t="s">
        <v>4</v>
      </c>
      <c r="E45" t="s">
        <v>31</v>
      </c>
      <c r="F45" t="s">
        <v>29</v>
      </c>
      <c r="G45" t="s">
        <v>46</v>
      </c>
      <c r="H45" t="s">
        <v>8</v>
      </c>
      <c r="I45" t="s">
        <v>13</v>
      </c>
      <c r="J45">
        <v>1</v>
      </c>
      <c r="K45">
        <v>3</v>
      </c>
      <c r="L45" t="s">
        <v>45</v>
      </c>
      <c r="M45" t="s">
        <v>157</v>
      </c>
      <c r="N45" t="s">
        <v>157</v>
      </c>
      <c r="O45" t="s">
        <v>156</v>
      </c>
      <c r="P45" t="s">
        <v>156</v>
      </c>
      <c r="Q45" t="s">
        <v>132</v>
      </c>
      <c r="R45" t="s">
        <v>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RowHeight="15" x14ac:dyDescent="0.25"/>
  <cols>
    <col min="1" max="1" width="36.85546875" style="22" bestFit="1" customWidth="1"/>
    <col min="2" max="2" width="19.85546875" style="23" bestFit="1" customWidth="1"/>
    <col min="3" max="3" width="5.28515625" style="23" bestFit="1" customWidth="1"/>
    <col min="4" max="4" width="9" style="23" bestFit="1" customWidth="1"/>
    <col min="5" max="5" width="8.42578125" style="23" bestFit="1" customWidth="1"/>
    <col min="6" max="6" width="5.28515625" style="23" bestFit="1" customWidth="1"/>
    <col min="7" max="7" width="10.42578125" style="23" bestFit="1" customWidth="1"/>
    <col min="8" max="8" width="8.42578125" style="23" bestFit="1" customWidth="1"/>
    <col min="9" max="10" width="9.140625" style="21"/>
  </cols>
  <sheetData>
    <row r="1" spans="1:8" ht="15.75" x14ac:dyDescent="0.25">
      <c r="A1" s="26" t="s">
        <v>196</v>
      </c>
      <c r="B1" s="27" t="s">
        <v>204</v>
      </c>
      <c r="C1" s="27" t="s">
        <v>194</v>
      </c>
      <c r="D1" s="27" t="s">
        <v>202</v>
      </c>
      <c r="E1" s="27" t="s">
        <v>195</v>
      </c>
      <c r="F1" s="27" t="s">
        <v>203</v>
      </c>
      <c r="G1" s="27" t="s">
        <v>202</v>
      </c>
      <c r="H1" s="27" t="s">
        <v>195</v>
      </c>
    </row>
    <row r="2" spans="1:8" ht="15.75" x14ac:dyDescent="0.25">
      <c r="A2" s="26" t="s">
        <v>163</v>
      </c>
      <c r="B2" s="28"/>
      <c r="C2" s="28"/>
      <c r="D2" s="28"/>
      <c r="E2" s="28"/>
      <c r="F2" s="28"/>
      <c r="G2" s="28"/>
      <c r="H2" s="28"/>
    </row>
    <row r="3" spans="1:8" ht="15.75" x14ac:dyDescent="0.25">
      <c r="A3" s="25" t="s">
        <v>164</v>
      </c>
      <c r="B3" s="28" t="s">
        <v>173</v>
      </c>
      <c r="C3" s="28"/>
      <c r="D3" s="28"/>
      <c r="E3" s="28"/>
      <c r="F3" s="28"/>
      <c r="G3" s="28"/>
      <c r="H3" s="28"/>
    </row>
    <row r="4" spans="1:8" ht="15.75" x14ac:dyDescent="0.25">
      <c r="A4" s="25" t="s">
        <v>165</v>
      </c>
      <c r="B4" s="28" t="s">
        <v>174</v>
      </c>
      <c r="C4" s="28">
        <v>-0.5</v>
      </c>
      <c r="D4" s="28" t="s">
        <v>197</v>
      </c>
      <c r="E4" s="28">
        <v>0.4</v>
      </c>
      <c r="F4" s="28">
        <v>2.2000000000000002</v>
      </c>
      <c r="G4" s="28" t="s">
        <v>185</v>
      </c>
      <c r="H4" s="28">
        <v>0.05</v>
      </c>
    </row>
    <row r="5" spans="1:8" ht="15.75" x14ac:dyDescent="0.25">
      <c r="A5" s="25" t="s">
        <v>166</v>
      </c>
      <c r="B5" s="28" t="s">
        <v>175</v>
      </c>
      <c r="C5" s="28">
        <v>-0.6</v>
      </c>
      <c r="D5" s="28" t="s">
        <v>198</v>
      </c>
      <c r="E5" s="28">
        <v>0.5</v>
      </c>
      <c r="F5" s="28">
        <v>1.6</v>
      </c>
      <c r="G5" s="28" t="s">
        <v>186</v>
      </c>
      <c r="H5" s="28">
        <v>0.18</v>
      </c>
    </row>
    <row r="6" spans="1:8" ht="15.75" x14ac:dyDescent="0.25">
      <c r="A6" s="24" t="s">
        <v>207</v>
      </c>
      <c r="B6" s="28"/>
      <c r="C6" s="28"/>
      <c r="D6" s="28"/>
      <c r="E6" s="28"/>
      <c r="F6" s="28"/>
      <c r="G6" s="28"/>
      <c r="H6" s="28"/>
    </row>
    <row r="7" spans="1:8" ht="15.75" x14ac:dyDescent="0.25">
      <c r="A7" s="25" t="s">
        <v>131</v>
      </c>
      <c r="B7" s="28" t="s">
        <v>176</v>
      </c>
      <c r="C7" s="28"/>
      <c r="D7" s="28"/>
      <c r="E7" s="28"/>
      <c r="F7" s="28"/>
      <c r="G7" s="28"/>
      <c r="H7" s="28"/>
    </row>
    <row r="8" spans="1:8" ht="15.75" x14ac:dyDescent="0.25">
      <c r="A8" s="25" t="s">
        <v>132</v>
      </c>
      <c r="B8" s="28" t="s">
        <v>177</v>
      </c>
      <c r="C8" s="28">
        <v>-0.5</v>
      </c>
      <c r="D8" s="28" t="s">
        <v>205</v>
      </c>
      <c r="E8" s="28">
        <v>0.5</v>
      </c>
      <c r="F8" s="28">
        <v>2.4</v>
      </c>
      <c r="G8" s="28" t="s">
        <v>187</v>
      </c>
      <c r="H8" s="28">
        <v>0.04</v>
      </c>
    </row>
    <row r="9" spans="1:8" ht="15.75" x14ac:dyDescent="0.25">
      <c r="A9" s="25" t="s">
        <v>133</v>
      </c>
      <c r="B9" s="28" t="s">
        <v>178</v>
      </c>
      <c r="C9" s="28">
        <v>0.5</v>
      </c>
      <c r="D9" s="28" t="s">
        <v>199</v>
      </c>
      <c r="E9" s="28">
        <v>0.7</v>
      </c>
      <c r="F9" s="28">
        <v>2.8</v>
      </c>
      <c r="G9" s="28" t="s">
        <v>188</v>
      </c>
      <c r="H9" s="28">
        <v>0.11</v>
      </c>
    </row>
    <row r="10" spans="1:8" ht="15.75" x14ac:dyDescent="0.25">
      <c r="A10" s="25" t="s">
        <v>134</v>
      </c>
      <c r="B10" s="28">
        <v>0</v>
      </c>
      <c r="C10" s="28"/>
      <c r="D10" s="28"/>
      <c r="E10" s="28"/>
      <c r="F10" s="28">
        <v>1.8</v>
      </c>
      <c r="G10" s="28" t="s">
        <v>192</v>
      </c>
      <c r="H10" s="28">
        <v>0.31</v>
      </c>
    </row>
    <row r="11" spans="1:8" ht="15.75" x14ac:dyDescent="0.25">
      <c r="A11" s="24" t="s">
        <v>167</v>
      </c>
      <c r="B11" s="28"/>
      <c r="C11" s="28"/>
      <c r="D11" s="28"/>
      <c r="E11" s="28"/>
      <c r="F11" s="28"/>
      <c r="G11" s="28"/>
      <c r="H11" s="28"/>
    </row>
    <row r="12" spans="1:8" ht="15.75" x14ac:dyDescent="0.25">
      <c r="A12" s="25" t="s">
        <v>60</v>
      </c>
      <c r="B12" s="28" t="s">
        <v>180</v>
      </c>
      <c r="C12" s="28"/>
      <c r="D12" s="28"/>
      <c r="E12" s="28"/>
      <c r="F12" s="28"/>
      <c r="G12" s="28"/>
      <c r="H12" s="28"/>
    </row>
    <row r="13" spans="1:8" ht="15.75" x14ac:dyDescent="0.25">
      <c r="A13" s="25" t="s">
        <v>61</v>
      </c>
      <c r="B13" s="28" t="s">
        <v>179</v>
      </c>
      <c r="C13" s="28">
        <v>-0.9</v>
      </c>
      <c r="D13" s="28" t="s">
        <v>200</v>
      </c>
      <c r="E13" s="28">
        <v>0.2</v>
      </c>
      <c r="F13" s="28">
        <v>1.5</v>
      </c>
      <c r="G13" s="28" t="s">
        <v>189</v>
      </c>
      <c r="H13" s="28">
        <v>0.12</v>
      </c>
    </row>
    <row r="14" spans="1:8" ht="15.75" x14ac:dyDescent="0.25">
      <c r="A14" s="24" t="s">
        <v>168</v>
      </c>
      <c r="B14" s="29"/>
      <c r="C14" s="28"/>
      <c r="D14" s="28"/>
      <c r="E14" s="28"/>
      <c r="F14" s="28"/>
      <c r="G14" s="28"/>
      <c r="H14" s="28"/>
    </row>
    <row r="15" spans="1:8" ht="15.75" x14ac:dyDescent="0.25">
      <c r="A15" s="25" t="s">
        <v>169</v>
      </c>
      <c r="B15" s="28" t="s">
        <v>181</v>
      </c>
      <c r="C15" s="28" t="s">
        <v>193</v>
      </c>
      <c r="D15" s="28"/>
      <c r="E15" s="28"/>
      <c r="F15" s="28"/>
      <c r="G15" s="28"/>
      <c r="H15" s="28"/>
    </row>
    <row r="16" spans="1:8" ht="15.75" x14ac:dyDescent="0.25">
      <c r="A16" s="25" t="s">
        <v>170</v>
      </c>
      <c r="B16" s="28" t="s">
        <v>182</v>
      </c>
      <c r="C16" s="28" t="s">
        <v>193</v>
      </c>
      <c r="D16" s="28"/>
      <c r="E16" s="28"/>
      <c r="F16" s="28"/>
      <c r="G16" s="28"/>
      <c r="H16" s="28"/>
    </row>
    <row r="17" spans="1:8" ht="15.75" x14ac:dyDescent="0.25">
      <c r="A17" s="25" t="s">
        <v>171</v>
      </c>
      <c r="B17" s="28" t="s">
        <v>183</v>
      </c>
      <c r="C17" s="28">
        <v>0.6</v>
      </c>
      <c r="D17" s="28" t="s">
        <v>206</v>
      </c>
      <c r="E17" s="28">
        <v>0.4</v>
      </c>
      <c r="F17" s="28">
        <v>-1.9</v>
      </c>
      <c r="G17" s="28" t="s">
        <v>190</v>
      </c>
      <c r="H17" s="28">
        <v>0.05</v>
      </c>
    </row>
    <row r="18" spans="1:8" ht="15.75" x14ac:dyDescent="0.25">
      <c r="A18" s="25" t="s">
        <v>172</v>
      </c>
      <c r="B18" s="28" t="s">
        <v>184</v>
      </c>
      <c r="C18" s="28">
        <v>-1.5</v>
      </c>
      <c r="D18" s="28" t="s">
        <v>201</v>
      </c>
      <c r="E18" s="28">
        <v>0.1</v>
      </c>
      <c r="F18" s="30">
        <v>1</v>
      </c>
      <c r="G18" s="28" t="s">
        <v>191</v>
      </c>
      <c r="H18" s="28">
        <v>0.39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Charts</vt:lpstr>
      <vt:lpstr>Data</vt:lpstr>
      <vt:lpstr>Sheet2</vt:lpstr>
      <vt:lpstr>before_after_Treatment</vt:lpstr>
      <vt:lpstr>UsmanPubIII</vt:lpstr>
      <vt:lpstr>UsmanPub</vt:lpstr>
      <vt:lpstr>social</vt:lpstr>
      <vt:lpstr>OR</vt:lpstr>
      <vt:lpstr>Table</vt:lpstr>
      <vt:lpstr>Table1</vt:lpstr>
      <vt:lpstr>Table2</vt:lpstr>
      <vt:lpstr>Table3</vt:lpstr>
      <vt:lpstr>Table4</vt:lpstr>
      <vt:lpstr>Table5</vt:lpstr>
      <vt:lpstr>Table6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Usman</cp:lastModifiedBy>
  <dcterms:created xsi:type="dcterms:W3CDTF">2018-05-28T12:59:23Z</dcterms:created>
  <dcterms:modified xsi:type="dcterms:W3CDTF">2022-05-19T21:43:23Z</dcterms:modified>
</cp:coreProperties>
</file>