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R.A.Y\Desktop\BIG DATA SCIENCE\"/>
    </mc:Choice>
  </mc:AlternateContent>
  <xr:revisionPtr revIDLastSave="0" documentId="13_ncr:1_{CD771706-BAE5-40DB-87D9-55A612DD771B}" xr6:coauthVersionLast="45" xr6:coauthVersionMax="45" xr10:uidLastSave="{00000000-0000-0000-0000-000000000000}"/>
  <bookViews>
    <workbookView xWindow="-120" yWindow="-120" windowWidth="20730" windowHeight="11760" firstSheet="1" activeTab="3" xr2:uid="{FF9B6176-72BC-4632-9DC1-94FEDF31D57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4" hidden="1">Sheet4!$A$1:$K$172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6" i="4" l="1"/>
  <c r="F175" i="4"/>
  <c r="F174" i="4"/>
  <c r="G2" i="4"/>
  <c r="G172" i="4" l="1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H154" i="4"/>
  <c r="G154" i="4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H90" i="4"/>
  <c r="G90" i="4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H26" i="4"/>
  <c r="G26" i="4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H2" i="4"/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19" i="2"/>
  <c r="J19" i="2"/>
  <c r="I19" i="2"/>
  <c r="H19" i="2"/>
  <c r="K18" i="2"/>
  <c r="J18" i="2"/>
  <c r="I18" i="2"/>
  <c r="H18" i="2"/>
  <c r="K17" i="2"/>
  <c r="J17" i="2"/>
  <c r="I17" i="2"/>
  <c r="H17" i="2"/>
  <c r="D19" i="2"/>
  <c r="E19" i="2"/>
  <c r="F19" i="2"/>
  <c r="D18" i="2"/>
  <c r="E18" i="2"/>
  <c r="F18" i="2"/>
  <c r="D17" i="2"/>
  <c r="E17" i="2"/>
  <c r="F17" i="2"/>
  <c r="C19" i="2"/>
  <c r="C18" i="2"/>
  <c r="C17" i="2"/>
  <c r="M5" i="2"/>
  <c r="M6" i="2"/>
  <c r="M7" i="2"/>
  <c r="M8" i="2"/>
  <c r="M9" i="2"/>
  <c r="M10" i="2"/>
  <c r="M11" i="2"/>
  <c r="M12" i="2"/>
  <c r="M13" i="2"/>
  <c r="M14" i="2"/>
  <c r="M15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5" i="2"/>
  <c r="H6" i="2"/>
  <c r="H7" i="2"/>
  <c r="H8" i="2"/>
  <c r="H9" i="2"/>
  <c r="H10" i="2"/>
  <c r="H11" i="2"/>
  <c r="H12" i="2"/>
  <c r="H13" i="2"/>
  <c r="H14" i="2"/>
  <c r="H15" i="2"/>
  <c r="H4" i="2"/>
  <c r="AD21" i="1" l="1"/>
  <c r="AD20" i="1"/>
  <c r="AD19" i="1"/>
  <c r="AD18" i="1"/>
  <c r="AD5" i="1"/>
  <c r="AD6" i="1"/>
  <c r="AD7" i="1"/>
  <c r="AD8" i="1"/>
  <c r="AD9" i="1"/>
  <c r="AD10" i="1"/>
  <c r="AD11" i="1"/>
  <c r="AD12" i="1"/>
  <c r="AD13" i="1"/>
  <c r="AD14" i="1"/>
  <c r="AD15" i="1"/>
  <c r="AD4" i="1"/>
  <c r="Y21" i="1"/>
  <c r="Z21" i="1"/>
  <c r="AA21" i="1"/>
  <c r="AB21" i="1"/>
  <c r="Y20" i="1"/>
  <c r="Z20" i="1"/>
  <c r="AA20" i="1"/>
  <c r="AB20" i="1"/>
  <c r="Y19" i="1"/>
  <c r="Z19" i="1"/>
  <c r="AA19" i="1"/>
  <c r="AB19" i="1"/>
  <c r="Y18" i="1"/>
  <c r="Z18" i="1"/>
  <c r="AA18" i="1"/>
  <c r="AB18" i="1"/>
  <c r="T21" i="1"/>
  <c r="U21" i="1"/>
  <c r="V21" i="1"/>
  <c r="W21" i="1"/>
  <c r="T20" i="1"/>
  <c r="U20" i="1"/>
  <c r="V20" i="1"/>
  <c r="W20" i="1"/>
  <c r="W19" i="1"/>
  <c r="T19" i="1"/>
  <c r="U19" i="1"/>
  <c r="V19" i="1"/>
  <c r="T18" i="1"/>
  <c r="U18" i="1"/>
  <c r="V18" i="1"/>
  <c r="W18" i="1"/>
  <c r="O21" i="1"/>
  <c r="P21" i="1"/>
  <c r="Q21" i="1"/>
  <c r="R21" i="1"/>
  <c r="O20" i="1"/>
  <c r="P20" i="1"/>
  <c r="Q20" i="1"/>
  <c r="R20" i="1"/>
  <c r="O19" i="1"/>
  <c r="P19" i="1"/>
  <c r="Q19" i="1"/>
  <c r="R19" i="1"/>
  <c r="O18" i="1"/>
  <c r="P18" i="1"/>
  <c r="Q18" i="1"/>
  <c r="R18" i="1"/>
  <c r="J21" i="1"/>
  <c r="K21" i="1"/>
  <c r="L21" i="1"/>
  <c r="M21" i="1"/>
  <c r="J20" i="1"/>
  <c r="K20" i="1"/>
  <c r="L20" i="1"/>
  <c r="M20" i="1"/>
  <c r="J19" i="1"/>
  <c r="K19" i="1"/>
  <c r="L19" i="1"/>
  <c r="M19" i="1"/>
  <c r="J18" i="1"/>
  <c r="K18" i="1"/>
  <c r="L18" i="1"/>
  <c r="M18" i="1"/>
  <c r="D21" i="1"/>
  <c r="E21" i="1"/>
  <c r="F21" i="1"/>
  <c r="G21" i="1"/>
  <c r="H21" i="1"/>
  <c r="D20" i="1"/>
  <c r="E20" i="1"/>
  <c r="F20" i="1"/>
  <c r="G20" i="1"/>
  <c r="H20" i="1"/>
  <c r="D19" i="1"/>
  <c r="E19" i="1"/>
  <c r="F19" i="1"/>
  <c r="G19" i="1"/>
  <c r="H19" i="1"/>
  <c r="C19" i="1"/>
  <c r="C20" i="1"/>
  <c r="C21" i="1"/>
  <c r="D18" i="1"/>
  <c r="E18" i="1"/>
  <c r="F18" i="1"/>
  <c r="G18" i="1"/>
  <c r="H18" i="1"/>
  <c r="C18" i="1"/>
  <c r="AA7" i="1"/>
  <c r="AA11" i="1"/>
  <c r="AA15" i="1"/>
  <c r="Z7" i="1"/>
  <c r="Z11" i="1"/>
  <c r="Z15" i="1"/>
  <c r="Y3" i="1"/>
  <c r="Z3" i="1" s="1"/>
  <c r="AA3" i="1" s="1"/>
  <c r="AB3" i="1" s="1"/>
  <c r="W4" i="1"/>
  <c r="V4" i="1"/>
  <c r="U4" i="1"/>
  <c r="T4" i="1"/>
  <c r="S4" i="1"/>
  <c r="T3" i="1"/>
  <c r="U3" i="1" s="1"/>
  <c r="V3" i="1" s="1"/>
  <c r="W3" i="1" s="1"/>
  <c r="R4" i="1"/>
  <c r="AB4" i="1" s="1"/>
  <c r="R5" i="1"/>
  <c r="R6" i="1"/>
  <c r="AB6" i="1" s="1"/>
  <c r="R7" i="1"/>
  <c r="R8" i="1"/>
  <c r="AB8" i="1" s="1"/>
  <c r="R9" i="1"/>
  <c r="R10" i="1"/>
  <c r="AB10" i="1" s="1"/>
  <c r="R11" i="1"/>
  <c r="R12" i="1"/>
  <c r="AB12" i="1" s="1"/>
  <c r="R13" i="1"/>
  <c r="R14" i="1"/>
  <c r="AB14" i="1" s="1"/>
  <c r="R15" i="1"/>
  <c r="Q4" i="1"/>
  <c r="AA4" i="1" s="1"/>
  <c r="Q5" i="1"/>
  <c r="Q6" i="1"/>
  <c r="AA6" i="1" s="1"/>
  <c r="Q7" i="1"/>
  <c r="Q8" i="1"/>
  <c r="AA8" i="1" s="1"/>
  <c r="Q9" i="1"/>
  <c r="Q10" i="1"/>
  <c r="AA10" i="1" s="1"/>
  <c r="Q11" i="1"/>
  <c r="Q12" i="1"/>
  <c r="AA12" i="1" s="1"/>
  <c r="Q13" i="1"/>
  <c r="Q14" i="1"/>
  <c r="AA14" i="1" s="1"/>
  <c r="Q15" i="1"/>
  <c r="P4" i="1"/>
  <c r="Z4" i="1" s="1"/>
  <c r="P5" i="1"/>
  <c r="P6" i="1"/>
  <c r="Z6" i="1" s="1"/>
  <c r="P7" i="1"/>
  <c r="P8" i="1"/>
  <c r="Z8" i="1" s="1"/>
  <c r="P9" i="1"/>
  <c r="P10" i="1"/>
  <c r="Z10" i="1" s="1"/>
  <c r="P11" i="1"/>
  <c r="P12" i="1"/>
  <c r="Z12" i="1" s="1"/>
  <c r="P13" i="1"/>
  <c r="P14" i="1"/>
  <c r="Z14" i="1" s="1"/>
  <c r="P15" i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4" i="1"/>
  <c r="Y4" i="1" s="1"/>
  <c r="N4" i="1"/>
  <c r="O3" i="1"/>
  <c r="P3" i="1" s="1"/>
  <c r="Q3" i="1" s="1"/>
  <c r="R3" i="1" s="1"/>
  <c r="K5" i="1"/>
  <c r="U5" i="1" s="1"/>
  <c r="Z5" i="1" s="1"/>
  <c r="L5" i="1"/>
  <c r="V5" i="1" s="1"/>
  <c r="AA5" i="1" s="1"/>
  <c r="M5" i="1"/>
  <c r="W5" i="1" s="1"/>
  <c r="AB5" i="1" s="1"/>
  <c r="K6" i="1"/>
  <c r="U6" i="1" s="1"/>
  <c r="L6" i="1"/>
  <c r="V6" i="1" s="1"/>
  <c r="M6" i="1"/>
  <c r="W6" i="1" s="1"/>
  <c r="K7" i="1"/>
  <c r="U7" i="1" s="1"/>
  <c r="L7" i="1"/>
  <c r="V7" i="1" s="1"/>
  <c r="M7" i="1"/>
  <c r="W7" i="1" s="1"/>
  <c r="AB7" i="1" s="1"/>
  <c r="K8" i="1"/>
  <c r="U8" i="1" s="1"/>
  <c r="L8" i="1"/>
  <c r="V8" i="1" s="1"/>
  <c r="M8" i="1"/>
  <c r="W8" i="1" s="1"/>
  <c r="K9" i="1"/>
  <c r="U9" i="1" s="1"/>
  <c r="Z9" i="1" s="1"/>
  <c r="L9" i="1"/>
  <c r="V9" i="1" s="1"/>
  <c r="AA9" i="1" s="1"/>
  <c r="M9" i="1"/>
  <c r="W9" i="1" s="1"/>
  <c r="AB9" i="1" s="1"/>
  <c r="K10" i="1"/>
  <c r="U10" i="1" s="1"/>
  <c r="L10" i="1"/>
  <c r="V10" i="1" s="1"/>
  <c r="M10" i="1"/>
  <c r="W10" i="1" s="1"/>
  <c r="K11" i="1"/>
  <c r="U11" i="1" s="1"/>
  <c r="L11" i="1"/>
  <c r="V11" i="1" s="1"/>
  <c r="M11" i="1"/>
  <c r="W11" i="1" s="1"/>
  <c r="AB11" i="1" s="1"/>
  <c r="K12" i="1"/>
  <c r="U12" i="1" s="1"/>
  <c r="L12" i="1"/>
  <c r="V12" i="1" s="1"/>
  <c r="M12" i="1"/>
  <c r="W12" i="1" s="1"/>
  <c r="K13" i="1"/>
  <c r="U13" i="1" s="1"/>
  <c r="Z13" i="1" s="1"/>
  <c r="L13" i="1"/>
  <c r="V13" i="1" s="1"/>
  <c r="AA13" i="1" s="1"/>
  <c r="M13" i="1"/>
  <c r="W13" i="1" s="1"/>
  <c r="AB13" i="1" s="1"/>
  <c r="K14" i="1"/>
  <c r="U14" i="1" s="1"/>
  <c r="L14" i="1"/>
  <c r="V14" i="1" s="1"/>
  <c r="M14" i="1"/>
  <c r="W14" i="1" s="1"/>
  <c r="K15" i="1"/>
  <c r="U15" i="1" s="1"/>
  <c r="L15" i="1"/>
  <c r="V15" i="1" s="1"/>
  <c r="M15" i="1"/>
  <c r="W15" i="1" s="1"/>
  <c r="AB15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N15" i="1"/>
  <c r="N14" i="1"/>
  <c r="N13" i="1"/>
  <c r="N12" i="1"/>
  <c r="N11" i="1"/>
  <c r="N10" i="1"/>
  <c r="N9" i="1"/>
  <c r="X11" i="1" l="1"/>
  <c r="X15" i="1"/>
  <c r="X12" i="1"/>
  <c r="X13" i="1"/>
  <c r="X9" i="1"/>
  <c r="I21" i="1"/>
  <c r="X10" i="1"/>
  <c r="X14" i="1"/>
  <c r="S18" i="1"/>
  <c r="I18" i="1"/>
  <c r="I20" i="1"/>
  <c r="I19" i="1"/>
  <c r="N5" i="1"/>
  <c r="N6" i="1"/>
  <c r="X6" i="1" s="1"/>
  <c r="N7" i="1"/>
  <c r="X7" i="1" s="1"/>
  <c r="N8" i="1"/>
  <c r="X8" i="1" s="1"/>
  <c r="S21" i="1" l="1"/>
  <c r="X5" i="1"/>
  <c r="S20" i="1"/>
  <c r="S19" i="1"/>
  <c r="N18" i="1"/>
  <c r="N21" i="1"/>
  <c r="N19" i="1"/>
  <c r="X4" i="1"/>
  <c r="N20" i="1"/>
  <c r="X21" i="1" l="1"/>
  <c r="X20" i="1"/>
  <c r="X18" i="1"/>
  <c r="X19" i="1"/>
</calcChain>
</file>

<file path=xl/sharedStrings.xml><?xml version="1.0" encoding="utf-8"?>
<sst xmlns="http://schemas.openxmlformats.org/spreadsheetml/2006/main" count="980" uniqueCount="123">
  <si>
    <t>last name</t>
  </si>
  <si>
    <t>first name</t>
  </si>
  <si>
    <t>Musa</t>
  </si>
  <si>
    <t>yusuf</t>
  </si>
  <si>
    <t>favor</t>
  </si>
  <si>
    <t>Umar</t>
  </si>
  <si>
    <t>said</t>
  </si>
  <si>
    <t>umar</t>
  </si>
  <si>
    <t>harun</t>
  </si>
  <si>
    <t>tanko</t>
  </si>
  <si>
    <t>rashid</t>
  </si>
  <si>
    <t>Employee Payroll</t>
  </si>
  <si>
    <t>Usman Abubakar</t>
  </si>
  <si>
    <t xml:space="preserve">Baker </t>
  </si>
  <si>
    <t>Tom</t>
  </si>
  <si>
    <t>Velinda</t>
  </si>
  <si>
    <t>Nancy</t>
  </si>
  <si>
    <t>Camestar</t>
  </si>
  <si>
    <t>Karen</t>
  </si>
  <si>
    <t xml:space="preserve">Francis </t>
  </si>
  <si>
    <t>Moses</t>
  </si>
  <si>
    <t>Norman</t>
  </si>
  <si>
    <t>Bill</t>
  </si>
  <si>
    <t>Mann</t>
  </si>
  <si>
    <t>Trent</t>
  </si>
  <si>
    <t>Underhill</t>
  </si>
  <si>
    <t>Genesis</t>
  </si>
  <si>
    <t>Overtime Bonus</t>
  </si>
  <si>
    <t>Total Pay</t>
  </si>
  <si>
    <t>Max</t>
  </si>
  <si>
    <t>Min</t>
  </si>
  <si>
    <t>Average</t>
  </si>
  <si>
    <t>Total</t>
  </si>
  <si>
    <t>Overtime Hours</t>
  </si>
  <si>
    <t>Hourly Wage</t>
  </si>
  <si>
    <t>Hours worked</t>
  </si>
  <si>
    <t>Pay</t>
  </si>
  <si>
    <t>January Pay</t>
  </si>
  <si>
    <t xml:space="preserve">Gradebook </t>
  </si>
  <si>
    <t xml:space="preserve">Last Name </t>
  </si>
  <si>
    <t>First name</t>
  </si>
  <si>
    <t>Safety Test</t>
  </si>
  <si>
    <t>Company philosophy test</t>
  </si>
  <si>
    <t xml:space="preserve">Financial skills test </t>
  </si>
  <si>
    <t>Drug Test</t>
  </si>
  <si>
    <t>Points Possible</t>
  </si>
  <si>
    <t>Fire Employee?</t>
  </si>
  <si>
    <t>Career De</t>
  </si>
  <si>
    <t>Job</t>
  </si>
  <si>
    <t>McDonalds Manager</t>
  </si>
  <si>
    <t>Doctor</t>
  </si>
  <si>
    <t>NFL</t>
  </si>
  <si>
    <t>Engineer</t>
  </si>
  <si>
    <t>Truck Driver</t>
  </si>
  <si>
    <t xml:space="preserve">Pay </t>
  </si>
  <si>
    <t>Job Market</t>
  </si>
  <si>
    <t>Enjoyment</t>
  </si>
  <si>
    <t>My Talent</t>
  </si>
  <si>
    <t>Schooling</t>
  </si>
  <si>
    <t xml:space="preserve"> </t>
  </si>
  <si>
    <t>Dr. Usman Abubakar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</si>
  <si>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</si>
  <si>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</si>
  <si>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</si>
  <si>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</si>
  <si>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</si>
  <si>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</si>
  <si>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</si>
  <si>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</si>
  <si>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</si>
  <si>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</si>
  <si>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</si>
  <si>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</si>
  <si>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</si>
  <si>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</si>
  <si>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</si>
  <si>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</si>
  <si>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</si>
  <si>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</si>
  <si>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</si>
  <si>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text to columns</t>
  </si>
  <si>
    <t>8 ft Hose</t>
  </si>
  <si>
    <t>Doug</t>
  </si>
  <si>
    <t>Smith</t>
  </si>
  <si>
    <t>AZ</t>
  </si>
  <si>
    <t>if</t>
  </si>
  <si>
    <t>Water Pump</t>
  </si>
  <si>
    <t>sumif</t>
  </si>
  <si>
    <t>Chlorine Test Kit</t>
  </si>
  <si>
    <t>sort</t>
  </si>
  <si>
    <t>filter</t>
  </si>
  <si>
    <t>Hellen</t>
  </si>
  <si>
    <t>Johnson</t>
  </si>
  <si>
    <t>pivot tables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</si>
  <si>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</si>
  <si>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</si>
  <si>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</si>
  <si>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</si>
  <si>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</si>
  <si>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</si>
  <si>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</si>
  <si>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</si>
  <si>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</si>
  <si>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</si>
  <si>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</si>
  <si>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</si>
  <si>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</si>
  <si>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</si>
  <si>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</si>
  <si>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</si>
  <si>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</si>
  <si>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</si>
  <si>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</si>
  <si>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</si>
  <si>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 xml:space="preserve">  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</si>
  <si>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</si>
  <si>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</si>
  <si>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</si>
  <si>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</si>
  <si>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</si>
  <si>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</si>
  <si>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</si>
  <si>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Usman Abubakar's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</si>
</sst>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£&quot;#,##0.00"/>
    <numFmt numFmtId="165" formatCode="_-[$$-409]* #,##0.00_ ;_-[$$-409]* \-#,##0.00\ ;_-[$$-409]* &quot;-&quot;??_ ;_-@_ 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6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0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  <xf numFmtId="164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0" fontId="0" fillId="12" borderId="0" xfId="0" applyNumberFormat="1" applyFill="1"/>
    <xf numFmtId="4" fontId="0" fillId="12" borderId="0" xfId="0" applyNumberFormat="1" applyFill="1"/>
    <xf numFmtId="164" fontId="0" fillId="8" borderId="0" xfId="0" applyNumberFormat="1" applyFill="1"/>
    <xf numFmtId="0" fontId="0" fillId="8" borderId="0" xfId="0" applyNumberFormat="1" applyFill="1"/>
    <xf numFmtId="4" fontId="0" fillId="8" borderId="0" xfId="0" applyNumberFormat="1" applyFill="1"/>
    <xf numFmtId="0" fontId="0" fillId="0" borderId="0" xfId="0" applyFill="1"/>
    <xf numFmtId="0" fontId="0" fillId="0" borderId="0" xfId="0" applyAlignment="1">
      <alignment textRotation="90"/>
    </xf>
    <xf numFmtId="9" fontId="0" fillId="0" borderId="0" xfId="1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4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18" borderId="0" xfId="0" applyFill="1"/>
  </cellXfs>
  <cellStyles count="3">
    <cellStyle name="Comma" xfId="2" builtinId="3"/>
    <cellStyle name="Normal" xfId="0" builtinId="0"/>
    <cellStyle name="Percent" xfId="1" builtinId="5"/>
  </cellStyles>
  <dxfs count="4">
    <dxf>
      <numFmt numFmtId="165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2"/>
                <c:pt idx="0">
                  <c:v>Musa</c:v>
                </c:pt>
                <c:pt idx="1">
                  <c:v>favor</c:v>
                </c:pt>
                <c:pt idx="2">
                  <c:v>said</c:v>
                </c:pt>
                <c:pt idx="3">
                  <c:v>umar</c:v>
                </c:pt>
                <c:pt idx="4">
                  <c:v>harun</c:v>
                </c:pt>
                <c:pt idx="5">
                  <c:v>Baker </c:v>
                </c:pt>
                <c:pt idx="6">
                  <c:v>Velinda</c:v>
                </c:pt>
                <c:pt idx="7">
                  <c:v>Camestar</c:v>
                </c:pt>
                <c:pt idx="8">
                  <c:v>Francis </c:v>
                </c:pt>
                <c:pt idx="9">
                  <c:v>Norman</c:v>
                </c:pt>
                <c:pt idx="10">
                  <c:v>Mann</c:v>
                </c:pt>
                <c:pt idx="11">
                  <c:v>Underhill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961-9B42-2BA1E124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939647"/>
        <c:axId val="1694887871"/>
      </c:barChart>
      <c:catAx>
        <c:axId val="20429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87871"/>
        <c:crosses val="autoZero"/>
        <c:auto val="1"/>
        <c:lblAlgn val="ctr"/>
        <c:lblOffset val="100"/>
        <c:noMultiLvlLbl val="0"/>
      </c:catAx>
      <c:valAx>
        <c:axId val="16948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9647"/>
        <c:crosses val="autoZero"/>
        <c:crossBetween val="between"/>
      </c:valAx>
      <c:spPr>
        <a:solidFill>
          <a:schemeClr val="accent3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layout>
        <c:manualLayout>
          <c:xMode val="edge"/>
          <c:yMode val="edge"/>
          <c:x val="0.291041557305336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2"/>
                <c:pt idx="0">
                  <c:v>Musa</c:v>
                </c:pt>
                <c:pt idx="1">
                  <c:v>favor</c:v>
                </c:pt>
                <c:pt idx="2">
                  <c:v>said</c:v>
                </c:pt>
                <c:pt idx="3">
                  <c:v>umar</c:v>
                </c:pt>
                <c:pt idx="4">
                  <c:v>harun</c:v>
                </c:pt>
                <c:pt idx="5">
                  <c:v>Baker </c:v>
                </c:pt>
                <c:pt idx="6">
                  <c:v>Velinda</c:v>
                </c:pt>
                <c:pt idx="7">
                  <c:v>Camestar</c:v>
                </c:pt>
                <c:pt idx="8">
                  <c:v>Francis </c:v>
                </c:pt>
                <c:pt idx="9">
                  <c:v>Norman</c:v>
                </c:pt>
                <c:pt idx="10">
                  <c:v>Mann</c:v>
                </c:pt>
                <c:pt idx="11">
                  <c:v>Underhill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19</c:v>
                </c:pt>
                <c:pt idx="9">
                  <c:v>20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9-4618-8E0C-1C07195F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421983"/>
        <c:axId val="2044014575"/>
      </c:barChart>
      <c:catAx>
        <c:axId val="20434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14575"/>
        <c:crosses val="autoZero"/>
        <c:auto val="1"/>
        <c:lblAlgn val="ctr"/>
        <c:lblOffset val="100"/>
        <c:noMultiLvlLbl val="0"/>
      </c:catAx>
      <c:valAx>
        <c:axId val="20440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21983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TUTORIAL.xlsx]Sheet5!PivotTable1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Sheet5!$B$4:$B$8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25E-B93F-E69F5D18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0</xdr:row>
      <xdr:rowOff>180975</xdr:rowOff>
    </xdr:from>
    <xdr:to>
      <xdr:col>20</xdr:col>
      <xdr:colOff>519112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52DE9-C99F-4DEB-AD34-6751A5B91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9</xdr:row>
      <xdr:rowOff>9525</xdr:rowOff>
    </xdr:from>
    <xdr:to>
      <xdr:col>20</xdr:col>
      <xdr:colOff>514350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AA43D-9B98-43B2-B876-EF245E79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180975</xdr:rowOff>
    </xdr:from>
    <xdr:to>
      <xdr:col>9</xdr:col>
      <xdr:colOff>447675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07776-BBF0-4BA4-AC29-2DF41AB0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UBAKAR" refreshedDate="44756.783279861113" createdVersion="6" refreshedVersion="6" minRefreshableVersion="3" recordCount="171" xr:uid="{99C68197-2C01-44DD-B146-52097A8B251E}">
  <cacheSource type="worksheet">
    <worksheetSource ref="A1:K172" sheet="Sheet4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items more than $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B9FB7-4DE7-4782-BE10-D9A80485B9E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1">
    <pivotField showAll="0"/>
    <pivotField numFmtId="166" showAll="0"/>
    <pivotField showAll="0"/>
    <pivotField showAll="0"/>
    <pivotField numFmtId="165" showAll="0"/>
    <pivotField dataField="1" numFmtId="165" showAll="0"/>
    <pivotField numFmtId="165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3BE3-FFC4-4163-AD5F-25D240552F56}">
  <dimension ref="A1:AE21"/>
  <sheetViews>
    <sheetView topLeftCell="Q1" zoomScale="85" zoomScaleNormal="85" workbookViewId="0">
      <selection activeCell="B4" sqref="B4:B15"/>
    </sheetView>
  </sheetViews>
  <sheetFormatPr defaultRowHeight="15" x14ac:dyDescent="0.25"/>
  <cols>
    <col min="2" max="2" width="9.85546875" customWidth="1"/>
    <col min="3" max="3" width="15.85546875" customWidth="1"/>
    <col min="4" max="8" width="13.28515625" customWidth="1"/>
    <col min="9" max="13" width="12.7109375" customWidth="1"/>
    <col min="14" max="18" width="13.7109375" customWidth="1"/>
    <col min="19" max="23" width="15.85546875" customWidth="1"/>
    <col min="30" max="30" width="10.85546875" customWidth="1"/>
  </cols>
  <sheetData>
    <row r="1" spans="1:31" x14ac:dyDescent="0.25">
      <c r="A1" t="s">
        <v>11</v>
      </c>
      <c r="C1" t="s">
        <v>12</v>
      </c>
      <c r="AC1" t="s">
        <v>37</v>
      </c>
    </row>
    <row r="2" spans="1:31" x14ac:dyDescent="0.25">
      <c r="D2" s="20" t="s">
        <v>35</v>
      </c>
      <c r="I2" t="s">
        <v>33</v>
      </c>
      <c r="N2" t="s">
        <v>36</v>
      </c>
      <c r="S2" t="s">
        <v>27</v>
      </c>
      <c r="X2" t="s">
        <v>28</v>
      </c>
    </row>
    <row r="3" spans="1:31" x14ac:dyDescent="0.25">
      <c r="A3" s="16" t="s">
        <v>0</v>
      </c>
      <c r="B3" s="17" t="s">
        <v>1</v>
      </c>
      <c r="C3" s="18" t="s">
        <v>34</v>
      </c>
      <c r="D3" s="1">
        <v>44562</v>
      </c>
      <c r="E3" s="1">
        <f>D3+7</f>
        <v>44569</v>
      </c>
      <c r="F3" s="1">
        <f t="shared" ref="F3:H3" si="0">E3+7</f>
        <v>44576</v>
      </c>
      <c r="G3" s="1">
        <f t="shared" si="0"/>
        <v>44583</v>
      </c>
      <c r="H3" s="1">
        <f t="shared" si="0"/>
        <v>44590</v>
      </c>
      <c r="I3" s="4">
        <v>44562</v>
      </c>
      <c r="J3" s="4">
        <f>I3+7</f>
        <v>44569</v>
      </c>
      <c r="K3" s="4">
        <f t="shared" ref="K3:M3" si="1">J3+7</f>
        <v>44576</v>
      </c>
      <c r="L3" s="4">
        <f t="shared" si="1"/>
        <v>44583</v>
      </c>
      <c r="M3" s="4">
        <f t="shared" si="1"/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8">
        <v>44562</v>
      </c>
      <c r="T3" s="8">
        <f>S3+7</f>
        <v>44569</v>
      </c>
      <c r="U3" s="8">
        <f t="shared" ref="U3:V3" si="3">T3+7</f>
        <v>44576</v>
      </c>
      <c r="V3" s="8">
        <f t="shared" si="3"/>
        <v>44583</v>
      </c>
      <c r="W3" s="8">
        <f>V3+7</f>
        <v>44590</v>
      </c>
      <c r="X3" s="11">
        <v>44562</v>
      </c>
      <c r="Y3" s="11">
        <f>X3+7</f>
        <v>44569</v>
      </c>
      <c r="Z3" s="11">
        <f>Y3+7</f>
        <v>44576</v>
      </c>
      <c r="AA3" s="11">
        <f>Z3+7</f>
        <v>44583</v>
      </c>
      <c r="AB3" s="11">
        <f>AA3+7</f>
        <v>44590</v>
      </c>
      <c r="AC3" s="10"/>
      <c r="AD3" s="13" t="s">
        <v>37</v>
      </c>
      <c r="AE3" s="10"/>
    </row>
    <row r="4" spans="1:31" x14ac:dyDescent="0.25">
      <c r="A4" s="16" t="s">
        <v>2</v>
      </c>
      <c r="B4" s="17" t="s">
        <v>3</v>
      </c>
      <c r="C4" s="19">
        <v>15.9</v>
      </c>
      <c r="D4" s="2">
        <v>41</v>
      </c>
      <c r="E4" s="2">
        <v>43</v>
      </c>
      <c r="F4" s="2">
        <v>39</v>
      </c>
      <c r="G4" s="2">
        <v>43</v>
      </c>
      <c r="H4" s="2">
        <v>40</v>
      </c>
      <c r="I4" s="5">
        <v>1</v>
      </c>
      <c r="J4" s="5">
        <v>1</v>
      </c>
      <c r="K4" s="5">
        <v>2</v>
      </c>
      <c r="L4" s="5">
        <v>3</v>
      </c>
      <c r="M4" s="5">
        <v>4</v>
      </c>
      <c r="N4" s="7">
        <f>$C4*D4</f>
        <v>651.9</v>
      </c>
      <c r="O4" s="7">
        <f>$C4*E4</f>
        <v>683.7</v>
      </c>
      <c r="P4" s="7">
        <f>$C4*F4</f>
        <v>620.1</v>
      </c>
      <c r="Q4" s="7">
        <f>$C4*G4</f>
        <v>683.7</v>
      </c>
      <c r="R4" s="7">
        <f>$C4*H4</f>
        <v>636</v>
      </c>
      <c r="S4" s="9">
        <f>0.5*$C4*I4</f>
        <v>7.95</v>
      </c>
      <c r="T4" s="9">
        <f t="shared" ref="T4:T15" si="4">0.5*$C4*J4</f>
        <v>7.95</v>
      </c>
      <c r="U4" s="9">
        <f t="shared" ref="U4:U15" si="5">0.5*$C4*K4</f>
        <v>15.9</v>
      </c>
      <c r="V4" s="9">
        <f t="shared" ref="V4:V15" si="6">0.5*$C4*L4</f>
        <v>23.85</v>
      </c>
      <c r="W4" s="9">
        <f t="shared" ref="W4:W15" si="7">0.5*$C4*M4</f>
        <v>31.8</v>
      </c>
      <c r="X4" s="12">
        <f t="shared" ref="X4:X15" si="8">N4+S4</f>
        <v>659.85</v>
      </c>
      <c r="Y4" s="12">
        <f t="shared" ref="Y4:Y15" si="9">O4+T4</f>
        <v>691.65000000000009</v>
      </c>
      <c r="Z4" s="12">
        <f t="shared" ref="Z4:Z15" si="10">P4+U4</f>
        <v>636</v>
      </c>
      <c r="AA4" s="12">
        <f t="shared" ref="AA4:AA15" si="11">Q4+V4</f>
        <v>707.55000000000007</v>
      </c>
      <c r="AB4" s="12">
        <f t="shared" ref="AB4:AB15" si="12">R4+W4</f>
        <v>667.8</v>
      </c>
      <c r="AC4" s="15"/>
      <c r="AD4" s="14">
        <f>SUM(X4+Y4+Z4+AA4+AB4)</f>
        <v>3362.8500000000004</v>
      </c>
    </row>
    <row r="5" spans="1:31" x14ac:dyDescent="0.25">
      <c r="A5" s="16" t="s">
        <v>4</v>
      </c>
      <c r="B5" s="17" t="s">
        <v>5</v>
      </c>
      <c r="C5" s="19">
        <v>10</v>
      </c>
      <c r="D5" s="2">
        <v>35</v>
      </c>
      <c r="E5" s="2">
        <v>42</v>
      </c>
      <c r="F5" s="2">
        <v>41</v>
      </c>
      <c r="G5" s="2">
        <v>40</v>
      </c>
      <c r="H5" s="2">
        <v>38</v>
      </c>
      <c r="I5" s="5">
        <f t="shared" ref="I5:I15" si="13">IF(D5&gt;40,D5 -40,0)</f>
        <v>0</v>
      </c>
      <c r="J5" s="5">
        <f t="shared" ref="J5:J15" si="14">IF(E5&gt;40,E5 -40,0)</f>
        <v>2</v>
      </c>
      <c r="K5" s="5">
        <f t="shared" ref="K5:M15" si="15">IF(F5&gt;40,F5 -40,0)</f>
        <v>1</v>
      </c>
      <c r="L5" s="5">
        <f t="shared" si="15"/>
        <v>0</v>
      </c>
      <c r="M5" s="5">
        <f t="shared" si="15"/>
        <v>0</v>
      </c>
      <c r="N5" s="7">
        <f t="shared" ref="N5:N15" si="16">C5*D5</f>
        <v>350</v>
      </c>
      <c r="O5" s="7">
        <f t="shared" ref="O5:R15" si="17">$C5*E5</f>
        <v>420</v>
      </c>
      <c r="P5" s="7">
        <f t="shared" si="17"/>
        <v>410</v>
      </c>
      <c r="Q5" s="7">
        <f t="shared" si="17"/>
        <v>400</v>
      </c>
      <c r="R5" s="7">
        <f t="shared" si="17"/>
        <v>380</v>
      </c>
      <c r="S5" s="9">
        <f t="shared" ref="S5:S15" si="18">0.5*$C5*I5</f>
        <v>0</v>
      </c>
      <c r="T5" s="9">
        <f t="shared" si="4"/>
        <v>10</v>
      </c>
      <c r="U5" s="9">
        <f t="shared" si="5"/>
        <v>5</v>
      </c>
      <c r="V5" s="9">
        <f t="shared" si="6"/>
        <v>0</v>
      </c>
      <c r="W5" s="9">
        <f t="shared" si="7"/>
        <v>0</v>
      </c>
      <c r="X5" s="12">
        <f t="shared" si="8"/>
        <v>350</v>
      </c>
      <c r="Y5" s="12">
        <f t="shared" si="9"/>
        <v>430</v>
      </c>
      <c r="Z5" s="12">
        <f t="shared" si="10"/>
        <v>415</v>
      </c>
      <c r="AA5" s="12">
        <f t="shared" si="11"/>
        <v>400</v>
      </c>
      <c r="AB5" s="12">
        <f t="shared" si="12"/>
        <v>380</v>
      </c>
      <c r="AD5" s="14">
        <f t="shared" ref="AD5:AD15" si="19">SUM(X5+Y5+Z5+AA5+AB5)</f>
        <v>1975</v>
      </c>
    </row>
    <row r="6" spans="1:31" x14ac:dyDescent="0.25">
      <c r="A6" s="16" t="s">
        <v>6</v>
      </c>
      <c r="B6" s="17" t="s">
        <v>3</v>
      </c>
      <c r="C6" s="19">
        <v>22.1</v>
      </c>
      <c r="D6" s="2">
        <v>44</v>
      </c>
      <c r="E6" s="2">
        <v>45</v>
      </c>
      <c r="F6" s="2">
        <v>43</v>
      </c>
      <c r="G6" s="2">
        <v>37</v>
      </c>
      <c r="H6" s="2">
        <v>37</v>
      </c>
      <c r="I6" s="5">
        <f t="shared" si="13"/>
        <v>4</v>
      </c>
      <c r="J6" s="5">
        <f t="shared" si="14"/>
        <v>5</v>
      </c>
      <c r="K6" s="5">
        <f t="shared" si="15"/>
        <v>3</v>
      </c>
      <c r="L6" s="5">
        <f t="shared" si="15"/>
        <v>0</v>
      </c>
      <c r="M6" s="5">
        <f t="shared" si="15"/>
        <v>0</v>
      </c>
      <c r="N6" s="7">
        <f t="shared" si="16"/>
        <v>972.40000000000009</v>
      </c>
      <c r="O6" s="7">
        <f t="shared" si="17"/>
        <v>994.50000000000011</v>
      </c>
      <c r="P6" s="7">
        <f t="shared" si="17"/>
        <v>950.30000000000007</v>
      </c>
      <c r="Q6" s="7">
        <f t="shared" si="17"/>
        <v>817.7</v>
      </c>
      <c r="R6" s="7">
        <f t="shared" si="17"/>
        <v>817.7</v>
      </c>
      <c r="S6" s="9">
        <f t="shared" si="18"/>
        <v>44.2</v>
      </c>
      <c r="T6" s="9">
        <f t="shared" si="4"/>
        <v>55.25</v>
      </c>
      <c r="U6" s="9">
        <f t="shared" si="5"/>
        <v>33.150000000000006</v>
      </c>
      <c r="V6" s="9">
        <f t="shared" si="6"/>
        <v>0</v>
      </c>
      <c r="W6" s="9">
        <f t="shared" si="7"/>
        <v>0</v>
      </c>
      <c r="X6" s="12">
        <f t="shared" si="8"/>
        <v>1016.6000000000001</v>
      </c>
      <c r="Y6" s="12">
        <f t="shared" si="9"/>
        <v>1049.75</v>
      </c>
      <c r="Z6" s="12">
        <f t="shared" si="10"/>
        <v>983.45</v>
      </c>
      <c r="AA6" s="12">
        <f t="shared" si="11"/>
        <v>817.7</v>
      </c>
      <c r="AB6" s="12">
        <f t="shared" si="12"/>
        <v>817.7</v>
      </c>
      <c r="AD6" s="14">
        <f t="shared" si="19"/>
        <v>4685.2</v>
      </c>
    </row>
    <row r="7" spans="1:31" x14ac:dyDescent="0.25">
      <c r="A7" s="16" t="s">
        <v>7</v>
      </c>
      <c r="B7" s="17" t="s">
        <v>9</v>
      </c>
      <c r="C7" s="19">
        <v>19.100000000000001</v>
      </c>
      <c r="D7" s="2">
        <v>43</v>
      </c>
      <c r="E7" s="2">
        <v>38</v>
      </c>
      <c r="F7" s="2">
        <v>42</v>
      </c>
      <c r="G7" s="2">
        <v>44</v>
      </c>
      <c r="H7" s="2">
        <v>36</v>
      </c>
      <c r="I7" s="5">
        <f t="shared" si="13"/>
        <v>3</v>
      </c>
      <c r="J7" s="5">
        <f t="shared" si="14"/>
        <v>0</v>
      </c>
      <c r="K7" s="5">
        <f t="shared" si="15"/>
        <v>2</v>
      </c>
      <c r="L7" s="5">
        <f t="shared" si="15"/>
        <v>4</v>
      </c>
      <c r="M7" s="5">
        <f t="shared" si="15"/>
        <v>0</v>
      </c>
      <c r="N7" s="7">
        <f t="shared" si="16"/>
        <v>821.30000000000007</v>
      </c>
      <c r="O7" s="7">
        <f t="shared" si="17"/>
        <v>725.80000000000007</v>
      </c>
      <c r="P7" s="7">
        <f t="shared" si="17"/>
        <v>802.2</v>
      </c>
      <c r="Q7" s="7">
        <f t="shared" si="17"/>
        <v>840.40000000000009</v>
      </c>
      <c r="R7" s="7">
        <f t="shared" si="17"/>
        <v>687.6</v>
      </c>
      <c r="S7" s="9">
        <f t="shared" si="18"/>
        <v>28.650000000000002</v>
      </c>
      <c r="T7" s="9">
        <f t="shared" si="4"/>
        <v>0</v>
      </c>
      <c r="U7" s="9">
        <f t="shared" si="5"/>
        <v>19.100000000000001</v>
      </c>
      <c r="V7" s="9">
        <f t="shared" si="6"/>
        <v>38.200000000000003</v>
      </c>
      <c r="W7" s="9">
        <f t="shared" si="7"/>
        <v>0</v>
      </c>
      <c r="X7" s="12">
        <f t="shared" si="8"/>
        <v>849.95</v>
      </c>
      <c r="Y7" s="12">
        <f t="shared" si="9"/>
        <v>725.80000000000007</v>
      </c>
      <c r="Z7" s="12">
        <f t="shared" si="10"/>
        <v>821.30000000000007</v>
      </c>
      <c r="AA7" s="12">
        <f t="shared" si="11"/>
        <v>878.60000000000014</v>
      </c>
      <c r="AB7" s="12">
        <f t="shared" si="12"/>
        <v>687.6</v>
      </c>
      <c r="AD7" s="14">
        <f t="shared" si="19"/>
        <v>3963.2500000000005</v>
      </c>
    </row>
    <row r="8" spans="1:31" x14ac:dyDescent="0.25">
      <c r="A8" s="16" t="s">
        <v>8</v>
      </c>
      <c r="B8" s="17" t="s">
        <v>10</v>
      </c>
      <c r="C8" s="19">
        <v>6.9</v>
      </c>
      <c r="D8" s="2">
        <v>46</v>
      </c>
      <c r="E8" s="2">
        <v>37</v>
      </c>
      <c r="F8" s="2">
        <v>41</v>
      </c>
      <c r="G8" s="2">
        <v>45</v>
      </c>
      <c r="H8" s="2">
        <v>40</v>
      </c>
      <c r="I8" s="5">
        <f t="shared" si="13"/>
        <v>6</v>
      </c>
      <c r="J8" s="5">
        <f t="shared" si="14"/>
        <v>0</v>
      </c>
      <c r="K8" s="5">
        <f t="shared" si="15"/>
        <v>1</v>
      </c>
      <c r="L8" s="5">
        <f t="shared" si="15"/>
        <v>5</v>
      </c>
      <c r="M8" s="5">
        <f t="shared" si="15"/>
        <v>0</v>
      </c>
      <c r="N8" s="7">
        <f t="shared" si="16"/>
        <v>317.40000000000003</v>
      </c>
      <c r="O8" s="7">
        <f t="shared" si="17"/>
        <v>255.3</v>
      </c>
      <c r="P8" s="7">
        <f t="shared" si="17"/>
        <v>282.90000000000003</v>
      </c>
      <c r="Q8" s="7">
        <f t="shared" si="17"/>
        <v>310.5</v>
      </c>
      <c r="R8" s="7">
        <f t="shared" si="17"/>
        <v>276</v>
      </c>
      <c r="S8" s="9">
        <f t="shared" si="18"/>
        <v>20.700000000000003</v>
      </c>
      <c r="T8" s="9">
        <f t="shared" si="4"/>
        <v>0</v>
      </c>
      <c r="U8" s="9">
        <f t="shared" si="5"/>
        <v>3.45</v>
      </c>
      <c r="V8" s="9">
        <f t="shared" si="6"/>
        <v>17.25</v>
      </c>
      <c r="W8" s="9">
        <f t="shared" si="7"/>
        <v>0</v>
      </c>
      <c r="X8" s="12">
        <f t="shared" si="8"/>
        <v>338.1</v>
      </c>
      <c r="Y8" s="12">
        <f t="shared" si="9"/>
        <v>255.3</v>
      </c>
      <c r="Z8" s="12">
        <f t="shared" si="10"/>
        <v>286.35000000000002</v>
      </c>
      <c r="AA8" s="12">
        <f t="shared" si="11"/>
        <v>327.75</v>
      </c>
      <c r="AB8" s="12">
        <f t="shared" si="12"/>
        <v>276</v>
      </c>
      <c r="AD8" s="14">
        <f t="shared" si="19"/>
        <v>1483.5</v>
      </c>
    </row>
    <row r="9" spans="1:31" x14ac:dyDescent="0.25">
      <c r="A9" s="16" t="s">
        <v>13</v>
      </c>
      <c r="B9" s="17" t="s">
        <v>14</v>
      </c>
      <c r="C9" s="19">
        <v>14</v>
      </c>
      <c r="D9" s="2">
        <v>52</v>
      </c>
      <c r="E9" s="2">
        <v>47</v>
      </c>
      <c r="F9" s="2">
        <v>40</v>
      </c>
      <c r="G9" s="2">
        <v>40</v>
      </c>
      <c r="H9" s="2">
        <v>41</v>
      </c>
      <c r="I9" s="5">
        <f t="shared" si="13"/>
        <v>12</v>
      </c>
      <c r="J9" s="5">
        <f t="shared" si="14"/>
        <v>7</v>
      </c>
      <c r="K9" s="5">
        <f t="shared" si="15"/>
        <v>0</v>
      </c>
      <c r="L9" s="5">
        <f t="shared" si="15"/>
        <v>0</v>
      </c>
      <c r="M9" s="5">
        <f t="shared" si="15"/>
        <v>1</v>
      </c>
      <c r="N9" s="7">
        <f t="shared" si="16"/>
        <v>728</v>
      </c>
      <c r="O9" s="7">
        <f t="shared" si="17"/>
        <v>658</v>
      </c>
      <c r="P9" s="7">
        <f t="shared" si="17"/>
        <v>560</v>
      </c>
      <c r="Q9" s="7">
        <f t="shared" si="17"/>
        <v>560</v>
      </c>
      <c r="R9" s="7">
        <f t="shared" si="17"/>
        <v>574</v>
      </c>
      <c r="S9" s="9">
        <f t="shared" si="18"/>
        <v>84</v>
      </c>
      <c r="T9" s="9">
        <f t="shared" si="4"/>
        <v>49</v>
      </c>
      <c r="U9" s="9">
        <f t="shared" si="5"/>
        <v>0</v>
      </c>
      <c r="V9" s="9">
        <f t="shared" si="6"/>
        <v>0</v>
      </c>
      <c r="W9" s="9">
        <f t="shared" si="7"/>
        <v>7</v>
      </c>
      <c r="X9" s="12">
        <f t="shared" si="8"/>
        <v>812</v>
      </c>
      <c r="Y9" s="12">
        <f t="shared" si="9"/>
        <v>707</v>
      </c>
      <c r="Z9" s="12">
        <f t="shared" si="10"/>
        <v>560</v>
      </c>
      <c r="AA9" s="12">
        <f t="shared" si="11"/>
        <v>560</v>
      </c>
      <c r="AB9" s="12">
        <f t="shared" si="12"/>
        <v>581</v>
      </c>
      <c r="AD9" s="14">
        <f t="shared" si="19"/>
        <v>3220</v>
      </c>
    </row>
    <row r="10" spans="1:31" x14ac:dyDescent="0.25">
      <c r="A10" s="16" t="s">
        <v>15</v>
      </c>
      <c r="B10" s="17" t="s">
        <v>16</v>
      </c>
      <c r="C10" s="19">
        <v>18</v>
      </c>
      <c r="D10" s="3">
        <v>51</v>
      </c>
      <c r="E10" s="3">
        <v>38</v>
      </c>
      <c r="F10" s="3">
        <v>40</v>
      </c>
      <c r="G10" s="3">
        <v>28</v>
      </c>
      <c r="H10" s="3">
        <v>43</v>
      </c>
      <c r="I10" s="5">
        <f t="shared" si="13"/>
        <v>11</v>
      </c>
      <c r="J10" s="5">
        <f t="shared" si="14"/>
        <v>0</v>
      </c>
      <c r="K10" s="5">
        <f t="shared" si="15"/>
        <v>0</v>
      </c>
      <c r="L10" s="5">
        <f t="shared" si="15"/>
        <v>0</v>
      </c>
      <c r="M10" s="5">
        <f t="shared" si="15"/>
        <v>3</v>
      </c>
      <c r="N10" s="7">
        <f t="shared" si="16"/>
        <v>918</v>
      </c>
      <c r="O10" s="7">
        <f t="shared" si="17"/>
        <v>684</v>
      </c>
      <c r="P10" s="7">
        <f t="shared" si="17"/>
        <v>720</v>
      </c>
      <c r="Q10" s="7">
        <f t="shared" si="17"/>
        <v>504</v>
      </c>
      <c r="R10" s="7">
        <f t="shared" si="17"/>
        <v>774</v>
      </c>
      <c r="S10" s="9">
        <f t="shared" si="18"/>
        <v>99</v>
      </c>
      <c r="T10" s="9">
        <f t="shared" si="4"/>
        <v>0</v>
      </c>
      <c r="U10" s="9">
        <f t="shared" si="5"/>
        <v>0</v>
      </c>
      <c r="V10" s="9">
        <f t="shared" si="6"/>
        <v>0</v>
      </c>
      <c r="W10" s="9">
        <f t="shared" si="7"/>
        <v>27</v>
      </c>
      <c r="X10" s="12">
        <f t="shared" si="8"/>
        <v>1017</v>
      </c>
      <c r="Y10" s="12">
        <f t="shared" si="9"/>
        <v>684</v>
      </c>
      <c r="Z10" s="12">
        <f t="shared" si="10"/>
        <v>720</v>
      </c>
      <c r="AA10" s="12">
        <f t="shared" si="11"/>
        <v>504</v>
      </c>
      <c r="AB10" s="12">
        <f t="shared" si="12"/>
        <v>801</v>
      </c>
      <c r="AD10" s="14">
        <f t="shared" si="19"/>
        <v>3726</v>
      </c>
    </row>
    <row r="11" spans="1:31" x14ac:dyDescent="0.25">
      <c r="A11" s="16" t="s">
        <v>17</v>
      </c>
      <c r="B11" s="17" t="s">
        <v>18</v>
      </c>
      <c r="C11" s="19">
        <v>1</v>
      </c>
      <c r="D11" s="3">
        <v>48</v>
      </c>
      <c r="E11" s="3">
        <v>38</v>
      </c>
      <c r="F11" s="3">
        <v>37</v>
      </c>
      <c r="G11" s="3">
        <v>38</v>
      </c>
      <c r="H11" s="3">
        <v>44</v>
      </c>
      <c r="I11" s="5">
        <f t="shared" si="13"/>
        <v>8</v>
      </c>
      <c r="J11" s="5">
        <f t="shared" si="14"/>
        <v>0</v>
      </c>
      <c r="K11" s="5">
        <f t="shared" si="15"/>
        <v>0</v>
      </c>
      <c r="L11" s="5">
        <f t="shared" si="15"/>
        <v>0</v>
      </c>
      <c r="M11" s="5">
        <f t="shared" si="15"/>
        <v>4</v>
      </c>
      <c r="N11" s="7">
        <f t="shared" si="16"/>
        <v>48</v>
      </c>
      <c r="O11" s="7">
        <f t="shared" si="17"/>
        <v>38</v>
      </c>
      <c r="P11" s="7">
        <f t="shared" si="17"/>
        <v>37</v>
      </c>
      <c r="Q11" s="7">
        <f t="shared" si="17"/>
        <v>38</v>
      </c>
      <c r="R11" s="7">
        <f t="shared" si="17"/>
        <v>44</v>
      </c>
      <c r="S11" s="9">
        <f t="shared" si="18"/>
        <v>4</v>
      </c>
      <c r="T11" s="9">
        <f t="shared" si="4"/>
        <v>0</v>
      </c>
      <c r="U11" s="9">
        <f t="shared" si="5"/>
        <v>0</v>
      </c>
      <c r="V11" s="9">
        <f t="shared" si="6"/>
        <v>0</v>
      </c>
      <c r="W11" s="9">
        <f t="shared" si="7"/>
        <v>2</v>
      </c>
      <c r="X11" s="12">
        <f t="shared" si="8"/>
        <v>52</v>
      </c>
      <c r="Y11" s="12">
        <f t="shared" si="9"/>
        <v>38</v>
      </c>
      <c r="Z11" s="12">
        <f t="shared" si="10"/>
        <v>37</v>
      </c>
      <c r="AA11" s="12">
        <f t="shared" si="11"/>
        <v>38</v>
      </c>
      <c r="AB11" s="12">
        <f t="shared" si="12"/>
        <v>46</v>
      </c>
      <c r="AD11" s="14">
        <f t="shared" si="19"/>
        <v>211</v>
      </c>
    </row>
    <row r="12" spans="1:31" x14ac:dyDescent="0.25">
      <c r="A12" s="16" t="s">
        <v>19</v>
      </c>
      <c r="B12" s="17" t="s">
        <v>20</v>
      </c>
      <c r="C12" s="19">
        <v>13.9</v>
      </c>
      <c r="D12" s="3">
        <v>47</v>
      </c>
      <c r="E12" s="3">
        <v>42</v>
      </c>
      <c r="F12" s="3">
        <v>38</v>
      </c>
      <c r="G12" s="3">
        <v>50</v>
      </c>
      <c r="H12" s="3">
        <v>45</v>
      </c>
      <c r="I12" s="5">
        <f t="shared" si="13"/>
        <v>7</v>
      </c>
      <c r="J12" s="5">
        <f t="shared" si="14"/>
        <v>2</v>
      </c>
      <c r="K12" s="5">
        <f t="shared" si="15"/>
        <v>0</v>
      </c>
      <c r="L12" s="5">
        <f t="shared" si="15"/>
        <v>10</v>
      </c>
      <c r="M12" s="5">
        <f t="shared" si="15"/>
        <v>5</v>
      </c>
      <c r="N12" s="7">
        <f t="shared" si="16"/>
        <v>653.30000000000007</v>
      </c>
      <c r="O12" s="7">
        <f t="shared" si="17"/>
        <v>583.80000000000007</v>
      </c>
      <c r="P12" s="7">
        <f t="shared" si="17"/>
        <v>528.20000000000005</v>
      </c>
      <c r="Q12" s="7">
        <f t="shared" si="17"/>
        <v>695</v>
      </c>
      <c r="R12" s="7">
        <f t="shared" si="17"/>
        <v>625.5</v>
      </c>
      <c r="S12" s="9">
        <f t="shared" si="18"/>
        <v>48.65</v>
      </c>
      <c r="T12" s="9">
        <f t="shared" si="4"/>
        <v>13.9</v>
      </c>
      <c r="U12" s="9">
        <f t="shared" si="5"/>
        <v>0</v>
      </c>
      <c r="V12" s="9">
        <f t="shared" si="6"/>
        <v>69.5</v>
      </c>
      <c r="W12" s="9">
        <f t="shared" si="7"/>
        <v>34.75</v>
      </c>
      <c r="X12" s="12">
        <f t="shared" si="8"/>
        <v>701.95</v>
      </c>
      <c r="Y12" s="12">
        <f t="shared" si="9"/>
        <v>597.70000000000005</v>
      </c>
      <c r="Z12" s="12">
        <f t="shared" si="10"/>
        <v>528.20000000000005</v>
      </c>
      <c r="AA12" s="12">
        <f t="shared" si="11"/>
        <v>764.5</v>
      </c>
      <c r="AB12" s="12">
        <f t="shared" si="12"/>
        <v>660.25</v>
      </c>
      <c r="AD12" s="14">
        <f t="shared" si="19"/>
        <v>3252.6000000000004</v>
      </c>
    </row>
    <row r="13" spans="1:31" x14ac:dyDescent="0.25">
      <c r="A13" s="16" t="s">
        <v>21</v>
      </c>
      <c r="B13" s="17" t="s">
        <v>22</v>
      </c>
      <c r="C13" s="19">
        <v>9</v>
      </c>
      <c r="D13" s="3">
        <v>44</v>
      </c>
      <c r="E13" s="3">
        <v>40</v>
      </c>
      <c r="F13" s="3">
        <v>43</v>
      </c>
      <c r="G13" s="3">
        <v>43</v>
      </c>
      <c r="H13" s="3">
        <v>49</v>
      </c>
      <c r="I13" s="5">
        <f t="shared" si="13"/>
        <v>4</v>
      </c>
      <c r="J13" s="5">
        <f t="shared" si="14"/>
        <v>0</v>
      </c>
      <c r="K13" s="5">
        <f t="shared" si="15"/>
        <v>3</v>
      </c>
      <c r="L13" s="5">
        <f t="shared" si="15"/>
        <v>3</v>
      </c>
      <c r="M13" s="5">
        <f t="shared" si="15"/>
        <v>9</v>
      </c>
      <c r="N13" s="7">
        <f t="shared" si="16"/>
        <v>396</v>
      </c>
      <c r="O13" s="7">
        <f t="shared" si="17"/>
        <v>360</v>
      </c>
      <c r="P13" s="7">
        <f t="shared" si="17"/>
        <v>387</v>
      </c>
      <c r="Q13" s="7">
        <f t="shared" si="17"/>
        <v>387</v>
      </c>
      <c r="R13" s="7">
        <f t="shared" si="17"/>
        <v>441</v>
      </c>
      <c r="S13" s="9">
        <f t="shared" si="18"/>
        <v>18</v>
      </c>
      <c r="T13" s="9">
        <f t="shared" si="4"/>
        <v>0</v>
      </c>
      <c r="U13" s="9">
        <f t="shared" si="5"/>
        <v>13.5</v>
      </c>
      <c r="V13" s="9">
        <f t="shared" si="6"/>
        <v>13.5</v>
      </c>
      <c r="W13" s="9">
        <f t="shared" si="7"/>
        <v>40.5</v>
      </c>
      <c r="X13" s="12">
        <f t="shared" si="8"/>
        <v>414</v>
      </c>
      <c r="Y13" s="12">
        <f t="shared" si="9"/>
        <v>360</v>
      </c>
      <c r="Z13" s="12">
        <f t="shared" si="10"/>
        <v>400.5</v>
      </c>
      <c r="AA13" s="12">
        <f t="shared" si="11"/>
        <v>400.5</v>
      </c>
      <c r="AB13" s="12">
        <f t="shared" si="12"/>
        <v>481.5</v>
      </c>
      <c r="AD13" s="14">
        <f t="shared" si="19"/>
        <v>2056.5</v>
      </c>
    </row>
    <row r="14" spans="1:31" x14ac:dyDescent="0.25">
      <c r="A14" s="16" t="s">
        <v>23</v>
      </c>
      <c r="B14" s="17" t="s">
        <v>24</v>
      </c>
      <c r="C14" s="19">
        <v>14.2</v>
      </c>
      <c r="D14" s="3">
        <v>43</v>
      </c>
      <c r="E14" s="3">
        <v>43</v>
      </c>
      <c r="F14" s="3">
        <v>42</v>
      </c>
      <c r="G14" s="3">
        <v>44</v>
      </c>
      <c r="H14" s="3">
        <v>50</v>
      </c>
      <c r="I14" s="5">
        <f t="shared" si="13"/>
        <v>3</v>
      </c>
      <c r="J14" s="5">
        <f t="shared" si="14"/>
        <v>3</v>
      </c>
      <c r="K14" s="5">
        <f t="shared" si="15"/>
        <v>2</v>
      </c>
      <c r="L14" s="5">
        <f t="shared" si="15"/>
        <v>4</v>
      </c>
      <c r="M14" s="5">
        <f t="shared" si="15"/>
        <v>10</v>
      </c>
      <c r="N14" s="7">
        <f t="shared" si="16"/>
        <v>610.6</v>
      </c>
      <c r="O14" s="7">
        <f t="shared" si="17"/>
        <v>610.6</v>
      </c>
      <c r="P14" s="7">
        <f t="shared" si="17"/>
        <v>596.4</v>
      </c>
      <c r="Q14" s="7">
        <f t="shared" si="17"/>
        <v>624.79999999999995</v>
      </c>
      <c r="R14" s="7">
        <f t="shared" si="17"/>
        <v>710</v>
      </c>
      <c r="S14" s="9">
        <f t="shared" si="18"/>
        <v>21.299999999999997</v>
      </c>
      <c r="T14" s="9">
        <f t="shared" si="4"/>
        <v>21.299999999999997</v>
      </c>
      <c r="U14" s="9">
        <f t="shared" si="5"/>
        <v>14.2</v>
      </c>
      <c r="V14" s="9">
        <f t="shared" si="6"/>
        <v>28.4</v>
      </c>
      <c r="W14" s="9">
        <f t="shared" si="7"/>
        <v>71</v>
      </c>
      <c r="X14" s="12">
        <f t="shared" si="8"/>
        <v>631.9</v>
      </c>
      <c r="Y14" s="12">
        <f t="shared" si="9"/>
        <v>631.9</v>
      </c>
      <c r="Z14" s="12">
        <f t="shared" si="10"/>
        <v>610.6</v>
      </c>
      <c r="AA14" s="12">
        <f t="shared" si="11"/>
        <v>653.19999999999993</v>
      </c>
      <c r="AB14" s="12">
        <f t="shared" si="12"/>
        <v>781</v>
      </c>
      <c r="AD14" s="14">
        <f t="shared" si="19"/>
        <v>3308.6</v>
      </c>
    </row>
    <row r="15" spans="1:31" x14ac:dyDescent="0.25">
      <c r="A15" s="16" t="s">
        <v>25</v>
      </c>
      <c r="B15" s="17" t="s">
        <v>26</v>
      </c>
      <c r="C15" s="19">
        <v>8.44</v>
      </c>
      <c r="D15" s="3">
        <v>48</v>
      </c>
      <c r="E15" s="3">
        <v>37</v>
      </c>
      <c r="F15" s="3">
        <v>41</v>
      </c>
      <c r="G15" s="3">
        <v>45</v>
      </c>
      <c r="H15" s="3">
        <v>51</v>
      </c>
      <c r="I15" s="5">
        <f t="shared" si="13"/>
        <v>8</v>
      </c>
      <c r="J15" s="5">
        <f t="shared" si="14"/>
        <v>0</v>
      </c>
      <c r="K15" s="5">
        <f t="shared" si="15"/>
        <v>1</v>
      </c>
      <c r="L15" s="5">
        <f t="shared" si="15"/>
        <v>5</v>
      </c>
      <c r="M15" s="5">
        <f t="shared" si="15"/>
        <v>11</v>
      </c>
      <c r="N15" s="7">
        <f t="shared" si="16"/>
        <v>405.12</v>
      </c>
      <c r="O15" s="7">
        <f t="shared" si="17"/>
        <v>312.27999999999997</v>
      </c>
      <c r="P15" s="7">
        <f t="shared" si="17"/>
        <v>346.03999999999996</v>
      </c>
      <c r="Q15" s="7">
        <f t="shared" si="17"/>
        <v>379.79999999999995</v>
      </c>
      <c r="R15" s="7">
        <f t="shared" si="17"/>
        <v>430.44</v>
      </c>
      <c r="S15" s="9">
        <f t="shared" si="18"/>
        <v>33.76</v>
      </c>
      <c r="T15" s="9">
        <f t="shared" si="4"/>
        <v>0</v>
      </c>
      <c r="U15" s="9">
        <f t="shared" si="5"/>
        <v>4.22</v>
      </c>
      <c r="V15" s="9">
        <f t="shared" si="6"/>
        <v>21.099999999999998</v>
      </c>
      <c r="W15" s="9">
        <f t="shared" si="7"/>
        <v>46.419999999999995</v>
      </c>
      <c r="X15" s="12">
        <f t="shared" si="8"/>
        <v>438.88</v>
      </c>
      <c r="Y15" s="12">
        <f t="shared" si="9"/>
        <v>312.27999999999997</v>
      </c>
      <c r="Z15" s="12">
        <f t="shared" si="10"/>
        <v>350.26</v>
      </c>
      <c r="AA15" s="12">
        <f t="shared" si="11"/>
        <v>400.9</v>
      </c>
      <c r="AB15" s="12">
        <f t="shared" si="12"/>
        <v>476.86</v>
      </c>
      <c r="AD15" s="14">
        <f t="shared" si="19"/>
        <v>1979.1800000000003</v>
      </c>
    </row>
    <row r="18" spans="1:30" x14ac:dyDescent="0.25">
      <c r="A18" s="21" t="s">
        <v>29</v>
      </c>
      <c r="B18" s="21"/>
      <c r="C18" s="22">
        <f>MAX(C4:C15)</f>
        <v>22.1</v>
      </c>
      <c r="D18" s="22">
        <f t="shared" ref="D18:H18" si="20">MAX(D4:D15)</f>
        <v>52</v>
      </c>
      <c r="E18" s="22">
        <f t="shared" si="20"/>
        <v>47</v>
      </c>
      <c r="F18" s="22">
        <f t="shared" si="20"/>
        <v>43</v>
      </c>
      <c r="G18" s="22">
        <f t="shared" si="20"/>
        <v>50</v>
      </c>
      <c r="H18" s="22">
        <f t="shared" si="20"/>
        <v>51</v>
      </c>
      <c r="I18" s="23">
        <f t="shared" ref="I18:W18" si="21">MAX(I4:I15)</f>
        <v>12</v>
      </c>
      <c r="J18" s="23">
        <f t="shared" si="21"/>
        <v>7</v>
      </c>
      <c r="K18" s="23">
        <f t="shared" si="21"/>
        <v>3</v>
      </c>
      <c r="L18" s="23">
        <f t="shared" si="21"/>
        <v>10</v>
      </c>
      <c r="M18" s="23">
        <f t="shared" si="21"/>
        <v>11</v>
      </c>
      <c r="N18" s="22">
        <f t="shared" si="21"/>
        <v>972.40000000000009</v>
      </c>
      <c r="O18" s="22">
        <f t="shared" si="21"/>
        <v>994.50000000000011</v>
      </c>
      <c r="P18" s="22">
        <f t="shared" si="21"/>
        <v>950.30000000000007</v>
      </c>
      <c r="Q18" s="22">
        <f t="shared" si="21"/>
        <v>840.40000000000009</v>
      </c>
      <c r="R18" s="22">
        <f t="shared" si="21"/>
        <v>817.7</v>
      </c>
      <c r="S18" s="22">
        <f t="shared" si="21"/>
        <v>99</v>
      </c>
      <c r="T18" s="22">
        <f t="shared" si="21"/>
        <v>55.25</v>
      </c>
      <c r="U18" s="22">
        <f t="shared" si="21"/>
        <v>33.150000000000006</v>
      </c>
      <c r="V18" s="22">
        <f t="shared" si="21"/>
        <v>69.5</v>
      </c>
      <c r="W18" s="22">
        <f t="shared" si="21"/>
        <v>71</v>
      </c>
      <c r="X18" s="22">
        <f>MAX(X4:X15)</f>
        <v>1017</v>
      </c>
      <c r="Y18" s="22">
        <f t="shared" ref="Y18:AB18" si="22">MAX(Y4:Y15)</f>
        <v>1049.75</v>
      </c>
      <c r="Z18" s="22">
        <f t="shared" si="22"/>
        <v>983.45</v>
      </c>
      <c r="AA18" s="22">
        <f t="shared" si="22"/>
        <v>878.60000000000014</v>
      </c>
      <c r="AB18" s="22">
        <f t="shared" si="22"/>
        <v>817.7</v>
      </c>
      <c r="AC18" s="21"/>
      <c r="AD18" s="22">
        <f t="shared" ref="AD18" si="23">MAX(AD4:AD15)</f>
        <v>4685.2</v>
      </c>
    </row>
    <row r="19" spans="1:30" x14ac:dyDescent="0.25">
      <c r="A19" s="16" t="s">
        <v>30</v>
      </c>
      <c r="B19" s="16"/>
      <c r="C19" s="25">
        <f>MIN(C4:C15)</f>
        <v>1</v>
      </c>
      <c r="D19" s="25">
        <f t="shared" ref="D19:H19" si="24">MIN(D4:D15)</f>
        <v>35</v>
      </c>
      <c r="E19" s="25">
        <f t="shared" si="24"/>
        <v>37</v>
      </c>
      <c r="F19" s="25">
        <f t="shared" si="24"/>
        <v>37</v>
      </c>
      <c r="G19" s="25">
        <f t="shared" si="24"/>
        <v>28</v>
      </c>
      <c r="H19" s="25">
        <f t="shared" si="24"/>
        <v>36</v>
      </c>
      <c r="I19" s="26">
        <f t="shared" ref="I19:W19" si="25">MIN(I4:I15)</f>
        <v>0</v>
      </c>
      <c r="J19" s="26">
        <f t="shared" si="25"/>
        <v>0</v>
      </c>
      <c r="K19" s="26">
        <f t="shared" si="25"/>
        <v>0</v>
      </c>
      <c r="L19" s="26">
        <f t="shared" si="25"/>
        <v>0</v>
      </c>
      <c r="M19" s="26">
        <f t="shared" si="25"/>
        <v>0</v>
      </c>
      <c r="N19" s="25">
        <f t="shared" si="25"/>
        <v>48</v>
      </c>
      <c r="O19" s="25">
        <f t="shared" si="25"/>
        <v>38</v>
      </c>
      <c r="P19" s="25">
        <f t="shared" si="25"/>
        <v>37</v>
      </c>
      <c r="Q19" s="25">
        <f t="shared" si="25"/>
        <v>38</v>
      </c>
      <c r="R19" s="25">
        <f t="shared" si="25"/>
        <v>44</v>
      </c>
      <c r="S19" s="25">
        <f t="shared" si="25"/>
        <v>0</v>
      </c>
      <c r="T19" s="25">
        <f t="shared" si="25"/>
        <v>0</v>
      </c>
      <c r="U19" s="25">
        <f t="shared" si="25"/>
        <v>0</v>
      </c>
      <c r="V19" s="25">
        <f t="shared" si="25"/>
        <v>0</v>
      </c>
      <c r="W19" s="25">
        <f t="shared" si="25"/>
        <v>0</v>
      </c>
      <c r="X19" s="25">
        <f>MIN(X4:X15)</f>
        <v>52</v>
      </c>
      <c r="Y19" s="25">
        <f t="shared" ref="Y19:AB19" si="26">MIN(Y4:Y15)</f>
        <v>38</v>
      </c>
      <c r="Z19" s="25">
        <f t="shared" si="26"/>
        <v>37</v>
      </c>
      <c r="AA19" s="25">
        <f t="shared" si="26"/>
        <v>38</v>
      </c>
      <c r="AB19" s="25">
        <f t="shared" si="26"/>
        <v>46</v>
      </c>
      <c r="AC19" s="16"/>
      <c r="AD19" s="25">
        <f t="shared" ref="AD19" si="27">MIN(AD4:AD15)</f>
        <v>211</v>
      </c>
    </row>
    <row r="20" spans="1:30" x14ac:dyDescent="0.25">
      <c r="A20" s="21" t="s">
        <v>31</v>
      </c>
      <c r="B20" s="21"/>
      <c r="C20" s="22">
        <f>AVERAGE(C4:C15)</f>
        <v>12.711666666666666</v>
      </c>
      <c r="D20" s="22">
        <f t="shared" ref="D20:H20" si="28">AVERAGE(D4:D15)</f>
        <v>45.166666666666664</v>
      </c>
      <c r="E20" s="22">
        <f t="shared" si="28"/>
        <v>40.833333333333336</v>
      </c>
      <c r="F20" s="22">
        <f t="shared" si="28"/>
        <v>40.583333333333336</v>
      </c>
      <c r="G20" s="22">
        <f t="shared" si="28"/>
        <v>41.416666666666664</v>
      </c>
      <c r="H20" s="22">
        <f t="shared" si="28"/>
        <v>42.833333333333336</v>
      </c>
      <c r="I20" s="24">
        <f t="shared" ref="I20:W20" si="29">AVERAGE(I4:I15)</f>
        <v>5.583333333333333</v>
      </c>
      <c r="J20" s="24">
        <f t="shared" si="29"/>
        <v>1.6666666666666667</v>
      </c>
      <c r="K20" s="24">
        <f t="shared" si="29"/>
        <v>1.25</v>
      </c>
      <c r="L20" s="24">
        <f t="shared" si="29"/>
        <v>2.8333333333333335</v>
      </c>
      <c r="M20" s="24">
        <f t="shared" si="29"/>
        <v>3.9166666666666665</v>
      </c>
      <c r="N20" s="22">
        <f t="shared" si="29"/>
        <v>572.66833333333341</v>
      </c>
      <c r="O20" s="22">
        <f t="shared" si="29"/>
        <v>527.16500000000008</v>
      </c>
      <c r="P20" s="22">
        <f t="shared" si="29"/>
        <v>520.01166666666666</v>
      </c>
      <c r="Q20" s="22">
        <f t="shared" si="29"/>
        <v>520.07500000000005</v>
      </c>
      <c r="R20" s="22">
        <f t="shared" si="29"/>
        <v>533.02</v>
      </c>
      <c r="S20" s="22">
        <f t="shared" si="29"/>
        <v>34.184166666666663</v>
      </c>
      <c r="T20" s="22">
        <f t="shared" si="29"/>
        <v>13.116666666666665</v>
      </c>
      <c r="U20" s="22">
        <f t="shared" si="29"/>
        <v>9.0433333333333348</v>
      </c>
      <c r="V20" s="22">
        <f t="shared" si="29"/>
        <v>17.650000000000002</v>
      </c>
      <c r="W20" s="22">
        <f t="shared" si="29"/>
        <v>21.705833333333334</v>
      </c>
      <c r="X20" s="22">
        <f>AVERAGE(X4:X15)</f>
        <v>606.85249999999996</v>
      </c>
      <c r="Y20" s="22">
        <f t="shared" ref="Y20:AB20" si="30">AVERAGE(Y4:Y15)</f>
        <v>540.28166666666664</v>
      </c>
      <c r="Z20" s="22">
        <f t="shared" si="30"/>
        <v>529.05500000000006</v>
      </c>
      <c r="AA20" s="22">
        <f t="shared" si="30"/>
        <v>537.72500000000002</v>
      </c>
      <c r="AB20" s="22">
        <f t="shared" si="30"/>
        <v>554.7258333333333</v>
      </c>
      <c r="AC20" s="21"/>
      <c r="AD20" s="22">
        <f t="shared" ref="AD20" si="31">AVERAGE(AD4:AD15)</f>
        <v>2768.64</v>
      </c>
    </row>
    <row r="21" spans="1:30" x14ac:dyDescent="0.25">
      <c r="A21" s="16" t="s">
        <v>32</v>
      </c>
      <c r="B21" s="16"/>
      <c r="C21" s="25">
        <f>SUM(C4:C15)</f>
        <v>152.54</v>
      </c>
      <c r="D21" s="25">
        <f t="shared" ref="D21:H21" si="32">SUM(D4:D15)</f>
        <v>542</v>
      </c>
      <c r="E21" s="25">
        <f t="shared" si="32"/>
        <v>490</v>
      </c>
      <c r="F21" s="25">
        <f t="shared" si="32"/>
        <v>487</v>
      </c>
      <c r="G21" s="25">
        <f t="shared" si="32"/>
        <v>497</v>
      </c>
      <c r="H21" s="25">
        <f t="shared" si="32"/>
        <v>514</v>
      </c>
      <c r="I21" s="27">
        <f t="shared" ref="I21:W21" si="33">SUM(I4:I15)</f>
        <v>67</v>
      </c>
      <c r="J21" s="27">
        <f t="shared" si="33"/>
        <v>20</v>
      </c>
      <c r="K21" s="27">
        <f t="shared" si="33"/>
        <v>15</v>
      </c>
      <c r="L21" s="27">
        <f t="shared" si="33"/>
        <v>34</v>
      </c>
      <c r="M21" s="27">
        <f t="shared" si="33"/>
        <v>47</v>
      </c>
      <c r="N21" s="25">
        <f t="shared" si="33"/>
        <v>6872.02</v>
      </c>
      <c r="O21" s="25">
        <f t="shared" si="33"/>
        <v>6325.9800000000014</v>
      </c>
      <c r="P21" s="25">
        <f t="shared" si="33"/>
        <v>6240.1399999999994</v>
      </c>
      <c r="Q21" s="25">
        <f t="shared" si="33"/>
        <v>6240.9000000000005</v>
      </c>
      <c r="R21" s="25">
        <f t="shared" si="33"/>
        <v>6396.24</v>
      </c>
      <c r="S21" s="25">
        <f t="shared" si="33"/>
        <v>410.21</v>
      </c>
      <c r="T21" s="25">
        <f t="shared" si="33"/>
        <v>157.39999999999998</v>
      </c>
      <c r="U21" s="25">
        <f t="shared" si="33"/>
        <v>108.52000000000001</v>
      </c>
      <c r="V21" s="25">
        <f t="shared" si="33"/>
        <v>211.8</v>
      </c>
      <c r="W21" s="25">
        <f t="shared" si="33"/>
        <v>260.47000000000003</v>
      </c>
      <c r="X21" s="25">
        <f>SUM(X4:X15)</f>
        <v>7282.23</v>
      </c>
      <c r="Y21" s="25">
        <f t="shared" ref="Y21:AB21" si="34">SUM(Y4:Y15)</f>
        <v>6483.3799999999992</v>
      </c>
      <c r="Z21" s="25">
        <f t="shared" si="34"/>
        <v>6348.6600000000008</v>
      </c>
      <c r="AA21" s="25">
        <f t="shared" si="34"/>
        <v>6452.7</v>
      </c>
      <c r="AB21" s="25">
        <f t="shared" si="34"/>
        <v>6656.71</v>
      </c>
      <c r="AC21" s="16"/>
      <c r="AD21" s="25">
        <f t="shared" ref="AD21" si="35">SUM(AD4:AD15)</f>
        <v>33223.68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8E40-AC2B-4850-A310-764E580F19C2}">
  <dimension ref="A1:M19"/>
  <sheetViews>
    <sheetView topLeftCell="DIT1" zoomScale="85" zoomScaleNormal="85" workbookViewId="0">
      <selection activeCell="W14" sqref="W14"/>
    </sheetView>
  </sheetViews>
  <sheetFormatPr defaultRowHeight="15" x14ac:dyDescent="0.25"/>
  <cols>
    <col min="2" max="2" width="10.85546875" customWidth="1"/>
    <col min="3" max="3" width="6.5703125" customWidth="1"/>
    <col min="4" max="4" width="6" customWidth="1"/>
    <col min="5" max="5" width="8.28515625" customWidth="1"/>
    <col min="6" max="6" width="7.85546875" customWidth="1"/>
  </cols>
  <sheetData>
    <row r="1" spans="1:13" ht="125.25" x14ac:dyDescent="0.25">
      <c r="A1" t="s">
        <v>38</v>
      </c>
      <c r="C1" s="29" t="s">
        <v>41</v>
      </c>
      <c r="D1" s="29" t="s">
        <v>42</v>
      </c>
      <c r="E1" s="29" t="s">
        <v>43</v>
      </c>
      <c r="F1" s="29" t="s">
        <v>44</v>
      </c>
      <c r="H1" s="29" t="s">
        <v>41</v>
      </c>
      <c r="I1" s="29" t="s">
        <v>42</v>
      </c>
      <c r="J1" s="29" t="s">
        <v>43</v>
      </c>
      <c r="K1" s="29" t="s">
        <v>44</v>
      </c>
      <c r="M1" s="29" t="s">
        <v>46</v>
      </c>
    </row>
    <row r="2" spans="1:13" x14ac:dyDescent="0.25">
      <c r="B2" t="s">
        <v>45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39</v>
      </c>
      <c r="B3" t="s">
        <v>40</v>
      </c>
    </row>
    <row r="4" spans="1:13" x14ac:dyDescent="0.25">
      <c r="A4" s="28" t="s">
        <v>2</v>
      </c>
      <c r="B4" s="28" t="s">
        <v>3</v>
      </c>
      <c r="C4">
        <v>10</v>
      </c>
      <c r="D4">
        <v>19</v>
      </c>
      <c r="E4">
        <v>93</v>
      </c>
      <c r="F4">
        <v>1</v>
      </c>
      <c r="H4" s="30">
        <f>C4/C$2</f>
        <v>1</v>
      </c>
      <c r="I4" s="30">
        <f t="shared" ref="I4:K15" si="0">D4/D$2</f>
        <v>0.95</v>
      </c>
      <c r="J4" s="30">
        <f t="shared" si="0"/>
        <v>0.93</v>
      </c>
      <c r="K4" s="30">
        <f t="shared" si="0"/>
        <v>1</v>
      </c>
      <c r="M4" s="30" t="b">
        <f>OR(H4&lt;0.5,I4&lt;0.5,J4&lt;0.5,K4&lt;0.5)</f>
        <v>0</v>
      </c>
    </row>
    <row r="5" spans="1:13" x14ac:dyDescent="0.25">
      <c r="A5" s="28" t="s">
        <v>4</v>
      </c>
      <c r="B5" s="28" t="s">
        <v>5</v>
      </c>
      <c r="C5">
        <v>9</v>
      </c>
      <c r="D5">
        <v>18</v>
      </c>
      <c r="E5">
        <v>100</v>
      </c>
      <c r="F5">
        <v>1</v>
      </c>
      <c r="H5" s="30">
        <f t="shared" ref="H5:H15" si="1">C5/C$2</f>
        <v>0.9</v>
      </c>
      <c r="I5" s="30">
        <f t="shared" si="0"/>
        <v>0.9</v>
      </c>
      <c r="J5" s="30">
        <f t="shared" si="0"/>
        <v>1</v>
      </c>
      <c r="K5" s="30">
        <f t="shared" si="0"/>
        <v>1</v>
      </c>
      <c r="M5" s="30" t="b">
        <f t="shared" ref="M5:M15" si="2">OR(H5&lt;0.5,I5&lt;0.5,J5&lt;0.5,K5&lt;0.5)</f>
        <v>0</v>
      </c>
    </row>
    <row r="6" spans="1:13" x14ac:dyDescent="0.25">
      <c r="A6" s="28" t="s">
        <v>6</v>
      </c>
      <c r="B6" s="28" t="s">
        <v>3</v>
      </c>
      <c r="C6">
        <v>8</v>
      </c>
      <c r="D6">
        <v>17</v>
      </c>
      <c r="E6">
        <v>82</v>
      </c>
      <c r="F6">
        <v>1</v>
      </c>
      <c r="H6" s="30">
        <f t="shared" si="1"/>
        <v>0.8</v>
      </c>
      <c r="I6" s="30">
        <f t="shared" si="0"/>
        <v>0.85</v>
      </c>
      <c r="J6" s="30">
        <f t="shared" si="0"/>
        <v>0.82</v>
      </c>
      <c r="K6" s="30">
        <f t="shared" si="0"/>
        <v>1</v>
      </c>
      <c r="M6" s="30" t="b">
        <f t="shared" si="2"/>
        <v>0</v>
      </c>
    </row>
    <row r="7" spans="1:13" x14ac:dyDescent="0.25">
      <c r="A7" s="28" t="s">
        <v>7</v>
      </c>
      <c r="B7" s="28" t="s">
        <v>9</v>
      </c>
      <c r="C7">
        <v>9</v>
      </c>
      <c r="D7">
        <v>10</v>
      </c>
      <c r="E7">
        <v>73</v>
      </c>
      <c r="F7">
        <v>1</v>
      </c>
      <c r="H7" s="30">
        <f t="shared" si="1"/>
        <v>0.9</v>
      </c>
      <c r="I7" s="30">
        <f t="shared" si="0"/>
        <v>0.5</v>
      </c>
      <c r="J7" s="30">
        <f t="shared" si="0"/>
        <v>0.73</v>
      </c>
      <c r="K7" s="30">
        <f t="shared" si="0"/>
        <v>1</v>
      </c>
      <c r="M7" s="30" t="b">
        <f t="shared" si="2"/>
        <v>0</v>
      </c>
    </row>
    <row r="8" spans="1:13" x14ac:dyDescent="0.25">
      <c r="A8" s="28" t="s">
        <v>8</v>
      </c>
      <c r="B8" s="28" t="s">
        <v>10</v>
      </c>
      <c r="C8">
        <v>10</v>
      </c>
      <c r="D8">
        <v>20</v>
      </c>
      <c r="E8">
        <v>59</v>
      </c>
      <c r="F8">
        <v>0</v>
      </c>
      <c r="H8" s="30">
        <f t="shared" si="1"/>
        <v>1</v>
      </c>
      <c r="I8" s="30">
        <f t="shared" si="0"/>
        <v>1</v>
      </c>
      <c r="J8" s="30">
        <f t="shared" si="0"/>
        <v>0.59</v>
      </c>
      <c r="K8" s="30">
        <f t="shared" si="0"/>
        <v>0</v>
      </c>
      <c r="M8" s="30" t="b">
        <f t="shared" si="2"/>
        <v>1</v>
      </c>
    </row>
    <row r="9" spans="1:13" x14ac:dyDescent="0.25">
      <c r="A9" s="28" t="s">
        <v>13</v>
      </c>
      <c r="B9" s="28" t="s">
        <v>14</v>
      </c>
      <c r="C9">
        <v>9</v>
      </c>
      <c r="D9">
        <v>17</v>
      </c>
      <c r="E9">
        <v>100</v>
      </c>
      <c r="F9">
        <v>1</v>
      </c>
      <c r="H9" s="30">
        <f t="shared" si="1"/>
        <v>0.9</v>
      </c>
      <c r="I9" s="30">
        <f t="shared" si="0"/>
        <v>0.85</v>
      </c>
      <c r="J9" s="30">
        <f t="shared" si="0"/>
        <v>1</v>
      </c>
      <c r="K9" s="30">
        <f t="shared" si="0"/>
        <v>1</v>
      </c>
      <c r="M9" s="30" t="b">
        <f t="shared" si="2"/>
        <v>0</v>
      </c>
    </row>
    <row r="10" spans="1:13" x14ac:dyDescent="0.25">
      <c r="A10" s="28" t="s">
        <v>15</v>
      </c>
      <c r="B10" s="28" t="s">
        <v>16</v>
      </c>
      <c r="C10">
        <v>8</v>
      </c>
      <c r="D10">
        <v>20</v>
      </c>
      <c r="E10">
        <v>100</v>
      </c>
      <c r="F10">
        <v>1</v>
      </c>
      <c r="H10" s="30">
        <f t="shared" si="1"/>
        <v>0.8</v>
      </c>
      <c r="I10" s="30">
        <f t="shared" si="0"/>
        <v>1</v>
      </c>
      <c r="J10" s="30">
        <f t="shared" si="0"/>
        <v>1</v>
      </c>
      <c r="K10" s="30">
        <f t="shared" si="0"/>
        <v>1</v>
      </c>
      <c r="M10" s="30" t="b">
        <f t="shared" si="2"/>
        <v>0</v>
      </c>
    </row>
    <row r="11" spans="1:13" x14ac:dyDescent="0.25">
      <c r="A11" s="28" t="s">
        <v>17</v>
      </c>
      <c r="B11" s="28" t="s">
        <v>18</v>
      </c>
      <c r="C11">
        <v>5</v>
      </c>
      <c r="D11">
        <v>6</v>
      </c>
      <c r="E11">
        <v>100</v>
      </c>
      <c r="F11">
        <v>1</v>
      </c>
      <c r="H11" s="30">
        <f t="shared" si="1"/>
        <v>0.5</v>
      </c>
      <c r="I11" s="30">
        <f t="shared" si="0"/>
        <v>0.3</v>
      </c>
      <c r="J11" s="30">
        <f t="shared" si="0"/>
        <v>1</v>
      </c>
      <c r="K11" s="30">
        <f t="shared" si="0"/>
        <v>1</v>
      </c>
      <c r="M11" s="30" t="b">
        <f t="shared" si="2"/>
        <v>1</v>
      </c>
    </row>
    <row r="12" spans="1:13" x14ac:dyDescent="0.25">
      <c r="A12" s="28" t="s">
        <v>19</v>
      </c>
      <c r="B12" s="28" t="s">
        <v>20</v>
      </c>
      <c r="C12">
        <v>10</v>
      </c>
      <c r="D12">
        <v>19</v>
      </c>
      <c r="E12">
        <v>67</v>
      </c>
      <c r="F12">
        <v>0</v>
      </c>
      <c r="H12" s="30">
        <f t="shared" si="1"/>
        <v>1</v>
      </c>
      <c r="I12" s="30">
        <f t="shared" si="0"/>
        <v>0.95</v>
      </c>
      <c r="J12" s="30">
        <f t="shared" si="0"/>
        <v>0.67</v>
      </c>
      <c r="K12" s="30">
        <f t="shared" si="0"/>
        <v>0</v>
      </c>
      <c r="M12" s="30" t="b">
        <f t="shared" si="2"/>
        <v>1</v>
      </c>
    </row>
    <row r="13" spans="1:13" x14ac:dyDescent="0.25">
      <c r="A13" s="28" t="s">
        <v>21</v>
      </c>
      <c r="B13" s="28" t="s">
        <v>22</v>
      </c>
      <c r="C13">
        <v>9</v>
      </c>
      <c r="D13">
        <v>20</v>
      </c>
      <c r="E13">
        <v>70</v>
      </c>
      <c r="F13">
        <v>1</v>
      </c>
      <c r="H13" s="30">
        <f t="shared" si="1"/>
        <v>0.9</v>
      </c>
      <c r="I13" s="30">
        <f t="shared" si="0"/>
        <v>1</v>
      </c>
      <c r="J13" s="30">
        <f t="shared" si="0"/>
        <v>0.7</v>
      </c>
      <c r="K13" s="30">
        <f t="shared" si="0"/>
        <v>1</v>
      </c>
      <c r="M13" s="30" t="b">
        <f t="shared" si="2"/>
        <v>0</v>
      </c>
    </row>
    <row r="14" spans="1:13" x14ac:dyDescent="0.25">
      <c r="A14" s="28" t="s">
        <v>23</v>
      </c>
      <c r="B14" s="28" t="s">
        <v>24</v>
      </c>
      <c r="C14">
        <v>10</v>
      </c>
      <c r="D14">
        <v>10</v>
      </c>
      <c r="E14">
        <v>90</v>
      </c>
      <c r="F14">
        <v>1</v>
      </c>
      <c r="H14" s="30">
        <f t="shared" si="1"/>
        <v>1</v>
      </c>
      <c r="I14" s="30">
        <f t="shared" si="0"/>
        <v>0.5</v>
      </c>
      <c r="J14" s="30">
        <f t="shared" si="0"/>
        <v>0.9</v>
      </c>
      <c r="K14" s="30">
        <f t="shared" si="0"/>
        <v>1</v>
      </c>
      <c r="M14" s="30" t="b">
        <f t="shared" si="2"/>
        <v>0</v>
      </c>
    </row>
    <row r="15" spans="1:13" x14ac:dyDescent="0.25">
      <c r="A15" s="28" t="s">
        <v>25</v>
      </c>
      <c r="B15" s="28" t="s">
        <v>26</v>
      </c>
      <c r="C15">
        <v>8</v>
      </c>
      <c r="D15">
        <v>14</v>
      </c>
      <c r="E15">
        <v>89</v>
      </c>
      <c r="F15">
        <v>0</v>
      </c>
      <c r="H15" s="30">
        <f t="shared" si="1"/>
        <v>0.8</v>
      </c>
      <c r="I15" s="30">
        <f t="shared" si="0"/>
        <v>0.7</v>
      </c>
      <c r="J15" s="30">
        <f t="shared" si="0"/>
        <v>0.89</v>
      </c>
      <c r="K15" s="30">
        <f t="shared" si="0"/>
        <v>0</v>
      </c>
      <c r="M15" s="30" t="b">
        <f t="shared" si="2"/>
        <v>1</v>
      </c>
    </row>
    <row r="17" spans="1:11" x14ac:dyDescent="0.25">
      <c r="A17" t="s">
        <v>29</v>
      </c>
      <c r="C17">
        <f>MAX(C4:C15)</f>
        <v>10</v>
      </c>
      <c r="D17">
        <f t="shared" ref="D17:F17" si="3">MAX(D4:D15)</f>
        <v>20</v>
      </c>
      <c r="E17">
        <f t="shared" si="3"/>
        <v>100</v>
      </c>
      <c r="F17">
        <f t="shared" si="3"/>
        <v>1</v>
      </c>
      <c r="H17" s="30">
        <f>MAX(H4:H15)</f>
        <v>1</v>
      </c>
      <c r="I17" s="30">
        <f t="shared" ref="I17:K17" si="4">MAX(I4:I15)</f>
        <v>1</v>
      </c>
      <c r="J17" s="30">
        <f t="shared" si="4"/>
        <v>1</v>
      </c>
      <c r="K17" s="30">
        <f t="shared" si="4"/>
        <v>1</v>
      </c>
    </row>
    <row r="18" spans="1:11" x14ac:dyDescent="0.25">
      <c r="A18" t="s">
        <v>30</v>
      </c>
      <c r="C18">
        <f>MIN(C4:C15)</f>
        <v>5</v>
      </c>
      <c r="D18">
        <f t="shared" ref="D18:F18" si="5">MIN(D4:D15)</f>
        <v>6</v>
      </c>
      <c r="E18">
        <f t="shared" si="5"/>
        <v>59</v>
      </c>
      <c r="F18">
        <f t="shared" si="5"/>
        <v>0</v>
      </c>
      <c r="H18" s="30">
        <f>MIN(H4:H15)</f>
        <v>0.5</v>
      </c>
      <c r="I18" s="30">
        <f t="shared" ref="I18:K18" si="6">MIN(I4:I15)</f>
        <v>0.3</v>
      </c>
      <c r="J18" s="30">
        <f t="shared" si="6"/>
        <v>0.59</v>
      </c>
      <c r="K18" s="30">
        <f t="shared" si="6"/>
        <v>0</v>
      </c>
    </row>
    <row r="19" spans="1:11" x14ac:dyDescent="0.25">
      <c r="A19" t="s">
        <v>31</v>
      </c>
      <c r="C19">
        <f>AVERAGE(C4:C15)</f>
        <v>8.75</v>
      </c>
      <c r="D19">
        <f t="shared" ref="D19:F19" si="7">AVERAGE(D4:D15)</f>
        <v>15.833333333333334</v>
      </c>
      <c r="E19">
        <f t="shared" si="7"/>
        <v>85.25</v>
      </c>
      <c r="F19">
        <f t="shared" si="7"/>
        <v>0.75</v>
      </c>
      <c r="H19" s="30">
        <f>AVERAGE(H4:H15)</f>
        <v>0.875</v>
      </c>
      <c r="I19" s="30">
        <f t="shared" ref="I19:K19" si="8">AVERAGE(I4:I15)</f>
        <v>0.79166666666666663</v>
      </c>
      <c r="J19" s="30">
        <f t="shared" si="8"/>
        <v>0.85250000000000004</v>
      </c>
      <c r="K19" s="30">
        <f t="shared" si="8"/>
        <v>0.75</v>
      </c>
    </row>
  </sheetData>
  <conditionalFormatting sqref="C4:C1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5 M4:M15">
    <cfRule type="cellIs" dxfId="3" priority="2" operator="lessThan">
      <formula>0.5</formula>
    </cfRule>
  </conditionalFormatting>
  <conditionalFormatting sqref="M4:M15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6841-66F8-4E0E-843E-7D883D833004}">
  <dimension ref="A1:L9"/>
  <sheetViews>
    <sheetView workbookViewId="0">
      <selection activeCell="I17" sqref="I17"/>
    </sheetView>
  </sheetViews>
  <sheetFormatPr defaultRowHeight="15" x14ac:dyDescent="0.25"/>
  <sheetData>
    <row r="1" spans="1:12" x14ac:dyDescent="0.25">
      <c r="A1" t="s">
        <v>47</v>
      </c>
      <c r="F1" t="s">
        <v>60</v>
      </c>
      <c r="K1" t="s">
        <v>59</v>
      </c>
    </row>
    <row r="4" spans="1:12" x14ac:dyDescent="0.25">
      <c r="A4" t="s">
        <v>48</v>
      </c>
      <c r="B4" s="31" t="s">
        <v>54</v>
      </c>
      <c r="C4" s="31">
        <v>3</v>
      </c>
      <c r="D4" s="32" t="s">
        <v>55</v>
      </c>
      <c r="E4" s="32">
        <v>5</v>
      </c>
      <c r="F4" s="33" t="s">
        <v>56</v>
      </c>
      <c r="G4" s="33">
        <v>4</v>
      </c>
      <c r="H4" s="34" t="s">
        <v>57</v>
      </c>
      <c r="I4" s="34">
        <v>3</v>
      </c>
      <c r="J4" s="35" t="s">
        <v>58</v>
      </c>
      <c r="K4" s="35">
        <v>1</v>
      </c>
      <c r="L4" s="28" t="s">
        <v>32</v>
      </c>
    </row>
    <row r="5" spans="1:12" x14ac:dyDescent="0.25">
      <c r="A5" t="s">
        <v>49</v>
      </c>
      <c r="B5" s="31">
        <v>1</v>
      </c>
      <c r="C5" s="31">
        <f>C$4*B5</f>
        <v>3</v>
      </c>
      <c r="D5" s="32">
        <v>5</v>
      </c>
      <c r="E5" s="32">
        <f>E$4*D5</f>
        <v>25</v>
      </c>
      <c r="F5" s="33">
        <v>1</v>
      </c>
      <c r="G5" s="33">
        <f>G$4*F5</f>
        <v>4</v>
      </c>
      <c r="H5" s="34">
        <v>4</v>
      </c>
      <c r="I5" s="34">
        <f>I$4*H5</f>
        <v>12</v>
      </c>
      <c r="J5" s="35">
        <v>5</v>
      </c>
      <c r="K5" s="35">
        <f>K$4*J5</f>
        <v>5</v>
      </c>
      <c r="L5" s="28">
        <f>SUM(C5+E5+G5+I5+K5)</f>
        <v>49</v>
      </c>
    </row>
    <row r="6" spans="1:12" x14ac:dyDescent="0.25">
      <c r="A6" t="s">
        <v>50</v>
      </c>
      <c r="B6" s="31">
        <v>4</v>
      </c>
      <c r="C6" s="31">
        <f t="shared" ref="C6:C9" si="0">C$4*B6</f>
        <v>12</v>
      </c>
      <c r="D6" s="32">
        <v>4</v>
      </c>
      <c r="E6" s="32">
        <f t="shared" ref="E6" si="1">E$4*D6</f>
        <v>20</v>
      </c>
      <c r="F6" s="33">
        <v>3</v>
      </c>
      <c r="G6" s="33">
        <f t="shared" ref="G6" si="2">G$4*F6</f>
        <v>12</v>
      </c>
      <c r="H6" s="34">
        <v>2</v>
      </c>
      <c r="I6" s="34">
        <f t="shared" ref="I6" si="3">I$4*H6</f>
        <v>6</v>
      </c>
      <c r="J6" s="35">
        <v>1</v>
      </c>
      <c r="K6" s="35">
        <f t="shared" ref="K6" si="4">K$4*J6</f>
        <v>1</v>
      </c>
      <c r="L6" s="28">
        <f t="shared" ref="L6:L9" si="5">SUM(C6+E6+G6+I6+K6)</f>
        <v>51</v>
      </c>
    </row>
    <row r="7" spans="1:12" x14ac:dyDescent="0.25">
      <c r="A7" t="s">
        <v>51</v>
      </c>
      <c r="B7" s="31">
        <v>5</v>
      </c>
      <c r="C7" s="31">
        <f t="shared" si="0"/>
        <v>15</v>
      </c>
      <c r="D7" s="32">
        <v>1</v>
      </c>
      <c r="E7" s="32">
        <f t="shared" ref="E7" si="6">E$4*D7</f>
        <v>5</v>
      </c>
      <c r="F7" s="33">
        <v>5</v>
      </c>
      <c r="G7" s="33">
        <f t="shared" ref="G7" si="7">G$4*F7</f>
        <v>20</v>
      </c>
      <c r="H7" s="34">
        <v>3</v>
      </c>
      <c r="I7" s="34">
        <f t="shared" ref="I7" si="8">I$4*H7</f>
        <v>9</v>
      </c>
      <c r="J7" s="35">
        <v>3</v>
      </c>
      <c r="K7" s="35">
        <f t="shared" ref="K7" si="9">K$4*J7</f>
        <v>3</v>
      </c>
      <c r="L7" s="28">
        <f t="shared" si="5"/>
        <v>52</v>
      </c>
    </row>
    <row r="8" spans="1:12" x14ac:dyDescent="0.25">
      <c r="A8" t="s">
        <v>52</v>
      </c>
      <c r="B8" s="31">
        <v>3</v>
      </c>
      <c r="C8" s="31">
        <f t="shared" si="0"/>
        <v>9</v>
      </c>
      <c r="D8" s="32">
        <v>5</v>
      </c>
      <c r="E8" s="32">
        <f t="shared" ref="E8" si="10">E$4*D8</f>
        <v>25</v>
      </c>
      <c r="F8" s="33">
        <v>4</v>
      </c>
      <c r="G8" s="33">
        <f t="shared" ref="G8" si="11">G$4*F8</f>
        <v>16</v>
      </c>
      <c r="H8" s="34">
        <v>4</v>
      </c>
      <c r="I8" s="34">
        <f t="shared" ref="I8" si="12">I$4*H8</f>
        <v>12</v>
      </c>
      <c r="J8" s="35">
        <v>3</v>
      </c>
      <c r="K8" s="35">
        <f t="shared" ref="K8" si="13">K$4*J8</f>
        <v>3</v>
      </c>
      <c r="L8" s="28">
        <f t="shared" si="5"/>
        <v>65</v>
      </c>
    </row>
    <row r="9" spans="1:12" x14ac:dyDescent="0.25">
      <c r="A9" t="s">
        <v>53</v>
      </c>
      <c r="B9" s="31">
        <v>3</v>
      </c>
      <c r="C9" s="31">
        <f t="shared" si="0"/>
        <v>9</v>
      </c>
      <c r="D9" s="32">
        <v>5</v>
      </c>
      <c r="E9" s="32">
        <f t="shared" ref="E9" si="14">E$4*D9</f>
        <v>25</v>
      </c>
      <c r="F9" s="33">
        <v>2</v>
      </c>
      <c r="G9" s="33">
        <f t="shared" ref="G9" si="15">G$4*F9</f>
        <v>8</v>
      </c>
      <c r="H9" s="34">
        <v>2</v>
      </c>
      <c r="I9" s="34">
        <f t="shared" ref="I9" si="16">I$4*H9</f>
        <v>6</v>
      </c>
      <c r="J9" s="35">
        <v>5</v>
      </c>
      <c r="K9" s="35">
        <f t="shared" ref="K9" si="17">K$4*J9</f>
        <v>5</v>
      </c>
      <c r="L9" s="28">
        <f t="shared" si="5"/>
        <v>53</v>
      </c>
    </row>
  </sheetData>
  <conditionalFormatting sqref="L4:L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8DE7-5D56-4A8C-A809-A2088BC6F7DA}">
  <dimension ref="A1:B8"/>
  <sheetViews>
    <sheetView tabSelected="1" workbookViewId="0">
      <selection activeCell="D2" sqref="D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s="43" t="s">
        <v>122</v>
      </c>
      <c r="B1" s="43"/>
    </row>
    <row r="3" spans="1:2" x14ac:dyDescent="0.25">
      <c r="A3" s="41" t="s">
        <v>119</v>
      </c>
      <c r="B3" t="s">
        <v>121</v>
      </c>
    </row>
    <row r="4" spans="1:2" x14ac:dyDescent="0.25">
      <c r="A4" s="42" t="s">
        <v>74</v>
      </c>
      <c r="B4" s="40">
        <v>6003.5</v>
      </c>
    </row>
    <row r="5" spans="1:2" x14ac:dyDescent="0.25">
      <c r="A5" s="42" t="s">
        <v>78</v>
      </c>
      <c r="B5" s="40">
        <v>2410.7000000000003</v>
      </c>
    </row>
    <row r="6" spans="1:2" x14ac:dyDescent="0.25">
      <c r="A6" s="42" t="s">
        <v>92</v>
      </c>
      <c r="B6" s="40">
        <v>3035.3</v>
      </c>
    </row>
    <row r="7" spans="1:2" x14ac:dyDescent="0.25">
      <c r="A7" s="42" t="s">
        <v>83</v>
      </c>
      <c r="B7" s="40">
        <v>5661.0999999999985</v>
      </c>
    </row>
    <row r="8" spans="1:2" x14ac:dyDescent="0.25">
      <c r="A8" s="42" t="s">
        <v>120</v>
      </c>
      <c r="B8" s="40">
        <v>17110.599999999999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80C-3EBB-4698-A928-520FC8E09728}">
  <dimension ref="A1:P176"/>
  <sheetViews>
    <sheetView workbookViewId="0">
      <selection sqref="A1:K172"/>
    </sheetView>
  </sheetViews>
  <sheetFormatPr defaultColWidth="12.5703125" defaultRowHeight="15" x14ac:dyDescent="0.25"/>
  <cols>
    <col min="4" max="4" width="21" customWidth="1"/>
    <col min="5" max="7" width="12.5703125" style="40"/>
    <col min="8" max="8" width="15.85546875" customWidth="1"/>
  </cols>
  <sheetData>
    <row r="1" spans="1:16" ht="75" x14ac:dyDescent="0.25">
      <c r="A1" s="36" t="s">
        <v>61</v>
      </c>
      <c r="B1" s="36" t="s">
        <v>62</v>
      </c>
      <c r="C1" s="36" t="s">
        <v>63</v>
      </c>
      <c r="D1" s="36" t="s">
        <v>64</v>
      </c>
      <c r="E1" s="37" t="s">
        <v>65</v>
      </c>
      <c r="F1" s="37" t="s">
        <v>66</v>
      </c>
      <c r="G1" s="37" t="s">
        <v>67</v>
      </c>
      <c r="H1" s="36" t="s">
        <v>115</v>
      </c>
      <c r="I1" s="36" t="s">
        <v>68</v>
      </c>
      <c r="J1" s="36" t="s">
        <v>69</v>
      </c>
      <c r="K1" s="36" t="s">
        <v>70</v>
      </c>
    </row>
    <row r="2" spans="1:16" x14ac:dyDescent="0.25">
      <c r="A2" s="38" t="s">
        <v>71</v>
      </c>
      <c r="B2" s="39">
        <v>1001</v>
      </c>
      <c r="C2">
        <v>9822</v>
      </c>
      <c r="D2" t="s">
        <v>72</v>
      </c>
      <c r="E2" s="40">
        <v>58.3</v>
      </c>
      <c r="F2" s="40">
        <v>98.4</v>
      </c>
      <c r="G2" s="40">
        <f t="shared" ref="G2:G33" si="0">F2-E2</f>
        <v>40.100000000000009</v>
      </c>
      <c r="H2" s="40">
        <f t="shared" ref="H2:H33" si="1">IF(F2&gt;50,G2*0.2,G2*0.1)</f>
        <v>8.0200000000000014</v>
      </c>
      <c r="I2" t="s">
        <v>73</v>
      </c>
      <c r="J2" t="s">
        <v>74</v>
      </c>
      <c r="K2" t="s">
        <v>75</v>
      </c>
    </row>
    <row r="3" spans="1:16" x14ac:dyDescent="0.25">
      <c r="A3" s="38" t="s">
        <v>71</v>
      </c>
      <c r="B3" s="39">
        <v>1002</v>
      </c>
      <c r="C3">
        <v>2877</v>
      </c>
      <c r="D3" t="s">
        <v>76</v>
      </c>
      <c r="E3" s="40">
        <v>11.4</v>
      </c>
      <c r="F3" s="40">
        <v>16.3</v>
      </c>
      <c r="G3" s="40">
        <f t="shared" si="0"/>
        <v>4.9000000000000004</v>
      </c>
      <c r="H3" s="40">
        <f t="shared" si="1"/>
        <v>0.49000000000000005</v>
      </c>
      <c r="I3" t="s">
        <v>77</v>
      </c>
      <c r="J3" t="s">
        <v>78</v>
      </c>
      <c r="K3" t="s">
        <v>79</v>
      </c>
      <c r="M3" t="s">
        <v>80</v>
      </c>
    </row>
    <row r="4" spans="1:16" x14ac:dyDescent="0.25">
      <c r="A4" s="38" t="s">
        <v>71</v>
      </c>
      <c r="B4" s="39">
        <v>1003</v>
      </c>
      <c r="C4">
        <v>2499</v>
      </c>
      <c r="D4" t="s">
        <v>81</v>
      </c>
      <c r="E4" s="40">
        <v>6.2</v>
      </c>
      <c r="F4" s="40">
        <v>9.1999999999999993</v>
      </c>
      <c r="G4" s="40">
        <f t="shared" si="0"/>
        <v>2.9999999999999991</v>
      </c>
      <c r="H4" s="40">
        <f t="shared" si="1"/>
        <v>0.29999999999999993</v>
      </c>
      <c r="I4" t="s">
        <v>82</v>
      </c>
      <c r="J4" t="s">
        <v>83</v>
      </c>
      <c r="K4" t="s">
        <v>84</v>
      </c>
      <c r="M4" t="s">
        <v>85</v>
      </c>
    </row>
    <row r="5" spans="1:16" x14ac:dyDescent="0.25">
      <c r="A5" s="38" t="s">
        <v>71</v>
      </c>
      <c r="B5" s="39">
        <v>1004</v>
      </c>
      <c r="C5">
        <v>8722</v>
      </c>
      <c r="D5" t="s">
        <v>86</v>
      </c>
      <c r="E5" s="40">
        <v>344</v>
      </c>
      <c r="F5" s="40">
        <v>502</v>
      </c>
      <c r="G5" s="40">
        <f t="shared" si="0"/>
        <v>158</v>
      </c>
      <c r="H5" s="40">
        <f t="shared" si="1"/>
        <v>31.6</v>
      </c>
      <c r="I5" t="s">
        <v>73</v>
      </c>
      <c r="J5" t="s">
        <v>74</v>
      </c>
      <c r="K5" t="s">
        <v>84</v>
      </c>
      <c r="M5" t="s">
        <v>87</v>
      </c>
    </row>
    <row r="6" spans="1:16" x14ac:dyDescent="0.25">
      <c r="A6" s="38" t="s">
        <v>71</v>
      </c>
      <c r="B6" s="39">
        <v>1005</v>
      </c>
      <c r="C6">
        <v>1109</v>
      </c>
      <c r="D6" t="s">
        <v>88</v>
      </c>
      <c r="E6" s="40">
        <v>3</v>
      </c>
      <c r="F6" s="40">
        <v>8</v>
      </c>
      <c r="G6" s="40">
        <f t="shared" si="0"/>
        <v>5</v>
      </c>
      <c r="H6" s="40">
        <f t="shared" si="1"/>
        <v>0.5</v>
      </c>
      <c r="I6" t="s">
        <v>82</v>
      </c>
      <c r="J6" t="s">
        <v>83</v>
      </c>
      <c r="K6" t="s">
        <v>84</v>
      </c>
      <c r="M6" t="s">
        <v>89</v>
      </c>
    </row>
    <row r="7" spans="1:16" x14ac:dyDescent="0.25">
      <c r="A7" s="38" t="s">
        <v>71</v>
      </c>
      <c r="B7" s="39">
        <v>1006</v>
      </c>
      <c r="C7">
        <v>9822</v>
      </c>
      <c r="D7" t="s">
        <v>72</v>
      </c>
      <c r="E7" s="40">
        <v>58.3</v>
      </c>
      <c r="F7" s="40">
        <v>98.4</v>
      </c>
      <c r="G7" s="40">
        <f t="shared" si="0"/>
        <v>40.100000000000009</v>
      </c>
      <c r="H7" s="40">
        <f t="shared" si="1"/>
        <v>8.0200000000000014</v>
      </c>
      <c r="I7" t="s">
        <v>82</v>
      </c>
      <c r="J7" t="s">
        <v>83</v>
      </c>
      <c r="K7" t="s">
        <v>84</v>
      </c>
      <c r="M7" t="s">
        <v>90</v>
      </c>
    </row>
    <row r="8" spans="1:16" x14ac:dyDescent="0.25">
      <c r="A8" s="38" t="s">
        <v>71</v>
      </c>
      <c r="B8" s="39">
        <v>1007</v>
      </c>
      <c r="C8">
        <v>1109</v>
      </c>
      <c r="D8" t="s">
        <v>88</v>
      </c>
      <c r="E8" s="40">
        <v>3</v>
      </c>
      <c r="F8" s="40">
        <v>8</v>
      </c>
      <c r="G8" s="40">
        <f t="shared" si="0"/>
        <v>5</v>
      </c>
      <c r="H8" s="40">
        <f t="shared" si="1"/>
        <v>0.5</v>
      </c>
      <c r="I8" t="s">
        <v>91</v>
      </c>
      <c r="J8" t="s">
        <v>92</v>
      </c>
      <c r="K8" t="s">
        <v>75</v>
      </c>
      <c r="M8" t="s">
        <v>93</v>
      </c>
    </row>
    <row r="9" spans="1:16" x14ac:dyDescent="0.25">
      <c r="A9" s="38" t="s">
        <v>71</v>
      </c>
      <c r="B9" s="39">
        <v>1008</v>
      </c>
      <c r="C9">
        <v>2877</v>
      </c>
      <c r="D9" t="s">
        <v>76</v>
      </c>
      <c r="E9" s="40">
        <v>11.4</v>
      </c>
      <c r="F9" s="40">
        <v>16.3</v>
      </c>
      <c r="G9" s="40">
        <f t="shared" si="0"/>
        <v>4.9000000000000004</v>
      </c>
      <c r="H9" s="40">
        <f t="shared" si="1"/>
        <v>0.49000000000000005</v>
      </c>
      <c r="I9" t="s">
        <v>82</v>
      </c>
      <c r="J9" t="s">
        <v>83</v>
      </c>
      <c r="K9" t="s">
        <v>75</v>
      </c>
      <c r="M9" t="s">
        <v>94</v>
      </c>
    </row>
    <row r="10" spans="1:16" x14ac:dyDescent="0.25">
      <c r="A10" s="38" t="s">
        <v>71</v>
      </c>
      <c r="B10" s="39">
        <v>1009</v>
      </c>
      <c r="C10">
        <v>1109</v>
      </c>
      <c r="D10" t="s">
        <v>88</v>
      </c>
      <c r="E10" s="40">
        <v>3</v>
      </c>
      <c r="F10" s="40">
        <v>8</v>
      </c>
      <c r="G10" s="40">
        <f t="shared" si="0"/>
        <v>5</v>
      </c>
      <c r="H10" s="40">
        <f t="shared" si="1"/>
        <v>0.5</v>
      </c>
      <c r="I10" t="s">
        <v>82</v>
      </c>
      <c r="J10" t="s">
        <v>83</v>
      </c>
      <c r="K10" t="s">
        <v>84</v>
      </c>
    </row>
    <row r="11" spans="1:16" x14ac:dyDescent="0.25">
      <c r="A11" s="38" t="s">
        <v>71</v>
      </c>
      <c r="B11" s="39">
        <v>1010</v>
      </c>
      <c r="C11">
        <v>2877</v>
      </c>
      <c r="D11" t="s">
        <v>76</v>
      </c>
      <c r="E11" s="40">
        <v>11.4</v>
      </c>
      <c r="F11" s="40">
        <v>16.3</v>
      </c>
      <c r="G11" s="40">
        <f t="shared" si="0"/>
        <v>4.9000000000000004</v>
      </c>
      <c r="H11" s="40">
        <f t="shared" si="1"/>
        <v>0.49000000000000005</v>
      </c>
      <c r="I11" t="s">
        <v>77</v>
      </c>
      <c r="J11" t="s">
        <v>78</v>
      </c>
      <c r="K11" t="s">
        <v>95</v>
      </c>
    </row>
    <row r="12" spans="1:16" x14ac:dyDescent="0.25">
      <c r="A12" s="38" t="s">
        <v>71</v>
      </c>
      <c r="B12" s="39">
        <v>1011</v>
      </c>
      <c r="C12">
        <v>2877</v>
      </c>
      <c r="D12" t="s">
        <v>76</v>
      </c>
      <c r="E12" s="40">
        <v>11.4</v>
      </c>
      <c r="F12" s="40">
        <v>16.3</v>
      </c>
      <c r="G12" s="40">
        <f t="shared" si="0"/>
        <v>4.9000000000000004</v>
      </c>
      <c r="H12" s="40">
        <f t="shared" si="1"/>
        <v>0.49000000000000005</v>
      </c>
      <c r="I12" t="s">
        <v>77</v>
      </c>
      <c r="J12" t="s">
        <v>78</v>
      </c>
      <c r="K12" t="s">
        <v>84</v>
      </c>
    </row>
    <row r="13" spans="1:16" x14ac:dyDescent="0.25">
      <c r="A13" s="38" t="s">
        <v>71</v>
      </c>
      <c r="B13" s="39">
        <v>1012</v>
      </c>
      <c r="C13">
        <v>4421</v>
      </c>
      <c r="D13" t="s">
        <v>96</v>
      </c>
      <c r="E13" s="40">
        <v>45</v>
      </c>
      <c r="F13" s="40">
        <v>87</v>
      </c>
      <c r="G13" s="40">
        <f t="shared" si="0"/>
        <v>42</v>
      </c>
      <c r="H13" s="40">
        <f t="shared" si="1"/>
        <v>8.4</v>
      </c>
      <c r="I13" t="s">
        <v>82</v>
      </c>
      <c r="J13" t="s">
        <v>83</v>
      </c>
      <c r="K13" t="s">
        <v>75</v>
      </c>
    </row>
    <row r="14" spans="1:16" x14ac:dyDescent="0.25">
      <c r="A14" s="38" t="s">
        <v>71</v>
      </c>
      <c r="B14" s="39">
        <v>1013</v>
      </c>
      <c r="C14">
        <v>9212</v>
      </c>
      <c r="D14" t="s">
        <v>97</v>
      </c>
      <c r="E14" s="40">
        <v>4</v>
      </c>
      <c r="F14" s="40">
        <v>7</v>
      </c>
      <c r="G14" s="40">
        <f t="shared" si="0"/>
        <v>3</v>
      </c>
      <c r="H14" s="40">
        <f t="shared" si="1"/>
        <v>0.30000000000000004</v>
      </c>
      <c r="I14" t="s">
        <v>91</v>
      </c>
      <c r="J14" t="s">
        <v>92</v>
      </c>
      <c r="K14" t="s">
        <v>95</v>
      </c>
    </row>
    <row r="15" spans="1:16" x14ac:dyDescent="0.25">
      <c r="A15" s="38" t="s">
        <v>71</v>
      </c>
      <c r="B15" s="39">
        <v>1014</v>
      </c>
      <c r="C15">
        <v>8722</v>
      </c>
      <c r="D15" t="s">
        <v>86</v>
      </c>
      <c r="E15" s="40">
        <v>344</v>
      </c>
      <c r="F15" s="40">
        <v>502</v>
      </c>
      <c r="G15" s="40">
        <f t="shared" si="0"/>
        <v>158</v>
      </c>
      <c r="H15" s="40">
        <f t="shared" si="1"/>
        <v>31.6</v>
      </c>
      <c r="I15" t="s">
        <v>73</v>
      </c>
      <c r="J15" t="s">
        <v>74</v>
      </c>
      <c r="K15" t="s">
        <v>79</v>
      </c>
    </row>
    <row r="16" spans="1:16" x14ac:dyDescent="0.25">
      <c r="A16" s="38" t="s">
        <v>71</v>
      </c>
      <c r="B16" s="39">
        <v>1015</v>
      </c>
      <c r="C16">
        <v>2877</v>
      </c>
      <c r="D16" t="s">
        <v>76</v>
      </c>
      <c r="E16" s="40">
        <v>11.4</v>
      </c>
      <c r="F16" s="40">
        <v>16.3</v>
      </c>
      <c r="G16" s="40">
        <f t="shared" si="0"/>
        <v>4.9000000000000004</v>
      </c>
      <c r="H16" s="40">
        <f t="shared" si="1"/>
        <v>0.49000000000000005</v>
      </c>
      <c r="I16" t="s">
        <v>91</v>
      </c>
      <c r="J16" t="s">
        <v>92</v>
      </c>
      <c r="K16" t="s">
        <v>84</v>
      </c>
      <c r="P16" t="s">
        <v>114</v>
      </c>
    </row>
    <row r="17" spans="1:11" x14ac:dyDescent="0.25">
      <c r="A17" s="38" t="s">
        <v>71</v>
      </c>
      <c r="B17" s="39">
        <v>1016</v>
      </c>
      <c r="C17">
        <v>2499</v>
      </c>
      <c r="D17" t="s">
        <v>81</v>
      </c>
      <c r="E17" s="40">
        <v>6.2</v>
      </c>
      <c r="F17" s="40">
        <v>9.1999999999999993</v>
      </c>
      <c r="G17" s="40">
        <f t="shared" si="0"/>
        <v>2.9999999999999991</v>
      </c>
      <c r="H17" s="40">
        <f t="shared" si="1"/>
        <v>0.29999999999999993</v>
      </c>
      <c r="I17" t="s">
        <v>82</v>
      </c>
      <c r="J17" t="s">
        <v>83</v>
      </c>
      <c r="K17" t="s">
        <v>79</v>
      </c>
    </row>
    <row r="18" spans="1:11" x14ac:dyDescent="0.25">
      <c r="A18" s="38" t="s">
        <v>98</v>
      </c>
      <c r="B18" s="39">
        <v>1017</v>
      </c>
      <c r="C18">
        <v>2242</v>
      </c>
      <c r="D18" t="s">
        <v>99</v>
      </c>
      <c r="E18" s="40">
        <v>60</v>
      </c>
      <c r="F18" s="40">
        <v>124</v>
      </c>
      <c r="G18" s="40">
        <f t="shared" si="0"/>
        <v>64</v>
      </c>
      <c r="H18" s="40">
        <f t="shared" si="1"/>
        <v>12.8</v>
      </c>
      <c r="I18" t="s">
        <v>77</v>
      </c>
      <c r="J18" t="s">
        <v>78</v>
      </c>
      <c r="K18" t="s">
        <v>75</v>
      </c>
    </row>
    <row r="19" spans="1:11" x14ac:dyDescent="0.25">
      <c r="A19" s="38" t="s">
        <v>98</v>
      </c>
      <c r="B19" s="39">
        <v>1018</v>
      </c>
      <c r="C19">
        <v>1109</v>
      </c>
      <c r="D19" t="s">
        <v>88</v>
      </c>
      <c r="E19" s="40">
        <v>3</v>
      </c>
      <c r="F19" s="40">
        <v>8</v>
      </c>
      <c r="G19" s="40">
        <f t="shared" si="0"/>
        <v>5</v>
      </c>
      <c r="H19" s="40">
        <f t="shared" si="1"/>
        <v>0.5</v>
      </c>
      <c r="I19" t="s">
        <v>82</v>
      </c>
      <c r="J19" t="s">
        <v>83</v>
      </c>
      <c r="K19" t="s">
        <v>79</v>
      </c>
    </row>
    <row r="20" spans="1:11" x14ac:dyDescent="0.25">
      <c r="A20" s="38" t="s">
        <v>98</v>
      </c>
      <c r="B20" s="39">
        <v>1019</v>
      </c>
      <c r="C20">
        <v>2499</v>
      </c>
      <c r="D20" t="s">
        <v>81</v>
      </c>
      <c r="E20" s="40">
        <v>6.2</v>
      </c>
      <c r="F20" s="40">
        <v>9.1999999999999993</v>
      </c>
      <c r="G20" s="40">
        <f t="shared" si="0"/>
        <v>2.9999999999999991</v>
      </c>
      <c r="H20" s="40">
        <f t="shared" si="1"/>
        <v>0.29999999999999993</v>
      </c>
      <c r="I20" t="s">
        <v>82</v>
      </c>
      <c r="J20" t="s">
        <v>83</v>
      </c>
      <c r="K20" t="s">
        <v>95</v>
      </c>
    </row>
    <row r="21" spans="1:11" x14ac:dyDescent="0.25">
      <c r="A21" s="38" t="s">
        <v>98</v>
      </c>
      <c r="B21" s="39">
        <v>1020</v>
      </c>
      <c r="C21">
        <v>2499</v>
      </c>
      <c r="D21" t="s">
        <v>81</v>
      </c>
      <c r="E21" s="40">
        <v>6.2</v>
      </c>
      <c r="F21" s="40">
        <v>9.1999999999999993</v>
      </c>
      <c r="G21" s="40">
        <f t="shared" si="0"/>
        <v>2.9999999999999991</v>
      </c>
      <c r="H21" s="40">
        <f t="shared" si="1"/>
        <v>0.29999999999999993</v>
      </c>
      <c r="I21" t="s">
        <v>82</v>
      </c>
      <c r="J21" t="s">
        <v>83</v>
      </c>
      <c r="K21" t="s">
        <v>100</v>
      </c>
    </row>
    <row r="22" spans="1:11" x14ac:dyDescent="0.25">
      <c r="A22" s="38" t="s">
        <v>98</v>
      </c>
      <c r="B22" s="39">
        <v>1021</v>
      </c>
      <c r="C22">
        <v>1109</v>
      </c>
      <c r="D22" t="s">
        <v>88</v>
      </c>
      <c r="E22" s="40">
        <v>3</v>
      </c>
      <c r="F22" s="40">
        <v>8</v>
      </c>
      <c r="G22" s="40">
        <f t="shared" si="0"/>
        <v>5</v>
      </c>
      <c r="H22" s="40">
        <f t="shared" si="1"/>
        <v>0.5</v>
      </c>
      <c r="I22" t="s">
        <v>77</v>
      </c>
      <c r="J22" t="s">
        <v>78</v>
      </c>
      <c r="K22" t="s">
        <v>95</v>
      </c>
    </row>
    <row r="23" spans="1:11" x14ac:dyDescent="0.25">
      <c r="A23" s="38" t="s">
        <v>98</v>
      </c>
      <c r="B23" s="39">
        <v>1022</v>
      </c>
      <c r="C23">
        <v>2877</v>
      </c>
      <c r="D23" t="s">
        <v>76</v>
      </c>
      <c r="E23" s="40">
        <v>11.4</v>
      </c>
      <c r="F23" s="40">
        <v>16.3</v>
      </c>
      <c r="G23" s="40">
        <f t="shared" si="0"/>
        <v>4.9000000000000004</v>
      </c>
      <c r="H23" s="40">
        <f t="shared" si="1"/>
        <v>0.49000000000000005</v>
      </c>
      <c r="I23" t="s">
        <v>82</v>
      </c>
      <c r="J23" t="s">
        <v>83</v>
      </c>
      <c r="K23" t="s">
        <v>101</v>
      </c>
    </row>
    <row r="24" spans="1:11" x14ac:dyDescent="0.25">
      <c r="A24" s="38" t="s">
        <v>98</v>
      </c>
      <c r="B24" s="39">
        <v>1023</v>
      </c>
      <c r="C24">
        <v>1109</v>
      </c>
      <c r="D24" t="s">
        <v>88</v>
      </c>
      <c r="E24" s="40">
        <v>3</v>
      </c>
      <c r="F24" s="40">
        <v>8</v>
      </c>
      <c r="G24" s="40">
        <f t="shared" si="0"/>
        <v>5</v>
      </c>
      <c r="H24" s="40">
        <f t="shared" si="1"/>
        <v>0.5</v>
      </c>
      <c r="I24" t="s">
        <v>91</v>
      </c>
      <c r="J24" t="s">
        <v>92</v>
      </c>
      <c r="K24" t="s">
        <v>75</v>
      </c>
    </row>
    <row r="25" spans="1:11" x14ac:dyDescent="0.25">
      <c r="A25" s="38" t="s">
        <v>98</v>
      </c>
      <c r="B25" s="39">
        <v>1024</v>
      </c>
      <c r="C25">
        <v>9212</v>
      </c>
      <c r="D25" t="s">
        <v>97</v>
      </c>
      <c r="E25" s="40">
        <v>4</v>
      </c>
      <c r="F25" s="40">
        <v>7</v>
      </c>
      <c r="G25" s="40">
        <f t="shared" si="0"/>
        <v>3</v>
      </c>
      <c r="H25" s="40">
        <f t="shared" si="1"/>
        <v>0.30000000000000004</v>
      </c>
      <c r="I25" t="s">
        <v>77</v>
      </c>
      <c r="J25" t="s">
        <v>78</v>
      </c>
      <c r="K25" t="s">
        <v>101</v>
      </c>
    </row>
    <row r="26" spans="1:11" x14ac:dyDescent="0.25">
      <c r="A26" s="38" t="s">
        <v>98</v>
      </c>
      <c r="B26" s="39">
        <v>1025</v>
      </c>
      <c r="C26">
        <v>2877</v>
      </c>
      <c r="D26" t="s">
        <v>76</v>
      </c>
      <c r="E26" s="40">
        <v>11.4</v>
      </c>
      <c r="F26" s="40">
        <v>16.3</v>
      </c>
      <c r="G26" s="40">
        <f t="shared" si="0"/>
        <v>4.9000000000000004</v>
      </c>
      <c r="H26" s="40">
        <f t="shared" si="1"/>
        <v>0.49000000000000005</v>
      </c>
      <c r="I26" t="s">
        <v>91</v>
      </c>
      <c r="J26" t="s">
        <v>92</v>
      </c>
      <c r="K26" t="s">
        <v>100</v>
      </c>
    </row>
    <row r="27" spans="1:11" x14ac:dyDescent="0.25">
      <c r="A27" s="38" t="s">
        <v>98</v>
      </c>
      <c r="B27" s="39">
        <v>1026</v>
      </c>
      <c r="C27">
        <v>6119</v>
      </c>
      <c r="D27" t="s">
        <v>102</v>
      </c>
      <c r="E27" s="40">
        <v>9</v>
      </c>
      <c r="F27" s="40">
        <v>14</v>
      </c>
      <c r="G27" s="40">
        <f t="shared" si="0"/>
        <v>5</v>
      </c>
      <c r="H27" s="40">
        <f t="shared" si="1"/>
        <v>0.5</v>
      </c>
      <c r="I27" t="s">
        <v>91</v>
      </c>
      <c r="J27" t="s">
        <v>92</v>
      </c>
      <c r="K27" t="s">
        <v>75</v>
      </c>
    </row>
    <row r="28" spans="1:11" x14ac:dyDescent="0.25">
      <c r="A28" s="38" t="s">
        <v>98</v>
      </c>
      <c r="B28" s="39">
        <v>1027</v>
      </c>
      <c r="C28">
        <v>6119</v>
      </c>
      <c r="D28" t="s">
        <v>102</v>
      </c>
      <c r="E28" s="40">
        <v>9</v>
      </c>
      <c r="F28" s="40">
        <v>14</v>
      </c>
      <c r="G28" s="40">
        <f t="shared" si="0"/>
        <v>5</v>
      </c>
      <c r="H28" s="40">
        <f t="shared" si="1"/>
        <v>0.5</v>
      </c>
      <c r="I28" t="s">
        <v>73</v>
      </c>
      <c r="J28" t="s">
        <v>74</v>
      </c>
      <c r="K28" t="s">
        <v>100</v>
      </c>
    </row>
    <row r="29" spans="1:11" x14ac:dyDescent="0.25">
      <c r="A29" s="38" t="s">
        <v>98</v>
      </c>
      <c r="B29" s="39">
        <v>1028</v>
      </c>
      <c r="C29">
        <v>8722</v>
      </c>
      <c r="D29" t="s">
        <v>86</v>
      </c>
      <c r="E29" s="40">
        <v>344</v>
      </c>
      <c r="F29" s="40">
        <v>502</v>
      </c>
      <c r="G29" s="40">
        <f t="shared" si="0"/>
        <v>158</v>
      </c>
      <c r="H29" s="40">
        <f t="shared" si="1"/>
        <v>31.6</v>
      </c>
      <c r="I29" t="s">
        <v>73</v>
      </c>
      <c r="J29" t="s">
        <v>74</v>
      </c>
      <c r="K29" t="s">
        <v>84</v>
      </c>
    </row>
    <row r="30" spans="1:11" x14ac:dyDescent="0.25">
      <c r="A30" s="38" t="s">
        <v>98</v>
      </c>
      <c r="B30" s="39">
        <v>1029</v>
      </c>
      <c r="C30">
        <v>2499</v>
      </c>
      <c r="D30" t="s">
        <v>81</v>
      </c>
      <c r="E30" s="40">
        <v>6.2</v>
      </c>
      <c r="F30" s="40">
        <v>9.1999999999999993</v>
      </c>
      <c r="G30" s="40">
        <f t="shared" si="0"/>
        <v>2.9999999999999991</v>
      </c>
      <c r="H30" s="40">
        <f t="shared" si="1"/>
        <v>0.29999999999999993</v>
      </c>
      <c r="I30" t="s">
        <v>77</v>
      </c>
      <c r="J30" t="s">
        <v>78</v>
      </c>
      <c r="K30" t="s">
        <v>84</v>
      </c>
    </row>
    <row r="31" spans="1:11" x14ac:dyDescent="0.25">
      <c r="A31" s="38" t="s">
        <v>98</v>
      </c>
      <c r="B31" s="39">
        <v>1030</v>
      </c>
      <c r="C31">
        <v>4421</v>
      </c>
      <c r="D31" t="s">
        <v>96</v>
      </c>
      <c r="E31" s="40">
        <v>45</v>
      </c>
      <c r="F31" s="40">
        <v>87</v>
      </c>
      <c r="G31" s="40">
        <f t="shared" si="0"/>
        <v>42</v>
      </c>
      <c r="H31" s="40">
        <f t="shared" si="1"/>
        <v>8.4</v>
      </c>
      <c r="I31" t="s">
        <v>77</v>
      </c>
      <c r="J31" t="s">
        <v>78</v>
      </c>
      <c r="K31" t="s">
        <v>100</v>
      </c>
    </row>
    <row r="32" spans="1:11" x14ac:dyDescent="0.25">
      <c r="A32" s="38" t="s">
        <v>98</v>
      </c>
      <c r="B32" s="39">
        <v>1031</v>
      </c>
      <c r="C32">
        <v>1109</v>
      </c>
      <c r="D32" t="s">
        <v>88</v>
      </c>
      <c r="E32" s="40">
        <v>3</v>
      </c>
      <c r="F32" s="40">
        <v>8</v>
      </c>
      <c r="G32" s="40">
        <f t="shared" si="0"/>
        <v>5</v>
      </c>
      <c r="H32" s="40">
        <f t="shared" si="1"/>
        <v>0.5</v>
      </c>
      <c r="I32" t="s">
        <v>77</v>
      </c>
      <c r="J32" t="s">
        <v>78</v>
      </c>
      <c r="K32" t="s">
        <v>79</v>
      </c>
    </row>
    <row r="33" spans="1:11" x14ac:dyDescent="0.25">
      <c r="A33" s="38" t="s">
        <v>98</v>
      </c>
      <c r="B33" s="39">
        <v>1032</v>
      </c>
      <c r="C33">
        <v>2877</v>
      </c>
      <c r="D33" t="s">
        <v>76</v>
      </c>
      <c r="E33" s="40">
        <v>11.4</v>
      </c>
      <c r="F33" s="40">
        <v>16.3</v>
      </c>
      <c r="G33" s="40">
        <f t="shared" si="0"/>
        <v>4.9000000000000004</v>
      </c>
      <c r="H33" s="40">
        <f t="shared" si="1"/>
        <v>0.49000000000000005</v>
      </c>
      <c r="I33" t="s">
        <v>73</v>
      </c>
      <c r="J33" t="s">
        <v>74</v>
      </c>
      <c r="K33" t="s">
        <v>84</v>
      </c>
    </row>
    <row r="34" spans="1:11" x14ac:dyDescent="0.25">
      <c r="A34" s="38" t="s">
        <v>98</v>
      </c>
      <c r="B34" s="39">
        <v>1033</v>
      </c>
      <c r="C34">
        <v>9822</v>
      </c>
      <c r="D34" t="s">
        <v>72</v>
      </c>
      <c r="E34" s="40">
        <v>58.3</v>
      </c>
      <c r="F34" s="40">
        <v>98.4</v>
      </c>
      <c r="G34" s="40">
        <f t="shared" ref="G34:G65" si="2">F34-E34</f>
        <v>40.100000000000009</v>
      </c>
      <c r="H34" s="40">
        <f t="shared" ref="H34:H65" si="3">IF(F34&gt;50,G34*0.2,G34*0.1)</f>
        <v>8.0200000000000014</v>
      </c>
      <c r="I34" t="s">
        <v>77</v>
      </c>
      <c r="J34" t="s">
        <v>78</v>
      </c>
      <c r="K34" t="s">
        <v>79</v>
      </c>
    </row>
    <row r="35" spans="1:11" x14ac:dyDescent="0.25">
      <c r="A35" s="38" t="s">
        <v>98</v>
      </c>
      <c r="B35" s="39">
        <v>1034</v>
      </c>
      <c r="C35">
        <v>2877</v>
      </c>
      <c r="D35" t="s">
        <v>76</v>
      </c>
      <c r="E35" s="40">
        <v>11.4</v>
      </c>
      <c r="F35" s="40">
        <v>16.3</v>
      </c>
      <c r="G35" s="40">
        <f t="shared" si="2"/>
        <v>4.9000000000000004</v>
      </c>
      <c r="H35" s="40">
        <f t="shared" si="3"/>
        <v>0.49000000000000005</v>
      </c>
      <c r="I35" t="s">
        <v>77</v>
      </c>
      <c r="J35" t="s">
        <v>78</v>
      </c>
      <c r="K35" t="s">
        <v>95</v>
      </c>
    </row>
    <row r="36" spans="1:11" x14ac:dyDescent="0.25">
      <c r="A36" s="38" t="s">
        <v>103</v>
      </c>
      <c r="B36" s="39">
        <v>1035</v>
      </c>
      <c r="C36">
        <v>2499</v>
      </c>
      <c r="D36" t="s">
        <v>81</v>
      </c>
      <c r="E36" s="40">
        <v>6.2</v>
      </c>
      <c r="F36" s="40">
        <v>9.1999999999999993</v>
      </c>
      <c r="G36" s="40">
        <f t="shared" si="2"/>
        <v>2.9999999999999991</v>
      </c>
      <c r="H36" s="40">
        <f t="shared" si="3"/>
        <v>0.29999999999999993</v>
      </c>
      <c r="I36" t="s">
        <v>91</v>
      </c>
      <c r="J36" t="s">
        <v>92</v>
      </c>
      <c r="K36" t="s">
        <v>79</v>
      </c>
    </row>
    <row r="37" spans="1:11" x14ac:dyDescent="0.25">
      <c r="A37" s="38" t="s">
        <v>103</v>
      </c>
      <c r="B37" s="39">
        <v>1036</v>
      </c>
      <c r="C37">
        <v>2499</v>
      </c>
      <c r="D37" t="s">
        <v>81</v>
      </c>
      <c r="E37" s="40">
        <v>6.2</v>
      </c>
      <c r="F37" s="40">
        <v>9.1999999999999993</v>
      </c>
      <c r="G37" s="40">
        <f t="shared" si="2"/>
        <v>2.9999999999999991</v>
      </c>
      <c r="H37" s="40">
        <f t="shared" si="3"/>
        <v>0.29999999999999993</v>
      </c>
      <c r="I37" t="s">
        <v>77</v>
      </c>
      <c r="J37" t="s">
        <v>78</v>
      </c>
      <c r="K37" t="s">
        <v>100</v>
      </c>
    </row>
    <row r="38" spans="1:11" x14ac:dyDescent="0.25">
      <c r="A38" s="38" t="s">
        <v>103</v>
      </c>
      <c r="B38" s="39">
        <v>1037</v>
      </c>
      <c r="C38">
        <v>6622</v>
      </c>
      <c r="D38" t="s">
        <v>104</v>
      </c>
      <c r="E38" s="40">
        <v>42</v>
      </c>
      <c r="F38" s="40">
        <v>77</v>
      </c>
      <c r="G38" s="40">
        <f t="shared" si="2"/>
        <v>35</v>
      </c>
      <c r="H38" s="40">
        <f t="shared" si="3"/>
        <v>7</v>
      </c>
      <c r="I38" t="s">
        <v>77</v>
      </c>
      <c r="J38" t="s">
        <v>78</v>
      </c>
      <c r="K38" t="s">
        <v>100</v>
      </c>
    </row>
    <row r="39" spans="1:11" x14ac:dyDescent="0.25">
      <c r="A39" s="38" t="s">
        <v>103</v>
      </c>
      <c r="B39" s="39">
        <v>1038</v>
      </c>
      <c r="C39">
        <v>2499</v>
      </c>
      <c r="D39" t="s">
        <v>81</v>
      </c>
      <c r="E39" s="40">
        <v>6.2</v>
      </c>
      <c r="F39" s="40">
        <v>9.1999999999999993</v>
      </c>
      <c r="G39" s="40">
        <f t="shared" si="2"/>
        <v>2.9999999999999991</v>
      </c>
      <c r="H39" s="40">
        <f t="shared" si="3"/>
        <v>0.29999999999999993</v>
      </c>
      <c r="I39" t="s">
        <v>77</v>
      </c>
      <c r="J39" t="s">
        <v>78</v>
      </c>
      <c r="K39" t="s">
        <v>100</v>
      </c>
    </row>
    <row r="40" spans="1:11" x14ac:dyDescent="0.25">
      <c r="A40" s="38" t="s">
        <v>103</v>
      </c>
      <c r="B40" s="39">
        <v>1039</v>
      </c>
      <c r="C40">
        <v>2877</v>
      </c>
      <c r="D40" t="s">
        <v>76</v>
      </c>
      <c r="E40" s="40">
        <v>11.4</v>
      </c>
      <c r="F40" s="40">
        <v>16.3</v>
      </c>
      <c r="G40" s="40">
        <f t="shared" si="2"/>
        <v>4.9000000000000004</v>
      </c>
      <c r="H40" s="40">
        <f t="shared" si="3"/>
        <v>0.49000000000000005</v>
      </c>
      <c r="I40" t="s">
        <v>77</v>
      </c>
      <c r="J40" t="s">
        <v>78</v>
      </c>
      <c r="K40" t="s">
        <v>79</v>
      </c>
    </row>
    <row r="41" spans="1:11" x14ac:dyDescent="0.25">
      <c r="A41" s="38" t="s">
        <v>103</v>
      </c>
      <c r="B41" s="39">
        <v>1040</v>
      </c>
      <c r="C41">
        <v>1109</v>
      </c>
      <c r="D41" t="s">
        <v>88</v>
      </c>
      <c r="E41" s="40">
        <v>3</v>
      </c>
      <c r="F41" s="40">
        <v>8</v>
      </c>
      <c r="G41" s="40">
        <f t="shared" si="2"/>
        <v>5</v>
      </c>
      <c r="H41" s="40">
        <f t="shared" si="3"/>
        <v>0.5</v>
      </c>
      <c r="I41" t="s">
        <v>77</v>
      </c>
      <c r="J41" t="s">
        <v>78</v>
      </c>
      <c r="K41" t="s">
        <v>84</v>
      </c>
    </row>
    <row r="42" spans="1:11" x14ac:dyDescent="0.25">
      <c r="A42" s="38" t="s">
        <v>103</v>
      </c>
      <c r="B42" s="39">
        <v>1041</v>
      </c>
      <c r="C42">
        <v>2499</v>
      </c>
      <c r="D42" t="s">
        <v>81</v>
      </c>
      <c r="E42" s="40">
        <v>6.2</v>
      </c>
      <c r="F42" s="40">
        <v>9.1999999999999993</v>
      </c>
      <c r="G42" s="40">
        <f t="shared" si="2"/>
        <v>2.9999999999999991</v>
      </c>
      <c r="H42" s="40">
        <f t="shared" si="3"/>
        <v>0.29999999999999993</v>
      </c>
      <c r="I42" t="s">
        <v>73</v>
      </c>
      <c r="J42" t="s">
        <v>74</v>
      </c>
      <c r="K42" t="s">
        <v>75</v>
      </c>
    </row>
    <row r="43" spans="1:11" x14ac:dyDescent="0.25">
      <c r="A43" s="38" t="s">
        <v>103</v>
      </c>
      <c r="B43" s="39">
        <v>1042</v>
      </c>
      <c r="C43">
        <v>8722</v>
      </c>
      <c r="D43" t="s">
        <v>86</v>
      </c>
      <c r="E43" s="40">
        <v>344</v>
      </c>
      <c r="F43" s="40">
        <v>502</v>
      </c>
      <c r="G43" s="40">
        <f t="shared" si="2"/>
        <v>158</v>
      </c>
      <c r="H43" s="40">
        <f t="shared" si="3"/>
        <v>31.6</v>
      </c>
      <c r="I43" t="s">
        <v>82</v>
      </c>
      <c r="J43" t="s">
        <v>83</v>
      </c>
      <c r="K43" t="s">
        <v>75</v>
      </c>
    </row>
    <row r="44" spans="1:11" x14ac:dyDescent="0.25">
      <c r="A44" s="38" t="s">
        <v>103</v>
      </c>
      <c r="B44" s="39">
        <v>1043</v>
      </c>
      <c r="C44">
        <v>2242</v>
      </c>
      <c r="D44" t="s">
        <v>99</v>
      </c>
      <c r="E44" s="40">
        <v>60</v>
      </c>
      <c r="F44" s="40">
        <v>124</v>
      </c>
      <c r="G44" s="40">
        <f t="shared" si="2"/>
        <v>64</v>
      </c>
      <c r="H44" s="40">
        <f t="shared" si="3"/>
        <v>12.8</v>
      </c>
      <c r="I44" t="s">
        <v>82</v>
      </c>
      <c r="J44" t="s">
        <v>83</v>
      </c>
      <c r="K44" t="s">
        <v>79</v>
      </c>
    </row>
    <row r="45" spans="1:11" x14ac:dyDescent="0.25">
      <c r="A45" s="38" t="s">
        <v>103</v>
      </c>
      <c r="B45" s="39">
        <v>1044</v>
      </c>
      <c r="C45">
        <v>2877</v>
      </c>
      <c r="D45" t="s">
        <v>76</v>
      </c>
      <c r="E45" s="40">
        <v>11.4</v>
      </c>
      <c r="F45" s="40">
        <v>16.3</v>
      </c>
      <c r="G45" s="40">
        <f t="shared" si="2"/>
        <v>4.9000000000000004</v>
      </c>
      <c r="H45" s="40">
        <f t="shared" si="3"/>
        <v>0.49000000000000005</v>
      </c>
      <c r="I45" t="s">
        <v>82</v>
      </c>
      <c r="J45" t="s">
        <v>83</v>
      </c>
      <c r="K45" t="s">
        <v>79</v>
      </c>
    </row>
    <row r="46" spans="1:11" x14ac:dyDescent="0.25">
      <c r="A46" s="38" t="s">
        <v>103</v>
      </c>
      <c r="B46" s="39">
        <v>1045</v>
      </c>
      <c r="C46">
        <v>8722</v>
      </c>
      <c r="D46" t="s">
        <v>86</v>
      </c>
      <c r="E46" s="40">
        <v>344</v>
      </c>
      <c r="F46" s="40">
        <v>502</v>
      </c>
      <c r="G46" s="40">
        <f t="shared" si="2"/>
        <v>158</v>
      </c>
      <c r="H46" s="40">
        <f t="shared" si="3"/>
        <v>31.6</v>
      </c>
      <c r="I46" t="s">
        <v>91</v>
      </c>
      <c r="J46" t="s">
        <v>92</v>
      </c>
      <c r="K46" t="s">
        <v>84</v>
      </c>
    </row>
    <row r="47" spans="1:11" x14ac:dyDescent="0.25">
      <c r="A47" s="38" t="s">
        <v>103</v>
      </c>
      <c r="B47" s="39">
        <v>1046</v>
      </c>
      <c r="C47">
        <v>6119</v>
      </c>
      <c r="D47" t="s">
        <v>102</v>
      </c>
      <c r="E47" s="40">
        <v>9</v>
      </c>
      <c r="F47" s="40">
        <v>14</v>
      </c>
      <c r="G47" s="40">
        <f t="shared" si="2"/>
        <v>5</v>
      </c>
      <c r="H47" s="40">
        <f t="shared" si="3"/>
        <v>0.5</v>
      </c>
      <c r="I47" t="s">
        <v>77</v>
      </c>
      <c r="J47" t="s">
        <v>78</v>
      </c>
      <c r="K47" t="s">
        <v>101</v>
      </c>
    </row>
    <row r="48" spans="1:11" x14ac:dyDescent="0.25">
      <c r="A48" s="38" t="s">
        <v>103</v>
      </c>
      <c r="B48" s="39">
        <v>1047</v>
      </c>
      <c r="C48">
        <v>6622</v>
      </c>
      <c r="D48" t="s">
        <v>104</v>
      </c>
      <c r="E48" s="40">
        <v>42</v>
      </c>
      <c r="F48" s="40">
        <v>77</v>
      </c>
      <c r="G48" s="40">
        <f t="shared" si="2"/>
        <v>35</v>
      </c>
      <c r="H48" s="40">
        <f t="shared" si="3"/>
        <v>7</v>
      </c>
      <c r="I48" t="s">
        <v>91</v>
      </c>
      <c r="J48" t="s">
        <v>92</v>
      </c>
      <c r="K48" t="s">
        <v>84</v>
      </c>
    </row>
    <row r="49" spans="1:11" x14ac:dyDescent="0.25">
      <c r="A49" s="38" t="s">
        <v>103</v>
      </c>
      <c r="B49" s="39">
        <v>1048</v>
      </c>
      <c r="C49">
        <v>8722</v>
      </c>
      <c r="D49" t="s">
        <v>86</v>
      </c>
      <c r="E49" s="40">
        <v>344</v>
      </c>
      <c r="F49" s="40">
        <v>502</v>
      </c>
      <c r="G49" s="40">
        <f t="shared" si="2"/>
        <v>158</v>
      </c>
      <c r="H49" s="40">
        <f t="shared" si="3"/>
        <v>31.6</v>
      </c>
      <c r="I49" t="s">
        <v>73</v>
      </c>
      <c r="J49" t="s">
        <v>74</v>
      </c>
      <c r="K49" t="s">
        <v>84</v>
      </c>
    </row>
    <row r="50" spans="1:11" x14ac:dyDescent="0.25">
      <c r="A50" s="38" t="s">
        <v>105</v>
      </c>
      <c r="B50" s="39">
        <v>1049</v>
      </c>
      <c r="C50">
        <v>2499</v>
      </c>
      <c r="D50" t="s">
        <v>81</v>
      </c>
      <c r="E50" s="40">
        <v>6.2</v>
      </c>
      <c r="F50" s="40">
        <v>9.1999999999999993</v>
      </c>
      <c r="G50" s="40">
        <f t="shared" si="2"/>
        <v>2.9999999999999991</v>
      </c>
      <c r="H50" s="40">
        <f t="shared" si="3"/>
        <v>0.29999999999999993</v>
      </c>
      <c r="I50" t="s">
        <v>73</v>
      </c>
      <c r="J50" t="s">
        <v>74</v>
      </c>
      <c r="K50" t="s">
        <v>95</v>
      </c>
    </row>
    <row r="51" spans="1:11" x14ac:dyDescent="0.25">
      <c r="A51" s="38" t="s">
        <v>105</v>
      </c>
      <c r="B51" s="39">
        <v>1050</v>
      </c>
      <c r="C51">
        <v>2877</v>
      </c>
      <c r="D51" t="s">
        <v>76</v>
      </c>
      <c r="E51" s="40">
        <v>11.4</v>
      </c>
      <c r="F51" s="40">
        <v>16.3</v>
      </c>
      <c r="G51" s="40">
        <f t="shared" si="2"/>
        <v>4.9000000000000004</v>
      </c>
      <c r="H51" s="40">
        <f t="shared" si="3"/>
        <v>0.49000000000000005</v>
      </c>
      <c r="I51" t="s">
        <v>73</v>
      </c>
      <c r="J51" t="s">
        <v>74</v>
      </c>
      <c r="K51" t="s">
        <v>84</v>
      </c>
    </row>
    <row r="52" spans="1:11" x14ac:dyDescent="0.25">
      <c r="A52" s="38" t="s">
        <v>105</v>
      </c>
      <c r="B52" s="39">
        <v>1051</v>
      </c>
      <c r="C52">
        <v>6119</v>
      </c>
      <c r="D52" t="s">
        <v>102</v>
      </c>
      <c r="E52" s="40">
        <v>9</v>
      </c>
      <c r="F52" s="40">
        <v>14</v>
      </c>
      <c r="G52" s="40">
        <f t="shared" si="2"/>
        <v>5</v>
      </c>
      <c r="H52" s="40">
        <f t="shared" si="3"/>
        <v>0.5</v>
      </c>
      <c r="I52" t="s">
        <v>82</v>
      </c>
      <c r="J52" t="s">
        <v>83</v>
      </c>
      <c r="K52" t="s">
        <v>101</v>
      </c>
    </row>
    <row r="53" spans="1:11" x14ac:dyDescent="0.25">
      <c r="A53" s="38" t="s">
        <v>105</v>
      </c>
      <c r="B53" s="39">
        <v>1052</v>
      </c>
      <c r="C53">
        <v>6622</v>
      </c>
      <c r="D53" t="s">
        <v>104</v>
      </c>
      <c r="E53" s="40">
        <v>42</v>
      </c>
      <c r="F53" s="40">
        <v>77</v>
      </c>
      <c r="G53" s="40">
        <f t="shared" si="2"/>
        <v>35</v>
      </c>
      <c r="H53" s="40">
        <f t="shared" si="3"/>
        <v>7</v>
      </c>
      <c r="I53" t="s">
        <v>82</v>
      </c>
      <c r="J53" t="s">
        <v>83</v>
      </c>
      <c r="K53" t="s">
        <v>84</v>
      </c>
    </row>
    <row r="54" spans="1:11" x14ac:dyDescent="0.25">
      <c r="A54" s="38" t="s">
        <v>105</v>
      </c>
      <c r="B54" s="39">
        <v>1053</v>
      </c>
      <c r="C54">
        <v>2242</v>
      </c>
      <c r="D54" t="s">
        <v>99</v>
      </c>
      <c r="E54" s="40">
        <v>60</v>
      </c>
      <c r="F54" s="40">
        <v>124</v>
      </c>
      <c r="G54" s="40">
        <f t="shared" si="2"/>
        <v>64</v>
      </c>
      <c r="H54" s="40">
        <f t="shared" si="3"/>
        <v>12.8</v>
      </c>
      <c r="I54" t="s">
        <v>73</v>
      </c>
      <c r="J54" t="s">
        <v>74</v>
      </c>
      <c r="K54" t="s">
        <v>79</v>
      </c>
    </row>
    <row r="55" spans="1:11" x14ac:dyDescent="0.25">
      <c r="A55" s="38" t="s">
        <v>105</v>
      </c>
      <c r="B55" s="39">
        <v>1054</v>
      </c>
      <c r="C55">
        <v>4421</v>
      </c>
      <c r="D55" t="s">
        <v>96</v>
      </c>
      <c r="E55" s="40">
        <v>45</v>
      </c>
      <c r="F55" s="40">
        <v>87</v>
      </c>
      <c r="G55" s="40">
        <f t="shared" si="2"/>
        <v>42</v>
      </c>
      <c r="H55" s="40">
        <f t="shared" si="3"/>
        <v>8.4</v>
      </c>
      <c r="I55" t="s">
        <v>82</v>
      </c>
      <c r="J55" t="s">
        <v>83</v>
      </c>
      <c r="K55" t="s">
        <v>100</v>
      </c>
    </row>
    <row r="56" spans="1:11" x14ac:dyDescent="0.25">
      <c r="A56" s="38" t="s">
        <v>105</v>
      </c>
      <c r="B56" s="39">
        <v>1055</v>
      </c>
      <c r="C56">
        <v>6119</v>
      </c>
      <c r="D56" t="s">
        <v>102</v>
      </c>
      <c r="E56" s="40">
        <v>9</v>
      </c>
      <c r="F56" s="40">
        <v>14</v>
      </c>
      <c r="G56" s="40">
        <f t="shared" si="2"/>
        <v>5</v>
      </c>
      <c r="H56" s="40">
        <f t="shared" si="3"/>
        <v>0.5</v>
      </c>
      <c r="I56" t="s">
        <v>77</v>
      </c>
      <c r="J56" t="s">
        <v>78</v>
      </c>
      <c r="K56" t="s">
        <v>100</v>
      </c>
    </row>
    <row r="57" spans="1:11" x14ac:dyDescent="0.25">
      <c r="A57" s="38" t="s">
        <v>105</v>
      </c>
      <c r="B57" s="39">
        <v>1056</v>
      </c>
      <c r="C57">
        <v>1109</v>
      </c>
      <c r="D57" t="s">
        <v>88</v>
      </c>
      <c r="E57" s="40">
        <v>3</v>
      </c>
      <c r="F57" s="40">
        <v>8</v>
      </c>
      <c r="G57" s="40">
        <f t="shared" si="2"/>
        <v>5</v>
      </c>
      <c r="H57" s="40">
        <f t="shared" si="3"/>
        <v>0.5</v>
      </c>
      <c r="I57" t="s">
        <v>82</v>
      </c>
      <c r="J57" t="s">
        <v>83</v>
      </c>
      <c r="K57" t="s">
        <v>79</v>
      </c>
    </row>
    <row r="58" spans="1:11" x14ac:dyDescent="0.25">
      <c r="A58" s="38" t="s">
        <v>105</v>
      </c>
      <c r="B58" s="39">
        <v>1057</v>
      </c>
      <c r="C58">
        <v>2499</v>
      </c>
      <c r="D58" t="s">
        <v>81</v>
      </c>
      <c r="E58" s="40">
        <v>6.2</v>
      </c>
      <c r="F58" s="40">
        <v>9.1999999999999993</v>
      </c>
      <c r="G58" s="40">
        <f t="shared" si="2"/>
        <v>2.9999999999999991</v>
      </c>
      <c r="H58" s="40">
        <f t="shared" si="3"/>
        <v>0.29999999999999993</v>
      </c>
      <c r="I58" t="s">
        <v>77</v>
      </c>
      <c r="J58" t="s">
        <v>78</v>
      </c>
      <c r="K58" t="s">
        <v>79</v>
      </c>
    </row>
    <row r="59" spans="1:11" x14ac:dyDescent="0.25">
      <c r="A59" s="38" t="s">
        <v>105</v>
      </c>
      <c r="B59" s="39">
        <v>1058</v>
      </c>
      <c r="C59">
        <v>6119</v>
      </c>
      <c r="D59" t="s">
        <v>102</v>
      </c>
      <c r="E59" s="40">
        <v>9</v>
      </c>
      <c r="F59" s="40">
        <v>14</v>
      </c>
      <c r="G59" s="40">
        <f t="shared" si="2"/>
        <v>5</v>
      </c>
      <c r="H59" s="40">
        <f t="shared" si="3"/>
        <v>0.5</v>
      </c>
      <c r="I59" t="s">
        <v>91</v>
      </c>
      <c r="J59" t="s">
        <v>92</v>
      </c>
      <c r="K59" t="s">
        <v>84</v>
      </c>
    </row>
    <row r="60" spans="1:11" x14ac:dyDescent="0.25">
      <c r="A60" s="38" t="s">
        <v>105</v>
      </c>
      <c r="B60" s="39">
        <v>1059</v>
      </c>
      <c r="C60">
        <v>2242</v>
      </c>
      <c r="D60" t="s">
        <v>99</v>
      </c>
      <c r="E60" s="40">
        <v>60</v>
      </c>
      <c r="F60" s="40">
        <v>124</v>
      </c>
      <c r="G60" s="40">
        <f t="shared" si="2"/>
        <v>64</v>
      </c>
      <c r="H60" s="40">
        <f t="shared" si="3"/>
        <v>12.8</v>
      </c>
      <c r="I60" t="s">
        <v>82</v>
      </c>
      <c r="J60" t="s">
        <v>83</v>
      </c>
      <c r="K60" t="s">
        <v>84</v>
      </c>
    </row>
    <row r="61" spans="1:11" x14ac:dyDescent="0.25">
      <c r="A61" s="38" t="s">
        <v>105</v>
      </c>
      <c r="B61" s="39">
        <v>1060</v>
      </c>
      <c r="C61">
        <v>6119</v>
      </c>
      <c r="D61" t="s">
        <v>102</v>
      </c>
      <c r="E61" s="40">
        <v>9</v>
      </c>
      <c r="F61" s="40">
        <v>14</v>
      </c>
      <c r="G61" s="40">
        <f t="shared" si="2"/>
        <v>5</v>
      </c>
      <c r="H61" s="40">
        <f t="shared" si="3"/>
        <v>0.5</v>
      </c>
      <c r="I61" t="s">
        <v>82</v>
      </c>
      <c r="J61" t="s">
        <v>83</v>
      </c>
      <c r="K61" t="s">
        <v>100</v>
      </c>
    </row>
    <row r="62" spans="1:11" x14ac:dyDescent="0.25">
      <c r="A62" s="38" t="s">
        <v>106</v>
      </c>
      <c r="B62" s="39">
        <v>1061</v>
      </c>
      <c r="C62">
        <v>1109</v>
      </c>
      <c r="D62" t="s">
        <v>88</v>
      </c>
      <c r="E62" s="40">
        <v>3</v>
      </c>
      <c r="F62" s="40">
        <v>8</v>
      </c>
      <c r="G62" s="40">
        <f t="shared" si="2"/>
        <v>5</v>
      </c>
      <c r="H62" s="40">
        <f t="shared" si="3"/>
        <v>0.5</v>
      </c>
      <c r="I62" t="s">
        <v>82</v>
      </c>
      <c r="J62" t="s">
        <v>83</v>
      </c>
      <c r="K62" t="s">
        <v>100</v>
      </c>
    </row>
    <row r="63" spans="1:11" x14ac:dyDescent="0.25">
      <c r="A63" s="38" t="s">
        <v>106</v>
      </c>
      <c r="B63" s="39">
        <v>1062</v>
      </c>
      <c r="C63">
        <v>2499</v>
      </c>
      <c r="D63" t="s">
        <v>81</v>
      </c>
      <c r="E63" s="40">
        <v>6.2</v>
      </c>
      <c r="F63" s="40">
        <v>9.1999999999999993</v>
      </c>
      <c r="G63" s="40">
        <f t="shared" si="2"/>
        <v>2.9999999999999991</v>
      </c>
      <c r="H63" s="40">
        <f t="shared" si="3"/>
        <v>0.29999999999999993</v>
      </c>
      <c r="I63" t="s">
        <v>73</v>
      </c>
      <c r="J63" t="s">
        <v>74</v>
      </c>
      <c r="K63" t="s">
        <v>84</v>
      </c>
    </row>
    <row r="64" spans="1:11" x14ac:dyDescent="0.25">
      <c r="A64" s="38" t="s">
        <v>106</v>
      </c>
      <c r="B64" s="39">
        <v>1063</v>
      </c>
      <c r="C64">
        <v>1109</v>
      </c>
      <c r="D64" t="s">
        <v>88</v>
      </c>
      <c r="E64" s="40">
        <v>3</v>
      </c>
      <c r="F64" s="40">
        <v>8</v>
      </c>
      <c r="G64" s="40">
        <f t="shared" si="2"/>
        <v>5</v>
      </c>
      <c r="H64" s="40">
        <f t="shared" si="3"/>
        <v>0.5</v>
      </c>
      <c r="I64" t="s">
        <v>82</v>
      </c>
      <c r="J64" t="s">
        <v>83</v>
      </c>
      <c r="K64" t="s">
        <v>79</v>
      </c>
    </row>
    <row r="65" spans="1:11" x14ac:dyDescent="0.25">
      <c r="A65" s="38" t="s">
        <v>106</v>
      </c>
      <c r="B65" s="39">
        <v>1064</v>
      </c>
      <c r="C65">
        <v>2499</v>
      </c>
      <c r="D65" t="s">
        <v>81</v>
      </c>
      <c r="E65" s="40">
        <v>6.2</v>
      </c>
      <c r="F65" s="40">
        <v>9.1999999999999993</v>
      </c>
      <c r="G65" s="40">
        <f t="shared" si="2"/>
        <v>2.9999999999999991</v>
      </c>
      <c r="H65" s="40">
        <f t="shared" si="3"/>
        <v>0.29999999999999993</v>
      </c>
      <c r="I65" t="s">
        <v>91</v>
      </c>
      <c r="J65" t="s">
        <v>92</v>
      </c>
      <c r="K65" t="s">
        <v>84</v>
      </c>
    </row>
    <row r="66" spans="1:11" x14ac:dyDescent="0.25">
      <c r="A66" s="38" t="s">
        <v>106</v>
      </c>
      <c r="B66" s="39">
        <v>1065</v>
      </c>
      <c r="C66">
        <v>2499</v>
      </c>
      <c r="D66" t="s">
        <v>81</v>
      </c>
      <c r="E66" s="40">
        <v>6.2</v>
      </c>
      <c r="F66" s="40">
        <v>9.1999999999999993</v>
      </c>
      <c r="G66" s="40">
        <f t="shared" ref="G66:G97" si="4">F66-E66</f>
        <v>2.9999999999999991</v>
      </c>
      <c r="H66" s="40">
        <f t="shared" ref="H66:H97" si="5">IF(F66&gt;50,G66*0.2,G66*0.1)</f>
        <v>0.29999999999999993</v>
      </c>
      <c r="I66" t="s">
        <v>82</v>
      </c>
      <c r="J66" t="s">
        <v>83</v>
      </c>
      <c r="K66" t="s">
        <v>75</v>
      </c>
    </row>
    <row r="67" spans="1:11" x14ac:dyDescent="0.25">
      <c r="A67" s="38" t="s">
        <v>106</v>
      </c>
      <c r="B67" s="39">
        <v>1066</v>
      </c>
      <c r="C67">
        <v>2877</v>
      </c>
      <c r="D67" t="s">
        <v>76</v>
      </c>
      <c r="E67" s="40">
        <v>11.4</v>
      </c>
      <c r="F67" s="40">
        <v>16.3</v>
      </c>
      <c r="G67" s="40">
        <f t="shared" si="4"/>
        <v>4.9000000000000004</v>
      </c>
      <c r="H67" s="40">
        <f t="shared" si="5"/>
        <v>0.49000000000000005</v>
      </c>
      <c r="I67" t="s">
        <v>82</v>
      </c>
      <c r="J67" t="s">
        <v>83</v>
      </c>
      <c r="K67" t="s">
        <v>100</v>
      </c>
    </row>
    <row r="68" spans="1:11" x14ac:dyDescent="0.25">
      <c r="A68" s="38" t="s">
        <v>106</v>
      </c>
      <c r="B68" s="39">
        <v>1067</v>
      </c>
      <c r="C68">
        <v>2877</v>
      </c>
      <c r="D68" t="s">
        <v>76</v>
      </c>
      <c r="E68" s="40">
        <v>11.4</v>
      </c>
      <c r="F68" s="40">
        <v>16.3</v>
      </c>
      <c r="G68" s="40">
        <f t="shared" si="4"/>
        <v>4.9000000000000004</v>
      </c>
      <c r="H68" s="40">
        <f t="shared" si="5"/>
        <v>0.49000000000000005</v>
      </c>
      <c r="I68" t="s">
        <v>82</v>
      </c>
      <c r="J68" t="s">
        <v>83</v>
      </c>
      <c r="K68" t="s">
        <v>101</v>
      </c>
    </row>
    <row r="69" spans="1:11" x14ac:dyDescent="0.25">
      <c r="A69" s="38" t="s">
        <v>106</v>
      </c>
      <c r="B69" s="39">
        <v>1068</v>
      </c>
      <c r="C69">
        <v>6119</v>
      </c>
      <c r="D69" t="s">
        <v>102</v>
      </c>
      <c r="E69" s="40">
        <v>9</v>
      </c>
      <c r="F69" s="40">
        <v>14</v>
      </c>
      <c r="G69" s="40">
        <f t="shared" si="4"/>
        <v>5</v>
      </c>
      <c r="H69" s="40">
        <f t="shared" si="5"/>
        <v>0.5</v>
      </c>
      <c r="I69" t="s">
        <v>77</v>
      </c>
      <c r="J69" t="s">
        <v>78</v>
      </c>
      <c r="K69" t="s">
        <v>79</v>
      </c>
    </row>
    <row r="70" spans="1:11" x14ac:dyDescent="0.25">
      <c r="A70" s="38" t="s">
        <v>106</v>
      </c>
      <c r="B70" s="39">
        <v>1069</v>
      </c>
      <c r="C70">
        <v>1109</v>
      </c>
      <c r="D70" t="s">
        <v>88</v>
      </c>
      <c r="E70" s="40">
        <v>3</v>
      </c>
      <c r="F70" s="40">
        <v>8</v>
      </c>
      <c r="G70" s="40">
        <f t="shared" si="4"/>
        <v>5</v>
      </c>
      <c r="H70" s="40">
        <f t="shared" si="5"/>
        <v>0.5</v>
      </c>
      <c r="I70" t="s">
        <v>82</v>
      </c>
      <c r="J70" t="s">
        <v>83</v>
      </c>
      <c r="K70" t="s">
        <v>84</v>
      </c>
    </row>
    <row r="71" spans="1:11" x14ac:dyDescent="0.25">
      <c r="A71" s="38" t="s">
        <v>106</v>
      </c>
      <c r="B71" s="39">
        <v>1070</v>
      </c>
      <c r="C71">
        <v>2499</v>
      </c>
      <c r="D71" t="s">
        <v>81</v>
      </c>
      <c r="E71" s="40">
        <v>6.2</v>
      </c>
      <c r="F71" s="40">
        <v>9.1999999999999993</v>
      </c>
      <c r="G71" s="40">
        <f t="shared" si="4"/>
        <v>2.9999999999999991</v>
      </c>
      <c r="H71" s="40">
        <f t="shared" si="5"/>
        <v>0.29999999999999993</v>
      </c>
      <c r="I71" t="s">
        <v>91</v>
      </c>
      <c r="J71" t="s">
        <v>92</v>
      </c>
      <c r="K71" t="s">
        <v>84</v>
      </c>
    </row>
    <row r="72" spans="1:11" x14ac:dyDescent="0.25">
      <c r="A72" s="38" t="s">
        <v>106</v>
      </c>
      <c r="B72" s="39">
        <v>1071</v>
      </c>
      <c r="C72">
        <v>1109</v>
      </c>
      <c r="D72" t="s">
        <v>88</v>
      </c>
      <c r="E72" s="40">
        <v>3</v>
      </c>
      <c r="F72" s="40">
        <v>8</v>
      </c>
      <c r="G72" s="40">
        <f t="shared" si="4"/>
        <v>5</v>
      </c>
      <c r="H72" s="40">
        <f t="shared" si="5"/>
        <v>0.5</v>
      </c>
      <c r="I72" t="s">
        <v>73</v>
      </c>
      <c r="J72" t="s">
        <v>74</v>
      </c>
      <c r="K72" t="s">
        <v>84</v>
      </c>
    </row>
    <row r="73" spans="1:11" x14ac:dyDescent="0.25">
      <c r="A73" s="38" t="s">
        <v>106</v>
      </c>
      <c r="B73" s="39">
        <v>1072</v>
      </c>
      <c r="C73">
        <v>1109</v>
      </c>
      <c r="D73" t="s">
        <v>88</v>
      </c>
      <c r="E73" s="40">
        <v>3</v>
      </c>
      <c r="F73" s="40">
        <v>8</v>
      </c>
      <c r="G73" s="40">
        <f t="shared" si="4"/>
        <v>5</v>
      </c>
      <c r="H73" s="40">
        <f t="shared" si="5"/>
        <v>0.5</v>
      </c>
      <c r="I73" t="s">
        <v>82</v>
      </c>
      <c r="J73" t="s">
        <v>83</v>
      </c>
      <c r="K73" t="s">
        <v>100</v>
      </c>
    </row>
    <row r="74" spans="1:11" x14ac:dyDescent="0.25">
      <c r="A74" s="38" t="s">
        <v>106</v>
      </c>
      <c r="B74" s="39">
        <v>1073</v>
      </c>
      <c r="C74">
        <v>6622</v>
      </c>
      <c r="D74" t="s">
        <v>104</v>
      </c>
      <c r="E74" s="40">
        <v>42</v>
      </c>
      <c r="F74" s="40">
        <v>77</v>
      </c>
      <c r="G74" s="40">
        <f t="shared" si="4"/>
        <v>35</v>
      </c>
      <c r="H74" s="40">
        <f t="shared" si="5"/>
        <v>7</v>
      </c>
      <c r="I74" t="s">
        <v>82</v>
      </c>
      <c r="J74" t="s">
        <v>83</v>
      </c>
      <c r="K74" t="s">
        <v>79</v>
      </c>
    </row>
    <row r="75" spans="1:11" x14ac:dyDescent="0.25">
      <c r="A75" s="38" t="s">
        <v>106</v>
      </c>
      <c r="B75" s="39">
        <v>1074</v>
      </c>
      <c r="C75">
        <v>2877</v>
      </c>
      <c r="D75" t="s">
        <v>76</v>
      </c>
      <c r="E75" s="40">
        <v>11.4</v>
      </c>
      <c r="F75" s="40">
        <v>16.3</v>
      </c>
      <c r="G75" s="40">
        <f t="shared" si="4"/>
        <v>4.9000000000000004</v>
      </c>
      <c r="H75" s="40">
        <f t="shared" si="5"/>
        <v>0.49000000000000005</v>
      </c>
      <c r="I75" t="s">
        <v>82</v>
      </c>
      <c r="J75" t="s">
        <v>83</v>
      </c>
      <c r="K75" t="s">
        <v>84</v>
      </c>
    </row>
    <row r="76" spans="1:11" x14ac:dyDescent="0.25">
      <c r="A76" s="38" t="s">
        <v>106</v>
      </c>
      <c r="B76" s="39">
        <v>1075</v>
      </c>
      <c r="C76">
        <v>1109</v>
      </c>
      <c r="D76" t="s">
        <v>88</v>
      </c>
      <c r="E76" s="40">
        <v>3</v>
      </c>
      <c r="F76" s="40">
        <v>8</v>
      </c>
      <c r="G76" s="40">
        <f t="shared" si="4"/>
        <v>5</v>
      </c>
      <c r="H76" s="40">
        <f t="shared" si="5"/>
        <v>0.5</v>
      </c>
      <c r="I76" t="s">
        <v>91</v>
      </c>
      <c r="J76" t="s">
        <v>92</v>
      </c>
      <c r="K76" t="s">
        <v>79</v>
      </c>
    </row>
    <row r="77" spans="1:11" x14ac:dyDescent="0.25">
      <c r="A77" s="38" t="s">
        <v>106</v>
      </c>
      <c r="B77" s="39">
        <v>1076</v>
      </c>
      <c r="C77">
        <v>1109</v>
      </c>
      <c r="D77" t="s">
        <v>88</v>
      </c>
      <c r="E77" s="40">
        <v>3</v>
      </c>
      <c r="F77" s="40">
        <v>8</v>
      </c>
      <c r="G77" s="40">
        <f t="shared" si="4"/>
        <v>5</v>
      </c>
      <c r="H77" s="40">
        <f t="shared" si="5"/>
        <v>0.5</v>
      </c>
      <c r="I77" t="s">
        <v>77</v>
      </c>
      <c r="J77" t="s">
        <v>78</v>
      </c>
      <c r="K77" t="s">
        <v>84</v>
      </c>
    </row>
    <row r="78" spans="1:11" x14ac:dyDescent="0.25">
      <c r="A78" s="38" t="s">
        <v>106</v>
      </c>
      <c r="B78" s="39">
        <v>1077</v>
      </c>
      <c r="C78">
        <v>9822</v>
      </c>
      <c r="D78" t="s">
        <v>72</v>
      </c>
      <c r="E78" s="40">
        <v>58.3</v>
      </c>
      <c r="F78" s="40">
        <v>98.4</v>
      </c>
      <c r="G78" s="40">
        <f t="shared" si="4"/>
        <v>40.100000000000009</v>
      </c>
      <c r="H78" s="40">
        <f t="shared" si="5"/>
        <v>8.0200000000000014</v>
      </c>
      <c r="I78" t="s">
        <v>91</v>
      </c>
      <c r="J78" t="s">
        <v>92</v>
      </c>
      <c r="K78" t="s">
        <v>84</v>
      </c>
    </row>
    <row r="79" spans="1:11" x14ac:dyDescent="0.25">
      <c r="A79" s="38" t="s">
        <v>106</v>
      </c>
      <c r="B79" s="39">
        <v>1078</v>
      </c>
      <c r="C79">
        <v>2877</v>
      </c>
      <c r="D79" t="s">
        <v>76</v>
      </c>
      <c r="E79" s="40">
        <v>11.4</v>
      </c>
      <c r="F79" s="40">
        <v>16.3</v>
      </c>
      <c r="G79" s="40">
        <f t="shared" si="4"/>
        <v>4.9000000000000004</v>
      </c>
      <c r="H79" s="40">
        <f t="shared" si="5"/>
        <v>0.49000000000000005</v>
      </c>
      <c r="I79" t="s">
        <v>77</v>
      </c>
      <c r="J79" t="s">
        <v>78</v>
      </c>
      <c r="K79" t="s">
        <v>100</v>
      </c>
    </row>
    <row r="80" spans="1:11" x14ac:dyDescent="0.25">
      <c r="A80" s="38" t="s">
        <v>107</v>
      </c>
      <c r="B80" s="39">
        <v>1079</v>
      </c>
      <c r="C80">
        <v>2877</v>
      </c>
      <c r="D80" t="s">
        <v>76</v>
      </c>
      <c r="E80" s="40">
        <v>11.4</v>
      </c>
      <c r="F80" s="40">
        <v>16.3</v>
      </c>
      <c r="G80" s="40">
        <f t="shared" si="4"/>
        <v>4.9000000000000004</v>
      </c>
      <c r="H80" s="40">
        <f t="shared" si="5"/>
        <v>0.49000000000000005</v>
      </c>
      <c r="I80" t="s">
        <v>77</v>
      </c>
      <c r="J80" t="s">
        <v>78</v>
      </c>
      <c r="K80" t="s">
        <v>75</v>
      </c>
    </row>
    <row r="81" spans="1:11" x14ac:dyDescent="0.25">
      <c r="A81" s="38" t="s">
        <v>107</v>
      </c>
      <c r="B81" s="39">
        <v>1080</v>
      </c>
      <c r="C81">
        <v>4421</v>
      </c>
      <c r="D81" t="s">
        <v>96</v>
      </c>
      <c r="E81" s="40">
        <v>45</v>
      </c>
      <c r="F81" s="40">
        <v>87</v>
      </c>
      <c r="G81" s="40">
        <f t="shared" si="4"/>
        <v>42</v>
      </c>
      <c r="H81" s="40">
        <f t="shared" si="5"/>
        <v>8.4</v>
      </c>
      <c r="I81" t="s">
        <v>82</v>
      </c>
      <c r="J81" t="s">
        <v>83</v>
      </c>
      <c r="K81" t="s">
        <v>79</v>
      </c>
    </row>
    <row r="82" spans="1:11" x14ac:dyDescent="0.25">
      <c r="A82" s="38" t="s">
        <v>107</v>
      </c>
      <c r="B82" s="39">
        <v>1081</v>
      </c>
      <c r="C82">
        <v>6119</v>
      </c>
      <c r="D82" t="s">
        <v>102</v>
      </c>
      <c r="E82" s="40">
        <v>9</v>
      </c>
      <c r="F82" s="40">
        <v>14</v>
      </c>
      <c r="G82" s="40">
        <f t="shared" si="4"/>
        <v>5</v>
      </c>
      <c r="H82" s="40">
        <f t="shared" si="5"/>
        <v>0.5</v>
      </c>
      <c r="I82" t="s">
        <v>82</v>
      </c>
      <c r="J82" t="s">
        <v>83</v>
      </c>
      <c r="K82" t="s">
        <v>101</v>
      </c>
    </row>
    <row r="83" spans="1:11" x14ac:dyDescent="0.25">
      <c r="A83" s="38" t="s">
        <v>107</v>
      </c>
      <c r="B83" s="39">
        <v>1082</v>
      </c>
      <c r="C83">
        <v>1109</v>
      </c>
      <c r="D83" t="s">
        <v>88</v>
      </c>
      <c r="E83" s="40">
        <v>3</v>
      </c>
      <c r="F83" s="40">
        <v>8</v>
      </c>
      <c r="G83" s="40">
        <f t="shared" si="4"/>
        <v>5</v>
      </c>
      <c r="H83" s="40">
        <f t="shared" si="5"/>
        <v>0.5</v>
      </c>
      <c r="I83" t="s">
        <v>73</v>
      </c>
      <c r="J83" t="s">
        <v>74</v>
      </c>
      <c r="K83" t="s">
        <v>79</v>
      </c>
    </row>
    <row r="84" spans="1:11" x14ac:dyDescent="0.25">
      <c r="A84" s="38" t="s">
        <v>107</v>
      </c>
      <c r="B84" s="39">
        <v>1083</v>
      </c>
      <c r="C84">
        <v>1109</v>
      </c>
      <c r="D84" t="s">
        <v>88</v>
      </c>
      <c r="E84" s="40">
        <v>3</v>
      </c>
      <c r="F84" s="40">
        <v>8</v>
      </c>
      <c r="G84" s="40">
        <f t="shared" si="4"/>
        <v>5</v>
      </c>
      <c r="H84" s="40">
        <f t="shared" si="5"/>
        <v>0.5</v>
      </c>
      <c r="I84" t="s">
        <v>73</v>
      </c>
      <c r="J84" t="s">
        <v>74</v>
      </c>
      <c r="K84" t="s">
        <v>100</v>
      </c>
    </row>
    <row r="85" spans="1:11" x14ac:dyDescent="0.25">
      <c r="A85" s="38" t="s">
        <v>107</v>
      </c>
      <c r="B85" s="39">
        <v>1084</v>
      </c>
      <c r="C85">
        <v>6119</v>
      </c>
      <c r="D85" t="s">
        <v>102</v>
      </c>
      <c r="E85" s="40">
        <v>9</v>
      </c>
      <c r="F85" s="40">
        <v>14</v>
      </c>
      <c r="G85" s="40">
        <f t="shared" si="4"/>
        <v>5</v>
      </c>
      <c r="H85" s="40">
        <f t="shared" si="5"/>
        <v>0.5</v>
      </c>
      <c r="I85" t="s">
        <v>73</v>
      </c>
      <c r="J85" t="s">
        <v>74</v>
      </c>
      <c r="K85" t="s">
        <v>84</v>
      </c>
    </row>
    <row r="86" spans="1:11" x14ac:dyDescent="0.25">
      <c r="A86" s="38" t="s">
        <v>107</v>
      </c>
      <c r="B86" s="39">
        <v>1085</v>
      </c>
      <c r="C86">
        <v>9822</v>
      </c>
      <c r="D86" t="s">
        <v>72</v>
      </c>
      <c r="E86" s="40">
        <v>58.3</v>
      </c>
      <c r="F86" s="40">
        <v>98.4</v>
      </c>
      <c r="G86" s="40">
        <f t="shared" si="4"/>
        <v>40.100000000000009</v>
      </c>
      <c r="H86" s="40">
        <f t="shared" si="5"/>
        <v>8.0200000000000014</v>
      </c>
      <c r="I86" t="s">
        <v>82</v>
      </c>
      <c r="J86" t="s">
        <v>83</v>
      </c>
      <c r="K86" t="s">
        <v>100</v>
      </c>
    </row>
    <row r="87" spans="1:11" x14ac:dyDescent="0.25">
      <c r="A87" s="38" t="s">
        <v>107</v>
      </c>
      <c r="B87" s="39">
        <v>1086</v>
      </c>
      <c r="C87">
        <v>1109</v>
      </c>
      <c r="D87" t="s">
        <v>88</v>
      </c>
      <c r="E87" s="40">
        <v>3</v>
      </c>
      <c r="F87" s="40">
        <v>8</v>
      </c>
      <c r="G87" s="40">
        <f t="shared" si="4"/>
        <v>5</v>
      </c>
      <c r="H87" s="40">
        <f t="shared" si="5"/>
        <v>0.5</v>
      </c>
      <c r="I87" t="s">
        <v>91</v>
      </c>
      <c r="J87" t="s">
        <v>92</v>
      </c>
      <c r="K87" t="s">
        <v>84</v>
      </c>
    </row>
    <row r="88" spans="1:11" x14ac:dyDescent="0.25">
      <c r="A88" s="38" t="s">
        <v>107</v>
      </c>
      <c r="B88" s="39">
        <v>1087</v>
      </c>
      <c r="C88">
        <v>2499</v>
      </c>
      <c r="D88" t="s">
        <v>81</v>
      </c>
      <c r="E88" s="40">
        <v>6.2</v>
      </c>
      <c r="F88" s="40">
        <v>9.1999999999999993</v>
      </c>
      <c r="G88" s="40">
        <f t="shared" si="4"/>
        <v>2.9999999999999991</v>
      </c>
      <c r="H88" s="40">
        <f t="shared" si="5"/>
        <v>0.29999999999999993</v>
      </c>
      <c r="I88" t="s">
        <v>73</v>
      </c>
      <c r="J88" t="s">
        <v>74</v>
      </c>
      <c r="K88" t="s">
        <v>79</v>
      </c>
    </row>
    <row r="89" spans="1:11" x14ac:dyDescent="0.25">
      <c r="A89" s="38" t="s">
        <v>107</v>
      </c>
      <c r="B89" s="39">
        <v>1088</v>
      </c>
      <c r="C89">
        <v>2499</v>
      </c>
      <c r="D89" t="s">
        <v>81</v>
      </c>
      <c r="E89" s="40">
        <v>6.2</v>
      </c>
      <c r="F89" s="40">
        <v>9.1999999999999993</v>
      </c>
      <c r="G89" s="40">
        <f t="shared" si="4"/>
        <v>2.9999999999999991</v>
      </c>
      <c r="H89" s="40">
        <f t="shared" si="5"/>
        <v>0.29999999999999993</v>
      </c>
      <c r="I89" t="s">
        <v>73</v>
      </c>
      <c r="J89" t="s">
        <v>74</v>
      </c>
      <c r="K89" t="s">
        <v>75</v>
      </c>
    </row>
    <row r="90" spans="1:11" x14ac:dyDescent="0.25">
      <c r="A90" s="38" t="s">
        <v>107</v>
      </c>
      <c r="B90" s="39">
        <v>1089</v>
      </c>
      <c r="C90">
        <v>6119</v>
      </c>
      <c r="D90" t="s">
        <v>102</v>
      </c>
      <c r="E90" s="40">
        <v>9</v>
      </c>
      <c r="F90" s="40">
        <v>14</v>
      </c>
      <c r="G90" s="40">
        <f t="shared" si="4"/>
        <v>5</v>
      </c>
      <c r="H90" s="40">
        <f t="shared" si="5"/>
        <v>0.5</v>
      </c>
      <c r="I90" t="s">
        <v>82</v>
      </c>
      <c r="J90" t="s">
        <v>83</v>
      </c>
      <c r="K90" t="s">
        <v>100</v>
      </c>
    </row>
    <row r="91" spans="1:11" x14ac:dyDescent="0.25">
      <c r="A91" s="38" t="s">
        <v>107</v>
      </c>
      <c r="B91" s="39">
        <v>1090</v>
      </c>
      <c r="C91">
        <v>2877</v>
      </c>
      <c r="D91" t="s">
        <v>76</v>
      </c>
      <c r="E91" s="40">
        <v>11.4</v>
      </c>
      <c r="F91" s="40">
        <v>16.3</v>
      </c>
      <c r="G91" s="40">
        <f t="shared" si="4"/>
        <v>4.9000000000000004</v>
      </c>
      <c r="H91" s="40">
        <f t="shared" si="5"/>
        <v>0.49000000000000005</v>
      </c>
      <c r="I91" t="s">
        <v>73</v>
      </c>
      <c r="J91" t="s">
        <v>74</v>
      </c>
      <c r="K91" t="s">
        <v>79</v>
      </c>
    </row>
    <row r="92" spans="1:11" x14ac:dyDescent="0.25">
      <c r="A92" s="38" t="s">
        <v>107</v>
      </c>
      <c r="B92" s="39">
        <v>1091</v>
      </c>
      <c r="C92">
        <v>2877</v>
      </c>
      <c r="D92" t="s">
        <v>76</v>
      </c>
      <c r="E92" s="40">
        <v>11.4</v>
      </c>
      <c r="F92" s="40">
        <v>16.3</v>
      </c>
      <c r="G92" s="40">
        <f t="shared" si="4"/>
        <v>4.9000000000000004</v>
      </c>
      <c r="H92" s="40">
        <f t="shared" si="5"/>
        <v>0.49000000000000005</v>
      </c>
      <c r="I92" t="s">
        <v>91</v>
      </c>
      <c r="J92" t="s">
        <v>92</v>
      </c>
      <c r="K92" t="s">
        <v>100</v>
      </c>
    </row>
    <row r="93" spans="1:11" x14ac:dyDescent="0.25">
      <c r="A93" s="38" t="s">
        <v>107</v>
      </c>
      <c r="B93" s="39">
        <v>1092</v>
      </c>
      <c r="C93">
        <v>2877</v>
      </c>
      <c r="D93" t="s">
        <v>76</v>
      </c>
      <c r="E93" s="40">
        <v>11.4</v>
      </c>
      <c r="F93" s="40">
        <v>16.3</v>
      </c>
      <c r="G93" s="40">
        <f t="shared" si="4"/>
        <v>4.9000000000000004</v>
      </c>
      <c r="H93" s="40">
        <f t="shared" si="5"/>
        <v>0.49000000000000005</v>
      </c>
      <c r="I93" t="s">
        <v>82</v>
      </c>
      <c r="J93" t="s">
        <v>83</v>
      </c>
      <c r="K93" t="s">
        <v>79</v>
      </c>
    </row>
    <row r="94" spans="1:11" x14ac:dyDescent="0.25">
      <c r="A94" s="38" t="s">
        <v>107</v>
      </c>
      <c r="B94" s="39">
        <v>1093</v>
      </c>
      <c r="C94">
        <v>6119</v>
      </c>
      <c r="D94" t="s">
        <v>102</v>
      </c>
      <c r="E94" s="40">
        <v>9</v>
      </c>
      <c r="F94" s="40">
        <v>14</v>
      </c>
      <c r="G94" s="40">
        <f t="shared" si="4"/>
        <v>5</v>
      </c>
      <c r="H94" s="40">
        <f t="shared" si="5"/>
        <v>0.5</v>
      </c>
      <c r="I94" t="s">
        <v>77</v>
      </c>
      <c r="J94" t="s">
        <v>78</v>
      </c>
      <c r="K94" t="s">
        <v>84</v>
      </c>
    </row>
    <row r="95" spans="1:11" x14ac:dyDescent="0.25">
      <c r="A95" s="38" t="s">
        <v>107</v>
      </c>
      <c r="B95" s="39">
        <v>1094</v>
      </c>
      <c r="C95">
        <v>6119</v>
      </c>
      <c r="D95" t="s">
        <v>102</v>
      </c>
      <c r="E95" s="40">
        <v>9</v>
      </c>
      <c r="F95" s="40">
        <v>14</v>
      </c>
      <c r="G95" s="40">
        <f t="shared" si="4"/>
        <v>5</v>
      </c>
      <c r="H95" s="40">
        <f t="shared" si="5"/>
        <v>0.5</v>
      </c>
      <c r="I95" t="s">
        <v>82</v>
      </c>
      <c r="J95" t="s">
        <v>83</v>
      </c>
      <c r="K95" t="s">
        <v>79</v>
      </c>
    </row>
    <row r="96" spans="1:11" x14ac:dyDescent="0.25">
      <c r="A96" s="38" t="s">
        <v>107</v>
      </c>
      <c r="B96" s="39">
        <v>1095</v>
      </c>
      <c r="C96">
        <v>2499</v>
      </c>
      <c r="D96" t="s">
        <v>81</v>
      </c>
      <c r="E96" s="40">
        <v>6.2</v>
      </c>
      <c r="F96" s="40">
        <v>9.1999999999999993</v>
      </c>
      <c r="G96" s="40">
        <f t="shared" si="4"/>
        <v>2.9999999999999991</v>
      </c>
      <c r="H96" s="40">
        <f t="shared" si="5"/>
        <v>0.29999999999999993</v>
      </c>
      <c r="I96" t="s">
        <v>91</v>
      </c>
      <c r="J96" t="s">
        <v>92</v>
      </c>
      <c r="K96" t="s">
        <v>84</v>
      </c>
    </row>
    <row r="97" spans="1:11" x14ac:dyDescent="0.25">
      <c r="A97" s="38" t="s">
        <v>107</v>
      </c>
      <c r="B97" s="39">
        <v>1096</v>
      </c>
      <c r="C97">
        <v>6119</v>
      </c>
      <c r="D97" t="s">
        <v>102</v>
      </c>
      <c r="E97" s="40">
        <v>9</v>
      </c>
      <c r="F97" s="40">
        <v>14</v>
      </c>
      <c r="G97" s="40">
        <f t="shared" si="4"/>
        <v>5</v>
      </c>
      <c r="H97" s="40">
        <f t="shared" si="5"/>
        <v>0.5</v>
      </c>
      <c r="I97" t="s">
        <v>82</v>
      </c>
      <c r="J97" t="s">
        <v>83</v>
      </c>
      <c r="K97" t="s">
        <v>84</v>
      </c>
    </row>
    <row r="98" spans="1:11" x14ac:dyDescent="0.25">
      <c r="A98" s="38" t="s">
        <v>107</v>
      </c>
      <c r="B98" s="39">
        <v>1097</v>
      </c>
      <c r="C98">
        <v>9212</v>
      </c>
      <c r="D98" t="s">
        <v>97</v>
      </c>
      <c r="E98" s="40">
        <v>4</v>
      </c>
      <c r="F98" s="40">
        <v>7</v>
      </c>
      <c r="G98" s="40">
        <f t="shared" ref="G98:G129" si="6">F98-E98</f>
        <v>3</v>
      </c>
      <c r="H98" s="40">
        <f t="shared" ref="H98:H129" si="7">IF(F98&gt;50,G98*0.2,G98*0.1)</f>
        <v>0.30000000000000004</v>
      </c>
      <c r="I98" t="s">
        <v>91</v>
      </c>
      <c r="J98" t="s">
        <v>92</v>
      </c>
      <c r="K98" t="s">
        <v>100</v>
      </c>
    </row>
    <row r="99" spans="1:11" x14ac:dyDescent="0.25">
      <c r="A99" s="38" t="s">
        <v>107</v>
      </c>
      <c r="B99" s="39">
        <v>1098</v>
      </c>
      <c r="C99">
        <v>2877</v>
      </c>
      <c r="D99" t="s">
        <v>76</v>
      </c>
      <c r="E99" s="40">
        <v>11.4</v>
      </c>
      <c r="F99" s="40">
        <v>16.3</v>
      </c>
      <c r="G99" s="40">
        <f t="shared" si="6"/>
        <v>4.9000000000000004</v>
      </c>
      <c r="H99" s="40">
        <f t="shared" si="7"/>
        <v>0.49000000000000005</v>
      </c>
      <c r="I99" t="s">
        <v>77</v>
      </c>
      <c r="J99" t="s">
        <v>78</v>
      </c>
      <c r="K99" t="s">
        <v>75</v>
      </c>
    </row>
    <row r="100" spans="1:11" x14ac:dyDescent="0.25">
      <c r="A100" s="38" t="s">
        <v>108</v>
      </c>
      <c r="B100" s="39">
        <v>1099</v>
      </c>
      <c r="C100">
        <v>2877</v>
      </c>
      <c r="D100" t="s">
        <v>76</v>
      </c>
      <c r="E100" s="40">
        <v>11.4</v>
      </c>
      <c r="F100" s="40">
        <v>16.3</v>
      </c>
      <c r="G100" s="40">
        <f t="shared" si="6"/>
        <v>4.9000000000000004</v>
      </c>
      <c r="H100" s="40">
        <f t="shared" si="7"/>
        <v>0.49000000000000005</v>
      </c>
      <c r="I100" t="s">
        <v>82</v>
      </c>
      <c r="J100" t="s">
        <v>83</v>
      </c>
      <c r="K100" t="s">
        <v>79</v>
      </c>
    </row>
    <row r="101" spans="1:11" x14ac:dyDescent="0.25">
      <c r="A101" s="38" t="s">
        <v>108</v>
      </c>
      <c r="B101" s="39">
        <v>1100</v>
      </c>
      <c r="C101">
        <v>6119</v>
      </c>
      <c r="D101" t="s">
        <v>102</v>
      </c>
      <c r="E101" s="40">
        <v>9</v>
      </c>
      <c r="F101" s="40">
        <v>14</v>
      </c>
      <c r="G101" s="40">
        <f t="shared" si="6"/>
        <v>5</v>
      </c>
      <c r="H101" s="40">
        <f t="shared" si="7"/>
        <v>0.5</v>
      </c>
      <c r="I101" t="s">
        <v>73</v>
      </c>
      <c r="J101" t="s">
        <v>74</v>
      </c>
      <c r="K101" t="s">
        <v>101</v>
      </c>
    </row>
    <row r="102" spans="1:11" x14ac:dyDescent="0.25">
      <c r="A102" s="38" t="s">
        <v>108</v>
      </c>
      <c r="B102" s="39">
        <v>1101</v>
      </c>
      <c r="C102">
        <v>2499</v>
      </c>
      <c r="D102" t="s">
        <v>81</v>
      </c>
      <c r="E102" s="40">
        <v>6.2</v>
      </c>
      <c r="F102" s="40">
        <v>9.1999999999999993</v>
      </c>
      <c r="G102" s="40">
        <f t="shared" si="6"/>
        <v>2.9999999999999991</v>
      </c>
      <c r="H102" s="40">
        <f t="shared" si="7"/>
        <v>0.29999999999999993</v>
      </c>
      <c r="I102" t="s">
        <v>82</v>
      </c>
      <c r="J102" t="s">
        <v>83</v>
      </c>
      <c r="K102" t="s">
        <v>79</v>
      </c>
    </row>
    <row r="103" spans="1:11" x14ac:dyDescent="0.25">
      <c r="A103" s="38" t="s">
        <v>108</v>
      </c>
      <c r="B103" s="39">
        <v>1102</v>
      </c>
      <c r="C103">
        <v>2242</v>
      </c>
      <c r="D103" t="s">
        <v>99</v>
      </c>
      <c r="E103" s="40">
        <v>60</v>
      </c>
      <c r="F103" s="40">
        <v>124</v>
      </c>
      <c r="G103" s="40">
        <f t="shared" si="6"/>
        <v>64</v>
      </c>
      <c r="H103" s="40">
        <f t="shared" si="7"/>
        <v>12.8</v>
      </c>
      <c r="I103" t="s">
        <v>77</v>
      </c>
      <c r="J103" t="s">
        <v>78</v>
      </c>
      <c r="K103" t="s">
        <v>100</v>
      </c>
    </row>
    <row r="104" spans="1:11" x14ac:dyDescent="0.25">
      <c r="A104" s="38" t="s">
        <v>108</v>
      </c>
      <c r="B104" s="39">
        <v>1103</v>
      </c>
      <c r="C104">
        <v>2877</v>
      </c>
      <c r="D104" t="s">
        <v>76</v>
      </c>
      <c r="E104" s="40">
        <v>11.4</v>
      </c>
      <c r="F104" s="40">
        <v>16.3</v>
      </c>
      <c r="G104" s="40">
        <f t="shared" si="6"/>
        <v>4.9000000000000004</v>
      </c>
      <c r="H104" s="40">
        <f t="shared" si="7"/>
        <v>0.49000000000000005</v>
      </c>
      <c r="I104" t="s">
        <v>77</v>
      </c>
      <c r="J104" t="s">
        <v>78</v>
      </c>
      <c r="K104" t="s">
        <v>84</v>
      </c>
    </row>
    <row r="105" spans="1:11" x14ac:dyDescent="0.25">
      <c r="A105" s="38" t="s">
        <v>108</v>
      </c>
      <c r="B105" s="39">
        <v>1104</v>
      </c>
      <c r="C105">
        <v>2877</v>
      </c>
      <c r="D105" t="s">
        <v>76</v>
      </c>
      <c r="E105" s="40">
        <v>11.4</v>
      </c>
      <c r="F105" s="40">
        <v>16.3</v>
      </c>
      <c r="G105" s="40">
        <f t="shared" si="6"/>
        <v>4.9000000000000004</v>
      </c>
      <c r="H105" s="40">
        <f t="shared" si="7"/>
        <v>0.49000000000000005</v>
      </c>
      <c r="I105" t="s">
        <v>82</v>
      </c>
      <c r="J105" t="s">
        <v>83</v>
      </c>
      <c r="K105" t="s">
        <v>100</v>
      </c>
    </row>
    <row r="106" spans="1:11" x14ac:dyDescent="0.25">
      <c r="A106" s="38" t="s">
        <v>108</v>
      </c>
      <c r="B106" s="39">
        <v>1105</v>
      </c>
      <c r="C106">
        <v>2499</v>
      </c>
      <c r="D106" t="s">
        <v>81</v>
      </c>
      <c r="E106" s="40">
        <v>6.2</v>
      </c>
      <c r="F106" s="40">
        <v>9.1999999999999993</v>
      </c>
      <c r="G106" s="40">
        <f t="shared" si="6"/>
        <v>2.9999999999999991</v>
      </c>
      <c r="H106" s="40">
        <f t="shared" si="7"/>
        <v>0.29999999999999993</v>
      </c>
      <c r="I106" t="s">
        <v>77</v>
      </c>
      <c r="J106" t="s">
        <v>78</v>
      </c>
      <c r="K106" t="s">
        <v>84</v>
      </c>
    </row>
    <row r="107" spans="1:11" x14ac:dyDescent="0.25">
      <c r="A107" s="38" t="s">
        <v>108</v>
      </c>
      <c r="B107" s="39">
        <v>1106</v>
      </c>
      <c r="C107">
        <v>9822</v>
      </c>
      <c r="D107" t="s">
        <v>72</v>
      </c>
      <c r="E107" s="40">
        <v>58.3</v>
      </c>
      <c r="F107" s="40">
        <v>98.4</v>
      </c>
      <c r="G107" s="40">
        <f t="shared" si="6"/>
        <v>40.100000000000009</v>
      </c>
      <c r="H107" s="40">
        <f t="shared" si="7"/>
        <v>8.0200000000000014</v>
      </c>
      <c r="I107" t="s">
        <v>77</v>
      </c>
      <c r="J107" t="s">
        <v>78</v>
      </c>
      <c r="K107" t="s">
        <v>79</v>
      </c>
    </row>
    <row r="108" spans="1:11" x14ac:dyDescent="0.25">
      <c r="A108" s="38" t="s">
        <v>108</v>
      </c>
      <c r="B108" s="39">
        <v>1107</v>
      </c>
      <c r="C108">
        <v>1109</v>
      </c>
      <c r="D108" t="s">
        <v>88</v>
      </c>
      <c r="E108" s="40">
        <v>3</v>
      </c>
      <c r="F108" s="40">
        <v>8</v>
      </c>
      <c r="G108" s="40">
        <f t="shared" si="6"/>
        <v>5</v>
      </c>
      <c r="H108" s="40">
        <f t="shared" si="7"/>
        <v>0.5</v>
      </c>
      <c r="I108" t="s">
        <v>91</v>
      </c>
      <c r="J108" t="s">
        <v>92</v>
      </c>
      <c r="K108" t="s">
        <v>75</v>
      </c>
    </row>
    <row r="109" spans="1:11" x14ac:dyDescent="0.25">
      <c r="A109" s="38" t="s">
        <v>108</v>
      </c>
      <c r="B109" s="39">
        <v>1108</v>
      </c>
      <c r="C109">
        <v>9822</v>
      </c>
      <c r="D109" t="s">
        <v>72</v>
      </c>
      <c r="E109" s="40">
        <v>58.3</v>
      </c>
      <c r="F109" s="40">
        <v>98.4</v>
      </c>
      <c r="G109" s="40">
        <f t="shared" si="6"/>
        <v>40.100000000000009</v>
      </c>
      <c r="H109" s="40">
        <f t="shared" si="7"/>
        <v>8.0200000000000014</v>
      </c>
      <c r="I109" t="s">
        <v>82</v>
      </c>
      <c r="J109" t="s">
        <v>83</v>
      </c>
      <c r="K109" t="s">
        <v>100</v>
      </c>
    </row>
    <row r="110" spans="1:11" x14ac:dyDescent="0.25">
      <c r="A110" s="38" t="s">
        <v>108</v>
      </c>
      <c r="B110" s="39">
        <v>1109</v>
      </c>
      <c r="C110">
        <v>8722</v>
      </c>
      <c r="D110" t="s">
        <v>86</v>
      </c>
      <c r="E110" s="40">
        <v>344</v>
      </c>
      <c r="F110" s="40">
        <v>502</v>
      </c>
      <c r="G110" s="40">
        <f t="shared" si="6"/>
        <v>158</v>
      </c>
      <c r="H110" s="40">
        <f t="shared" si="7"/>
        <v>31.6</v>
      </c>
      <c r="I110" t="s">
        <v>77</v>
      </c>
      <c r="J110" t="s">
        <v>78</v>
      </c>
      <c r="K110" t="s">
        <v>79</v>
      </c>
    </row>
    <row r="111" spans="1:11" x14ac:dyDescent="0.25">
      <c r="A111" s="38" t="s">
        <v>108</v>
      </c>
      <c r="B111" s="39">
        <v>1110</v>
      </c>
      <c r="C111">
        <v>8722</v>
      </c>
      <c r="D111" t="s">
        <v>86</v>
      </c>
      <c r="E111" s="40">
        <v>344</v>
      </c>
      <c r="F111" s="40">
        <v>502</v>
      </c>
      <c r="G111" s="40">
        <f t="shared" si="6"/>
        <v>158</v>
      </c>
      <c r="H111" s="40">
        <f t="shared" si="7"/>
        <v>31.6</v>
      </c>
      <c r="I111" t="s">
        <v>91</v>
      </c>
      <c r="J111" t="s">
        <v>92</v>
      </c>
      <c r="K111" t="s">
        <v>100</v>
      </c>
    </row>
    <row r="112" spans="1:11" x14ac:dyDescent="0.25">
      <c r="A112" s="38" t="s">
        <v>108</v>
      </c>
      <c r="B112" s="39">
        <v>1111</v>
      </c>
      <c r="C112">
        <v>6622</v>
      </c>
      <c r="D112" t="s">
        <v>104</v>
      </c>
      <c r="E112" s="40">
        <v>42</v>
      </c>
      <c r="F112" s="40">
        <v>77</v>
      </c>
      <c r="G112" s="40">
        <f t="shared" si="6"/>
        <v>35</v>
      </c>
      <c r="H112" s="40">
        <f t="shared" si="7"/>
        <v>7</v>
      </c>
      <c r="I112" t="s">
        <v>91</v>
      </c>
      <c r="J112" t="s">
        <v>92</v>
      </c>
      <c r="K112" t="s">
        <v>79</v>
      </c>
    </row>
    <row r="113" spans="1:11" x14ac:dyDescent="0.25">
      <c r="A113" s="38" t="s">
        <v>108</v>
      </c>
      <c r="B113" s="39">
        <v>1112</v>
      </c>
      <c r="C113">
        <v>6622</v>
      </c>
      <c r="D113" t="s">
        <v>104</v>
      </c>
      <c r="E113" s="40">
        <v>42</v>
      </c>
      <c r="F113" s="40">
        <v>77</v>
      </c>
      <c r="G113" s="40">
        <f t="shared" si="6"/>
        <v>35</v>
      </c>
      <c r="H113" s="40">
        <f t="shared" si="7"/>
        <v>7</v>
      </c>
      <c r="I113" t="s">
        <v>82</v>
      </c>
      <c r="J113" t="s">
        <v>83</v>
      </c>
      <c r="K113" t="s">
        <v>84</v>
      </c>
    </row>
    <row r="114" spans="1:11" x14ac:dyDescent="0.25">
      <c r="A114" s="38" t="s">
        <v>108</v>
      </c>
      <c r="B114" s="39">
        <v>1113</v>
      </c>
      <c r="C114">
        <v>9822</v>
      </c>
      <c r="D114" t="s">
        <v>72</v>
      </c>
      <c r="E114" s="40">
        <v>58.3</v>
      </c>
      <c r="F114" s="40">
        <v>98.4</v>
      </c>
      <c r="G114" s="40">
        <f t="shared" si="6"/>
        <v>40.100000000000009</v>
      </c>
      <c r="H114" s="40">
        <f t="shared" si="7"/>
        <v>8.0200000000000014</v>
      </c>
      <c r="I114" t="s">
        <v>73</v>
      </c>
      <c r="J114" t="s">
        <v>74</v>
      </c>
      <c r="K114" t="s">
        <v>79</v>
      </c>
    </row>
    <row r="115" spans="1:11" x14ac:dyDescent="0.25">
      <c r="A115" s="38" t="s">
        <v>108</v>
      </c>
      <c r="B115" s="39">
        <v>1114</v>
      </c>
      <c r="C115">
        <v>2242</v>
      </c>
      <c r="D115" t="s">
        <v>99</v>
      </c>
      <c r="E115" s="40">
        <v>60</v>
      </c>
      <c r="F115" s="40">
        <v>124</v>
      </c>
      <c r="G115" s="40">
        <f t="shared" si="6"/>
        <v>64</v>
      </c>
      <c r="H115" s="40">
        <f t="shared" si="7"/>
        <v>12.8</v>
      </c>
      <c r="I115" t="s">
        <v>77</v>
      </c>
      <c r="J115" t="s">
        <v>78</v>
      </c>
      <c r="K115" t="s">
        <v>84</v>
      </c>
    </row>
    <row r="116" spans="1:11" x14ac:dyDescent="0.25">
      <c r="A116" s="38" t="s">
        <v>108</v>
      </c>
      <c r="B116" s="39">
        <v>1115</v>
      </c>
      <c r="C116">
        <v>8722</v>
      </c>
      <c r="D116" t="s">
        <v>86</v>
      </c>
      <c r="E116" s="40">
        <v>344</v>
      </c>
      <c r="F116" s="40">
        <v>502</v>
      </c>
      <c r="G116" s="40">
        <f t="shared" si="6"/>
        <v>158</v>
      </c>
      <c r="H116" s="40">
        <f t="shared" si="7"/>
        <v>31.6</v>
      </c>
      <c r="I116" t="s">
        <v>73</v>
      </c>
      <c r="J116" t="s">
        <v>74</v>
      </c>
      <c r="K116" t="s">
        <v>84</v>
      </c>
    </row>
    <row r="117" spans="1:11" x14ac:dyDescent="0.25">
      <c r="A117" s="38" t="s">
        <v>108</v>
      </c>
      <c r="B117" s="39">
        <v>1116</v>
      </c>
      <c r="C117">
        <v>6622</v>
      </c>
      <c r="D117" t="s">
        <v>104</v>
      </c>
      <c r="E117" s="40">
        <v>42</v>
      </c>
      <c r="F117" s="40">
        <v>77</v>
      </c>
      <c r="G117" s="40">
        <f t="shared" si="6"/>
        <v>35</v>
      </c>
      <c r="H117" s="40">
        <f t="shared" si="7"/>
        <v>7</v>
      </c>
      <c r="I117" t="s">
        <v>82</v>
      </c>
      <c r="J117" t="s">
        <v>83</v>
      </c>
      <c r="K117" t="s">
        <v>100</v>
      </c>
    </row>
    <row r="118" spans="1:11" x14ac:dyDescent="0.25">
      <c r="A118" s="38" t="s">
        <v>108</v>
      </c>
      <c r="B118" s="39">
        <v>1117</v>
      </c>
      <c r="C118">
        <v>8722</v>
      </c>
      <c r="D118" t="s">
        <v>86</v>
      </c>
      <c r="E118" s="40">
        <v>344</v>
      </c>
      <c r="F118" s="40">
        <v>502</v>
      </c>
      <c r="G118" s="40">
        <f t="shared" si="6"/>
        <v>158</v>
      </c>
      <c r="H118" s="40">
        <f t="shared" si="7"/>
        <v>31.6</v>
      </c>
      <c r="I118" t="s">
        <v>91</v>
      </c>
      <c r="J118" t="s">
        <v>92</v>
      </c>
      <c r="K118" t="s">
        <v>75</v>
      </c>
    </row>
    <row r="119" spans="1:11" x14ac:dyDescent="0.25">
      <c r="A119" s="38" t="s">
        <v>108</v>
      </c>
      <c r="B119" s="39">
        <v>1118</v>
      </c>
      <c r="C119">
        <v>9822</v>
      </c>
      <c r="D119" t="s">
        <v>72</v>
      </c>
      <c r="E119" s="40">
        <v>58.3</v>
      </c>
      <c r="F119" s="40">
        <v>98.4</v>
      </c>
      <c r="G119" s="40">
        <f t="shared" si="6"/>
        <v>40.100000000000009</v>
      </c>
      <c r="H119" s="40">
        <f t="shared" si="7"/>
        <v>8.0200000000000014</v>
      </c>
      <c r="I119" t="s">
        <v>77</v>
      </c>
      <c r="J119" t="s">
        <v>78</v>
      </c>
      <c r="K119" t="s">
        <v>79</v>
      </c>
    </row>
    <row r="120" spans="1:11" x14ac:dyDescent="0.25">
      <c r="A120" s="38" t="s">
        <v>108</v>
      </c>
      <c r="B120" s="39">
        <v>1119</v>
      </c>
      <c r="C120">
        <v>2242</v>
      </c>
      <c r="D120" t="s">
        <v>99</v>
      </c>
      <c r="E120" s="40">
        <v>60</v>
      </c>
      <c r="F120" s="40">
        <v>124</v>
      </c>
      <c r="G120" s="40">
        <f t="shared" si="6"/>
        <v>64</v>
      </c>
      <c r="H120" s="40">
        <f t="shared" si="7"/>
        <v>12.8</v>
      </c>
      <c r="I120" t="s">
        <v>73</v>
      </c>
      <c r="J120" t="s">
        <v>74</v>
      </c>
      <c r="K120" t="s">
        <v>101</v>
      </c>
    </row>
    <row r="121" spans="1:11" x14ac:dyDescent="0.25">
      <c r="A121" s="38" t="s">
        <v>108</v>
      </c>
      <c r="B121" s="39">
        <v>1120</v>
      </c>
      <c r="C121">
        <v>2242</v>
      </c>
      <c r="D121" t="s">
        <v>99</v>
      </c>
      <c r="E121" s="40">
        <v>60</v>
      </c>
      <c r="F121" s="40">
        <v>124</v>
      </c>
      <c r="G121" s="40">
        <f t="shared" si="6"/>
        <v>64</v>
      </c>
      <c r="H121" s="40">
        <f t="shared" si="7"/>
        <v>12.8</v>
      </c>
      <c r="I121" t="s">
        <v>82</v>
      </c>
      <c r="J121" t="s">
        <v>83</v>
      </c>
      <c r="K121" t="s">
        <v>79</v>
      </c>
    </row>
    <row r="122" spans="1:11" x14ac:dyDescent="0.25">
      <c r="A122" s="38" t="s">
        <v>108</v>
      </c>
      <c r="B122" s="39">
        <v>1121</v>
      </c>
      <c r="C122">
        <v>4421</v>
      </c>
      <c r="D122" t="s">
        <v>96</v>
      </c>
      <c r="E122" s="40">
        <v>45</v>
      </c>
      <c r="F122" s="40">
        <v>87</v>
      </c>
      <c r="G122" s="40">
        <f t="shared" si="6"/>
        <v>42</v>
      </c>
      <c r="H122" s="40">
        <f t="shared" si="7"/>
        <v>8.4</v>
      </c>
      <c r="I122" t="s">
        <v>82</v>
      </c>
      <c r="J122" t="s">
        <v>83</v>
      </c>
      <c r="K122" t="s">
        <v>100</v>
      </c>
    </row>
    <row r="123" spans="1:11" x14ac:dyDescent="0.25">
      <c r="A123" s="38" t="s">
        <v>108</v>
      </c>
      <c r="B123" s="39">
        <v>1122</v>
      </c>
      <c r="C123">
        <v>8722</v>
      </c>
      <c r="D123" t="s">
        <v>86</v>
      </c>
      <c r="E123" s="40">
        <v>344</v>
      </c>
      <c r="F123" s="40">
        <v>502</v>
      </c>
      <c r="G123" s="40">
        <f t="shared" si="6"/>
        <v>158</v>
      </c>
      <c r="H123" s="40">
        <f t="shared" si="7"/>
        <v>31.6</v>
      </c>
      <c r="I123" t="s">
        <v>82</v>
      </c>
      <c r="J123" t="s">
        <v>83</v>
      </c>
      <c r="K123" t="s">
        <v>84</v>
      </c>
    </row>
    <row r="124" spans="1:11" x14ac:dyDescent="0.25">
      <c r="A124" s="38" t="s">
        <v>108</v>
      </c>
      <c r="B124" s="39">
        <v>1123</v>
      </c>
      <c r="C124">
        <v>9822</v>
      </c>
      <c r="D124" t="s">
        <v>72</v>
      </c>
      <c r="E124" s="40">
        <v>58.3</v>
      </c>
      <c r="F124" s="40">
        <v>98.4</v>
      </c>
      <c r="G124" s="40">
        <f t="shared" si="6"/>
        <v>40.100000000000009</v>
      </c>
      <c r="H124" s="40">
        <f t="shared" si="7"/>
        <v>8.0200000000000014</v>
      </c>
      <c r="I124" t="s">
        <v>82</v>
      </c>
      <c r="J124" t="s">
        <v>83</v>
      </c>
      <c r="K124" t="s">
        <v>100</v>
      </c>
    </row>
    <row r="125" spans="1:11" x14ac:dyDescent="0.25">
      <c r="A125" s="38" t="s">
        <v>108</v>
      </c>
      <c r="B125" s="39">
        <v>1124</v>
      </c>
      <c r="C125">
        <v>4421</v>
      </c>
      <c r="D125" t="s">
        <v>96</v>
      </c>
      <c r="E125" s="40">
        <v>45</v>
      </c>
      <c r="F125" s="40">
        <v>87</v>
      </c>
      <c r="G125" s="40">
        <f t="shared" si="6"/>
        <v>42</v>
      </c>
      <c r="H125" s="40">
        <f t="shared" si="7"/>
        <v>8.4</v>
      </c>
      <c r="I125" t="s">
        <v>82</v>
      </c>
      <c r="J125" t="s">
        <v>83</v>
      </c>
      <c r="K125" t="s">
        <v>84</v>
      </c>
    </row>
    <row r="126" spans="1:11" x14ac:dyDescent="0.25">
      <c r="A126" s="38" t="s">
        <v>109</v>
      </c>
      <c r="B126" s="39">
        <v>1125</v>
      </c>
      <c r="C126">
        <v>2242</v>
      </c>
      <c r="D126" t="s">
        <v>99</v>
      </c>
      <c r="E126" s="40">
        <v>60</v>
      </c>
      <c r="F126" s="40">
        <v>124</v>
      </c>
      <c r="G126" s="40">
        <f t="shared" si="6"/>
        <v>64</v>
      </c>
      <c r="H126" s="40">
        <f t="shared" si="7"/>
        <v>12.8</v>
      </c>
      <c r="I126" t="s">
        <v>82</v>
      </c>
      <c r="J126" t="s">
        <v>83</v>
      </c>
      <c r="K126" t="s">
        <v>79</v>
      </c>
    </row>
    <row r="127" spans="1:11" x14ac:dyDescent="0.25">
      <c r="A127" s="38" t="s">
        <v>109</v>
      </c>
      <c r="B127" s="39">
        <v>1126</v>
      </c>
      <c r="C127">
        <v>9212</v>
      </c>
      <c r="D127" t="s">
        <v>97</v>
      </c>
      <c r="E127" s="40">
        <v>4</v>
      </c>
      <c r="F127" s="40">
        <v>7</v>
      </c>
      <c r="G127" s="40">
        <f t="shared" si="6"/>
        <v>3</v>
      </c>
      <c r="H127" s="40">
        <f t="shared" si="7"/>
        <v>0.30000000000000004</v>
      </c>
      <c r="I127" t="s">
        <v>82</v>
      </c>
      <c r="J127" t="s">
        <v>83</v>
      </c>
      <c r="K127" t="s">
        <v>75</v>
      </c>
    </row>
    <row r="128" spans="1:11" x14ac:dyDescent="0.25">
      <c r="A128" s="38" t="s">
        <v>109</v>
      </c>
      <c r="B128" s="39">
        <v>1127</v>
      </c>
      <c r="C128">
        <v>8722</v>
      </c>
      <c r="D128" t="s">
        <v>86</v>
      </c>
      <c r="E128" s="40">
        <v>344</v>
      </c>
      <c r="F128" s="40">
        <v>502</v>
      </c>
      <c r="G128" s="40">
        <f t="shared" si="6"/>
        <v>158</v>
      </c>
      <c r="H128" s="40">
        <f t="shared" si="7"/>
        <v>31.6</v>
      </c>
      <c r="I128" t="s">
        <v>73</v>
      </c>
      <c r="J128" t="s">
        <v>74</v>
      </c>
      <c r="K128" t="s">
        <v>100</v>
      </c>
    </row>
    <row r="129" spans="1:11" x14ac:dyDescent="0.25">
      <c r="A129" s="38" t="s">
        <v>109</v>
      </c>
      <c r="B129" s="39">
        <v>1128</v>
      </c>
      <c r="C129">
        <v>6622</v>
      </c>
      <c r="D129" t="s">
        <v>104</v>
      </c>
      <c r="E129" s="40">
        <v>42</v>
      </c>
      <c r="F129" s="40">
        <v>77</v>
      </c>
      <c r="G129" s="40">
        <f t="shared" si="6"/>
        <v>35</v>
      </c>
      <c r="H129" s="40">
        <f t="shared" si="7"/>
        <v>7</v>
      </c>
      <c r="I129" t="s">
        <v>77</v>
      </c>
      <c r="J129" t="s">
        <v>78</v>
      </c>
      <c r="K129" t="s">
        <v>79</v>
      </c>
    </row>
    <row r="130" spans="1:11" x14ac:dyDescent="0.25">
      <c r="A130" s="38" t="s">
        <v>109</v>
      </c>
      <c r="B130" s="39">
        <v>1129</v>
      </c>
      <c r="C130">
        <v>9822</v>
      </c>
      <c r="D130" t="s">
        <v>72</v>
      </c>
      <c r="E130" s="40">
        <v>58.3</v>
      </c>
      <c r="F130" s="40">
        <v>98.4</v>
      </c>
      <c r="G130" s="40">
        <f t="shared" ref="G130:G161" si="8">F130-E130</f>
        <v>40.100000000000009</v>
      </c>
      <c r="H130" s="40">
        <f t="shared" ref="H130:H161" si="9">IF(F130&gt;50,G130*0.2,G130*0.1)</f>
        <v>8.0200000000000014</v>
      </c>
      <c r="I130" t="s">
        <v>91</v>
      </c>
      <c r="J130" t="s">
        <v>92</v>
      </c>
      <c r="K130" t="s">
        <v>100</v>
      </c>
    </row>
    <row r="131" spans="1:11" x14ac:dyDescent="0.25">
      <c r="A131" s="38" t="s">
        <v>109</v>
      </c>
      <c r="B131" s="39">
        <v>1130</v>
      </c>
      <c r="C131">
        <v>4421</v>
      </c>
      <c r="D131" t="s">
        <v>96</v>
      </c>
      <c r="E131" s="40">
        <v>45</v>
      </c>
      <c r="F131" s="40">
        <v>87</v>
      </c>
      <c r="G131" s="40">
        <f t="shared" si="8"/>
        <v>42</v>
      </c>
      <c r="H131" s="40">
        <f t="shared" si="9"/>
        <v>8.4</v>
      </c>
      <c r="I131" t="s">
        <v>91</v>
      </c>
      <c r="J131" t="s">
        <v>92</v>
      </c>
      <c r="K131" t="s">
        <v>79</v>
      </c>
    </row>
    <row r="132" spans="1:11" x14ac:dyDescent="0.25">
      <c r="A132" s="38" t="s">
        <v>109</v>
      </c>
      <c r="B132" s="39">
        <v>1131</v>
      </c>
      <c r="C132">
        <v>9212</v>
      </c>
      <c r="D132" t="s">
        <v>97</v>
      </c>
      <c r="E132" s="40">
        <v>4</v>
      </c>
      <c r="F132" s="40">
        <v>7</v>
      </c>
      <c r="G132" s="40">
        <f t="shared" si="8"/>
        <v>3</v>
      </c>
      <c r="H132" s="40">
        <f t="shared" si="9"/>
        <v>0.30000000000000004</v>
      </c>
      <c r="I132" t="s">
        <v>91</v>
      </c>
      <c r="J132" t="s">
        <v>92</v>
      </c>
      <c r="K132" t="s">
        <v>84</v>
      </c>
    </row>
    <row r="133" spans="1:11" x14ac:dyDescent="0.25">
      <c r="A133" s="38" t="s">
        <v>109</v>
      </c>
      <c r="B133" s="39">
        <v>1132</v>
      </c>
      <c r="C133">
        <v>9212</v>
      </c>
      <c r="D133" t="s">
        <v>97</v>
      </c>
      <c r="E133" s="40">
        <v>4</v>
      </c>
      <c r="F133" s="40">
        <v>7</v>
      </c>
      <c r="G133" s="40">
        <f t="shared" si="8"/>
        <v>3</v>
      </c>
      <c r="H133" s="40">
        <f t="shared" si="9"/>
        <v>0.30000000000000004</v>
      </c>
      <c r="I133" t="s">
        <v>91</v>
      </c>
      <c r="J133" t="s">
        <v>92</v>
      </c>
      <c r="K133" t="s">
        <v>79</v>
      </c>
    </row>
    <row r="134" spans="1:11" x14ac:dyDescent="0.25">
      <c r="A134" s="38" t="s">
        <v>109</v>
      </c>
      <c r="B134" s="39">
        <v>1133</v>
      </c>
      <c r="C134">
        <v>9822</v>
      </c>
      <c r="D134" t="s">
        <v>72</v>
      </c>
      <c r="E134" s="40">
        <v>58.3</v>
      </c>
      <c r="F134" s="40">
        <v>98.4</v>
      </c>
      <c r="G134" s="40">
        <f t="shared" si="8"/>
        <v>40.100000000000009</v>
      </c>
      <c r="H134" s="40">
        <f t="shared" si="9"/>
        <v>8.0200000000000014</v>
      </c>
      <c r="I134" t="s">
        <v>73</v>
      </c>
      <c r="J134" t="s">
        <v>74</v>
      </c>
      <c r="K134" t="s">
        <v>84</v>
      </c>
    </row>
    <row r="135" spans="1:11" x14ac:dyDescent="0.25">
      <c r="A135" s="38" t="s">
        <v>109</v>
      </c>
      <c r="B135" s="39">
        <v>1134</v>
      </c>
      <c r="C135">
        <v>9822</v>
      </c>
      <c r="D135" t="s">
        <v>72</v>
      </c>
      <c r="E135" s="40">
        <v>58.3</v>
      </c>
      <c r="F135" s="40">
        <v>98.4</v>
      </c>
      <c r="G135" s="40">
        <f t="shared" si="8"/>
        <v>40.100000000000009</v>
      </c>
      <c r="H135" s="40">
        <f t="shared" si="9"/>
        <v>8.0200000000000014</v>
      </c>
      <c r="I135" t="s">
        <v>82</v>
      </c>
      <c r="J135" t="s">
        <v>83</v>
      </c>
      <c r="K135" t="s">
        <v>84</v>
      </c>
    </row>
    <row r="136" spans="1:11" x14ac:dyDescent="0.25">
      <c r="A136" s="38" t="s">
        <v>109</v>
      </c>
      <c r="B136" s="39">
        <v>1135</v>
      </c>
      <c r="C136">
        <v>8722</v>
      </c>
      <c r="D136" t="s">
        <v>86</v>
      </c>
      <c r="E136" s="40">
        <v>344</v>
      </c>
      <c r="F136" s="40">
        <v>502</v>
      </c>
      <c r="G136" s="40">
        <f t="shared" si="8"/>
        <v>158</v>
      </c>
      <c r="H136" s="40">
        <f t="shared" si="9"/>
        <v>31.6</v>
      </c>
      <c r="I136" t="s">
        <v>73</v>
      </c>
      <c r="J136" t="s">
        <v>74</v>
      </c>
      <c r="K136" t="s">
        <v>100</v>
      </c>
    </row>
    <row r="137" spans="1:11" x14ac:dyDescent="0.25">
      <c r="A137" s="38" t="s">
        <v>109</v>
      </c>
      <c r="B137" s="39">
        <v>1136</v>
      </c>
      <c r="C137">
        <v>2242</v>
      </c>
      <c r="D137" t="s">
        <v>99</v>
      </c>
      <c r="E137" s="40">
        <v>60</v>
      </c>
      <c r="F137" s="40">
        <v>124</v>
      </c>
      <c r="G137" s="40">
        <f t="shared" si="8"/>
        <v>64</v>
      </c>
      <c r="H137" s="40">
        <f t="shared" si="9"/>
        <v>12.8</v>
      </c>
      <c r="I137" t="s">
        <v>82</v>
      </c>
      <c r="J137" t="s">
        <v>83</v>
      </c>
      <c r="K137" t="s">
        <v>75</v>
      </c>
    </row>
    <row r="138" spans="1:11" x14ac:dyDescent="0.25">
      <c r="A138" s="38" t="s">
        <v>109</v>
      </c>
      <c r="B138" s="39">
        <v>1137</v>
      </c>
      <c r="C138">
        <v>9822</v>
      </c>
      <c r="D138" t="s">
        <v>72</v>
      </c>
      <c r="E138" s="40">
        <v>58.3</v>
      </c>
      <c r="F138" s="40">
        <v>98.4</v>
      </c>
      <c r="G138" s="40">
        <f t="shared" si="8"/>
        <v>40.100000000000009</v>
      </c>
      <c r="H138" s="40">
        <f t="shared" si="9"/>
        <v>8.0200000000000014</v>
      </c>
      <c r="I138" t="s">
        <v>77</v>
      </c>
      <c r="J138" t="s">
        <v>78</v>
      </c>
      <c r="K138" t="s">
        <v>79</v>
      </c>
    </row>
    <row r="139" spans="1:11" x14ac:dyDescent="0.25">
      <c r="A139" s="38" t="s">
        <v>109</v>
      </c>
      <c r="B139" s="39">
        <v>1138</v>
      </c>
      <c r="C139">
        <v>8722</v>
      </c>
      <c r="D139" t="s">
        <v>86</v>
      </c>
      <c r="E139" s="40">
        <v>344</v>
      </c>
      <c r="F139" s="40">
        <v>502</v>
      </c>
      <c r="G139" s="40">
        <f t="shared" si="8"/>
        <v>158</v>
      </c>
      <c r="H139" s="40">
        <f t="shared" si="9"/>
        <v>31.6</v>
      </c>
      <c r="I139" t="s">
        <v>73</v>
      </c>
      <c r="J139" t="s">
        <v>74</v>
      </c>
      <c r="K139" t="s">
        <v>101</v>
      </c>
    </row>
    <row r="140" spans="1:11" x14ac:dyDescent="0.25">
      <c r="A140" s="38" t="s">
        <v>109</v>
      </c>
      <c r="B140" s="39">
        <v>1139</v>
      </c>
      <c r="C140">
        <v>4421</v>
      </c>
      <c r="D140" t="s">
        <v>96</v>
      </c>
      <c r="E140" s="40">
        <v>45</v>
      </c>
      <c r="F140" s="40">
        <v>87</v>
      </c>
      <c r="G140" s="40">
        <f t="shared" si="8"/>
        <v>42</v>
      </c>
      <c r="H140" s="40">
        <f t="shared" si="9"/>
        <v>8.4</v>
      </c>
      <c r="I140" t="s">
        <v>82</v>
      </c>
      <c r="J140" t="s">
        <v>83</v>
      </c>
      <c r="K140" t="s">
        <v>79</v>
      </c>
    </row>
    <row r="141" spans="1:11" x14ac:dyDescent="0.25">
      <c r="A141" s="38" t="s">
        <v>109</v>
      </c>
      <c r="B141" s="39">
        <v>1140</v>
      </c>
      <c r="C141">
        <v>4421</v>
      </c>
      <c r="D141" t="s">
        <v>96</v>
      </c>
      <c r="E141" s="40">
        <v>45</v>
      </c>
      <c r="F141" s="40">
        <v>87</v>
      </c>
      <c r="G141" s="40">
        <f t="shared" si="8"/>
        <v>42</v>
      </c>
      <c r="H141" s="40">
        <f t="shared" si="9"/>
        <v>8.4</v>
      </c>
      <c r="I141" t="s">
        <v>77</v>
      </c>
      <c r="J141" t="s">
        <v>78</v>
      </c>
      <c r="K141" t="s">
        <v>100</v>
      </c>
    </row>
    <row r="142" spans="1:11" x14ac:dyDescent="0.25">
      <c r="A142" s="38" t="s">
        <v>109</v>
      </c>
      <c r="B142" s="39">
        <v>1141</v>
      </c>
      <c r="C142">
        <v>9212</v>
      </c>
      <c r="D142" t="s">
        <v>97</v>
      </c>
      <c r="E142" s="40">
        <v>4</v>
      </c>
      <c r="F142" s="40">
        <v>7</v>
      </c>
      <c r="G142" s="40">
        <f t="shared" si="8"/>
        <v>3</v>
      </c>
      <c r="H142" s="40">
        <f t="shared" si="9"/>
        <v>0.30000000000000004</v>
      </c>
      <c r="I142" t="s">
        <v>77</v>
      </c>
      <c r="J142" t="s">
        <v>78</v>
      </c>
      <c r="K142" t="s">
        <v>84</v>
      </c>
    </row>
    <row r="143" spans="1:11" x14ac:dyDescent="0.25">
      <c r="A143" s="38" t="s">
        <v>110</v>
      </c>
      <c r="B143" s="39">
        <v>1142</v>
      </c>
      <c r="C143">
        <v>2242</v>
      </c>
      <c r="D143" t="s">
        <v>99</v>
      </c>
      <c r="E143" s="40">
        <v>60</v>
      </c>
      <c r="F143" s="40">
        <v>124</v>
      </c>
      <c r="G143" s="40">
        <f t="shared" si="8"/>
        <v>64</v>
      </c>
      <c r="H143" s="40">
        <f t="shared" si="9"/>
        <v>12.8</v>
      </c>
      <c r="I143" t="s">
        <v>77</v>
      </c>
      <c r="J143" t="s">
        <v>78</v>
      </c>
      <c r="K143" t="s">
        <v>100</v>
      </c>
    </row>
    <row r="144" spans="1:11" x14ac:dyDescent="0.25">
      <c r="A144" s="38" t="s">
        <v>110</v>
      </c>
      <c r="B144" s="39">
        <v>1143</v>
      </c>
      <c r="C144">
        <v>9822</v>
      </c>
      <c r="D144" t="s">
        <v>72</v>
      </c>
      <c r="E144" s="40">
        <v>58.3</v>
      </c>
      <c r="F144" s="40">
        <v>98.4</v>
      </c>
      <c r="G144" s="40">
        <f t="shared" si="8"/>
        <v>40.100000000000009</v>
      </c>
      <c r="H144" s="40">
        <f t="shared" si="9"/>
        <v>8.0200000000000014</v>
      </c>
      <c r="I144" t="s">
        <v>91</v>
      </c>
      <c r="J144" t="s">
        <v>92</v>
      </c>
      <c r="K144" t="s">
        <v>84</v>
      </c>
    </row>
    <row r="145" spans="1:11" x14ac:dyDescent="0.25">
      <c r="A145" s="38" t="s">
        <v>110</v>
      </c>
      <c r="B145" s="39">
        <v>1144</v>
      </c>
      <c r="C145">
        <v>2242</v>
      </c>
      <c r="D145" t="s">
        <v>99</v>
      </c>
      <c r="E145" s="40">
        <v>60</v>
      </c>
      <c r="F145" s="40">
        <v>124</v>
      </c>
      <c r="G145" s="40">
        <f t="shared" si="8"/>
        <v>64</v>
      </c>
      <c r="H145" s="40">
        <f t="shared" si="9"/>
        <v>12.8</v>
      </c>
      <c r="I145" t="s">
        <v>91</v>
      </c>
      <c r="J145" t="s">
        <v>92</v>
      </c>
      <c r="K145" t="s">
        <v>79</v>
      </c>
    </row>
    <row r="146" spans="1:11" x14ac:dyDescent="0.25">
      <c r="A146" s="38" t="s">
        <v>110</v>
      </c>
      <c r="B146" s="39">
        <v>1145</v>
      </c>
      <c r="C146">
        <v>4421</v>
      </c>
      <c r="D146" t="s">
        <v>96</v>
      </c>
      <c r="E146" s="40">
        <v>45</v>
      </c>
      <c r="F146" s="40">
        <v>87</v>
      </c>
      <c r="G146" s="40">
        <f t="shared" si="8"/>
        <v>42</v>
      </c>
      <c r="H146" s="40">
        <f t="shared" si="9"/>
        <v>8.4</v>
      </c>
      <c r="I146" t="s">
        <v>91</v>
      </c>
      <c r="J146" t="s">
        <v>92</v>
      </c>
      <c r="K146" t="s">
        <v>75</v>
      </c>
    </row>
    <row r="147" spans="1:11" x14ac:dyDescent="0.25">
      <c r="A147" s="38" t="s">
        <v>110</v>
      </c>
      <c r="B147" s="39">
        <v>1146</v>
      </c>
      <c r="C147">
        <v>8722</v>
      </c>
      <c r="D147" t="s">
        <v>86</v>
      </c>
      <c r="E147" s="40">
        <v>344</v>
      </c>
      <c r="F147" s="40">
        <v>502</v>
      </c>
      <c r="G147" s="40">
        <f t="shared" si="8"/>
        <v>158</v>
      </c>
      <c r="H147" s="40">
        <f t="shared" si="9"/>
        <v>31.6</v>
      </c>
      <c r="I147" t="s">
        <v>91</v>
      </c>
      <c r="J147" t="s">
        <v>92</v>
      </c>
      <c r="K147" t="s">
        <v>100</v>
      </c>
    </row>
    <row r="148" spans="1:11" x14ac:dyDescent="0.25">
      <c r="A148" s="38" t="s">
        <v>110</v>
      </c>
      <c r="B148" s="39">
        <v>1147</v>
      </c>
      <c r="C148">
        <v>9822</v>
      </c>
      <c r="D148" t="s">
        <v>72</v>
      </c>
      <c r="E148" s="40">
        <v>58.3</v>
      </c>
      <c r="F148" s="40">
        <v>98.4</v>
      </c>
      <c r="G148" s="40">
        <f t="shared" si="8"/>
        <v>40.100000000000009</v>
      </c>
      <c r="H148" s="40">
        <f t="shared" si="9"/>
        <v>8.0200000000000014</v>
      </c>
      <c r="I148" t="s">
        <v>73</v>
      </c>
      <c r="J148" t="s">
        <v>74</v>
      </c>
      <c r="K148" t="s">
        <v>79</v>
      </c>
    </row>
    <row r="149" spans="1:11" x14ac:dyDescent="0.25">
      <c r="A149" s="38" t="s">
        <v>110</v>
      </c>
      <c r="B149" s="39">
        <v>1148</v>
      </c>
      <c r="C149">
        <v>9212</v>
      </c>
      <c r="D149" t="s">
        <v>97</v>
      </c>
      <c r="E149" s="40">
        <v>4</v>
      </c>
      <c r="F149" s="40">
        <v>7</v>
      </c>
      <c r="G149" s="40">
        <f t="shared" si="8"/>
        <v>3</v>
      </c>
      <c r="H149" s="40">
        <f t="shared" si="9"/>
        <v>0.30000000000000004</v>
      </c>
      <c r="I149" t="s">
        <v>82</v>
      </c>
      <c r="J149" t="s">
        <v>83</v>
      </c>
      <c r="K149" t="s">
        <v>84</v>
      </c>
    </row>
    <row r="150" spans="1:11" x14ac:dyDescent="0.25">
      <c r="A150" s="38" t="s">
        <v>110</v>
      </c>
      <c r="B150" s="39">
        <v>1149</v>
      </c>
      <c r="C150">
        <v>8722</v>
      </c>
      <c r="D150" t="s">
        <v>86</v>
      </c>
      <c r="E150" s="40">
        <v>344</v>
      </c>
      <c r="F150" s="40">
        <v>502</v>
      </c>
      <c r="G150" s="40">
        <f t="shared" si="8"/>
        <v>158</v>
      </c>
      <c r="H150" s="40">
        <f t="shared" si="9"/>
        <v>31.6</v>
      </c>
      <c r="I150" t="s">
        <v>73</v>
      </c>
      <c r="J150" t="s">
        <v>74</v>
      </c>
      <c r="K150" t="s">
        <v>84</v>
      </c>
    </row>
    <row r="151" spans="1:11" x14ac:dyDescent="0.25">
      <c r="A151" s="38" t="s">
        <v>111</v>
      </c>
      <c r="B151" s="39">
        <v>1150</v>
      </c>
      <c r="C151">
        <v>2242</v>
      </c>
      <c r="D151" t="s">
        <v>99</v>
      </c>
      <c r="E151" s="40">
        <v>60</v>
      </c>
      <c r="F151" s="40">
        <v>124</v>
      </c>
      <c r="G151" s="40">
        <f t="shared" si="8"/>
        <v>64</v>
      </c>
      <c r="H151" s="40">
        <f t="shared" si="9"/>
        <v>12.8</v>
      </c>
      <c r="I151" t="s">
        <v>82</v>
      </c>
      <c r="J151" t="s">
        <v>83</v>
      </c>
      <c r="K151" t="s">
        <v>101</v>
      </c>
    </row>
    <row r="152" spans="1:11" x14ac:dyDescent="0.25">
      <c r="A152" s="38" t="s">
        <v>111</v>
      </c>
      <c r="B152" s="39">
        <v>1151</v>
      </c>
      <c r="C152">
        <v>2242</v>
      </c>
      <c r="D152" t="s">
        <v>99</v>
      </c>
      <c r="E152" s="40">
        <v>60</v>
      </c>
      <c r="F152" s="40">
        <v>124</v>
      </c>
      <c r="G152" s="40">
        <f t="shared" si="8"/>
        <v>64</v>
      </c>
      <c r="H152" s="40">
        <f t="shared" si="9"/>
        <v>12.8</v>
      </c>
      <c r="I152" t="s">
        <v>77</v>
      </c>
      <c r="J152" t="s">
        <v>78</v>
      </c>
      <c r="K152" t="s">
        <v>79</v>
      </c>
    </row>
    <row r="153" spans="1:11" x14ac:dyDescent="0.25">
      <c r="A153" s="38" t="s">
        <v>111</v>
      </c>
      <c r="B153" s="39">
        <v>1152</v>
      </c>
      <c r="C153">
        <v>4421</v>
      </c>
      <c r="D153" t="s">
        <v>96</v>
      </c>
      <c r="E153" s="40">
        <v>45</v>
      </c>
      <c r="F153" s="40">
        <v>87</v>
      </c>
      <c r="G153" s="40">
        <f t="shared" si="8"/>
        <v>42</v>
      </c>
      <c r="H153" s="40">
        <f t="shared" si="9"/>
        <v>8.4</v>
      </c>
      <c r="I153" t="s">
        <v>73</v>
      </c>
      <c r="J153" t="s">
        <v>74</v>
      </c>
      <c r="K153" t="s">
        <v>100</v>
      </c>
    </row>
    <row r="154" spans="1:11" x14ac:dyDescent="0.25">
      <c r="A154" s="38" t="s">
        <v>111</v>
      </c>
      <c r="B154" s="39">
        <v>1153</v>
      </c>
      <c r="C154">
        <v>8722</v>
      </c>
      <c r="D154" t="s">
        <v>86</v>
      </c>
      <c r="E154" s="40">
        <v>344</v>
      </c>
      <c r="F154" s="40">
        <v>502</v>
      </c>
      <c r="G154" s="40">
        <f t="shared" si="8"/>
        <v>158</v>
      </c>
      <c r="H154" s="40">
        <f t="shared" si="9"/>
        <v>31.6</v>
      </c>
      <c r="I154" t="s">
        <v>82</v>
      </c>
      <c r="J154" t="s">
        <v>83</v>
      </c>
      <c r="K154" t="s">
        <v>84</v>
      </c>
    </row>
    <row r="155" spans="1:11" x14ac:dyDescent="0.25">
      <c r="A155" s="38" t="s">
        <v>111</v>
      </c>
      <c r="B155" s="39">
        <v>1154</v>
      </c>
      <c r="C155">
        <v>9822</v>
      </c>
      <c r="D155" t="s">
        <v>72</v>
      </c>
      <c r="E155" s="40">
        <v>58.3</v>
      </c>
      <c r="F155" s="40">
        <v>98.4</v>
      </c>
      <c r="G155" s="40">
        <f t="shared" si="8"/>
        <v>40.100000000000009</v>
      </c>
      <c r="H155" s="40">
        <f t="shared" si="9"/>
        <v>8.0200000000000014</v>
      </c>
      <c r="I155" t="s">
        <v>77</v>
      </c>
      <c r="J155" t="s">
        <v>78</v>
      </c>
      <c r="K155" t="s">
        <v>100</v>
      </c>
    </row>
    <row r="156" spans="1:11" x14ac:dyDescent="0.25">
      <c r="A156" s="38" t="s">
        <v>111</v>
      </c>
      <c r="B156" s="39">
        <v>1155</v>
      </c>
      <c r="C156">
        <v>4421</v>
      </c>
      <c r="D156" t="s">
        <v>96</v>
      </c>
      <c r="E156" s="40">
        <v>45</v>
      </c>
      <c r="F156" s="40">
        <v>87</v>
      </c>
      <c r="G156" s="40">
        <f t="shared" si="8"/>
        <v>42</v>
      </c>
      <c r="H156" s="40">
        <f t="shared" si="9"/>
        <v>8.4</v>
      </c>
      <c r="I156" t="s">
        <v>82</v>
      </c>
      <c r="J156" t="s">
        <v>83</v>
      </c>
      <c r="K156" t="s">
        <v>84</v>
      </c>
    </row>
    <row r="157" spans="1:11" x14ac:dyDescent="0.25">
      <c r="A157" s="38" t="s">
        <v>111</v>
      </c>
      <c r="B157" s="39">
        <v>1156</v>
      </c>
      <c r="C157">
        <v>2242</v>
      </c>
      <c r="D157" t="s">
        <v>99</v>
      </c>
      <c r="E157" s="40">
        <v>60</v>
      </c>
      <c r="F157" s="40">
        <v>124</v>
      </c>
      <c r="G157" s="40">
        <f t="shared" si="8"/>
        <v>64</v>
      </c>
      <c r="H157" s="40">
        <f t="shared" si="9"/>
        <v>12.8</v>
      </c>
      <c r="I157" t="s">
        <v>82</v>
      </c>
      <c r="J157" t="s">
        <v>83</v>
      </c>
      <c r="K157" t="s">
        <v>79</v>
      </c>
    </row>
    <row r="158" spans="1:11" x14ac:dyDescent="0.25">
      <c r="A158" s="38" t="s">
        <v>111</v>
      </c>
      <c r="B158" s="39">
        <v>1157</v>
      </c>
      <c r="C158">
        <v>9212</v>
      </c>
      <c r="D158" t="s">
        <v>97</v>
      </c>
      <c r="E158" s="40">
        <v>4</v>
      </c>
      <c r="F158" s="40">
        <v>7</v>
      </c>
      <c r="G158" s="40">
        <f t="shared" si="8"/>
        <v>3</v>
      </c>
      <c r="H158" s="40">
        <f t="shared" si="9"/>
        <v>0.30000000000000004</v>
      </c>
      <c r="I158" t="s">
        <v>82</v>
      </c>
      <c r="J158" t="s">
        <v>83</v>
      </c>
      <c r="K158" t="s">
        <v>75</v>
      </c>
    </row>
    <row r="159" spans="1:11" x14ac:dyDescent="0.25">
      <c r="A159" s="38" t="s">
        <v>112</v>
      </c>
      <c r="B159" s="39">
        <v>1158</v>
      </c>
      <c r="C159">
        <v>8722</v>
      </c>
      <c r="D159" t="s">
        <v>86</v>
      </c>
      <c r="E159" s="40">
        <v>344</v>
      </c>
      <c r="F159" s="40">
        <v>502</v>
      </c>
      <c r="G159" s="40">
        <f t="shared" si="8"/>
        <v>158</v>
      </c>
      <c r="H159" s="40">
        <f t="shared" si="9"/>
        <v>31.6</v>
      </c>
      <c r="I159" t="s">
        <v>73</v>
      </c>
      <c r="J159" t="s">
        <v>74</v>
      </c>
      <c r="K159" t="s">
        <v>100</v>
      </c>
    </row>
    <row r="160" spans="1:11" x14ac:dyDescent="0.25">
      <c r="A160" s="38" t="s">
        <v>112</v>
      </c>
      <c r="B160" s="39">
        <v>1159</v>
      </c>
      <c r="C160">
        <v>6622</v>
      </c>
      <c r="D160" t="s">
        <v>104</v>
      </c>
      <c r="E160" s="40">
        <v>42</v>
      </c>
      <c r="F160" s="40">
        <v>77</v>
      </c>
      <c r="G160" s="40">
        <f t="shared" si="8"/>
        <v>35</v>
      </c>
      <c r="H160" s="40">
        <f t="shared" si="9"/>
        <v>7</v>
      </c>
      <c r="I160" t="s">
        <v>82</v>
      </c>
      <c r="J160" t="s">
        <v>83</v>
      </c>
      <c r="K160" t="s">
        <v>79</v>
      </c>
    </row>
    <row r="161" spans="1:11" x14ac:dyDescent="0.25">
      <c r="A161" s="38" t="s">
        <v>112</v>
      </c>
      <c r="B161" s="39">
        <v>1160</v>
      </c>
      <c r="C161">
        <v>9822</v>
      </c>
      <c r="D161" t="s">
        <v>72</v>
      </c>
      <c r="E161" s="40">
        <v>58.3</v>
      </c>
      <c r="F161" s="40">
        <v>98.4</v>
      </c>
      <c r="G161" s="40">
        <f t="shared" si="8"/>
        <v>40.100000000000009</v>
      </c>
      <c r="H161" s="40">
        <f t="shared" si="9"/>
        <v>8.0200000000000014</v>
      </c>
      <c r="I161" t="s">
        <v>91</v>
      </c>
      <c r="J161" t="s">
        <v>92</v>
      </c>
      <c r="K161" t="s">
        <v>100</v>
      </c>
    </row>
    <row r="162" spans="1:11" x14ac:dyDescent="0.25">
      <c r="A162" s="38" t="s">
        <v>112</v>
      </c>
      <c r="B162" s="39">
        <v>1161</v>
      </c>
      <c r="C162">
        <v>4421</v>
      </c>
      <c r="D162" t="s">
        <v>96</v>
      </c>
      <c r="E162" s="40">
        <v>45</v>
      </c>
      <c r="F162" s="40">
        <v>87</v>
      </c>
      <c r="G162" s="40">
        <f t="shared" ref="G162:G193" si="10">F162-E162</f>
        <v>42</v>
      </c>
      <c r="H162" s="40">
        <f t="shared" ref="H162:H193" si="11">IF(F162&gt;50,G162*0.2,G162*0.1)</f>
        <v>8.4</v>
      </c>
      <c r="I162" t="s">
        <v>77</v>
      </c>
      <c r="J162" t="s">
        <v>78</v>
      </c>
      <c r="K162" t="s">
        <v>79</v>
      </c>
    </row>
    <row r="163" spans="1:11" x14ac:dyDescent="0.25">
      <c r="A163" s="38" t="s">
        <v>112</v>
      </c>
      <c r="B163" s="39">
        <v>1162</v>
      </c>
      <c r="C163">
        <v>9212</v>
      </c>
      <c r="D163" t="s">
        <v>97</v>
      </c>
      <c r="E163" s="40">
        <v>4</v>
      </c>
      <c r="F163" s="40">
        <v>7</v>
      </c>
      <c r="G163" s="40">
        <f t="shared" si="10"/>
        <v>3</v>
      </c>
      <c r="H163" s="40">
        <f t="shared" si="11"/>
        <v>0.30000000000000004</v>
      </c>
      <c r="I163" t="s">
        <v>73</v>
      </c>
      <c r="J163" t="s">
        <v>74</v>
      </c>
      <c r="K163" t="s">
        <v>84</v>
      </c>
    </row>
    <row r="164" spans="1:11" x14ac:dyDescent="0.25">
      <c r="A164" s="38" t="s">
        <v>112</v>
      </c>
      <c r="B164" s="39">
        <v>1163</v>
      </c>
      <c r="C164">
        <v>9212</v>
      </c>
      <c r="D164" t="s">
        <v>97</v>
      </c>
      <c r="E164" s="40">
        <v>4</v>
      </c>
      <c r="F164" s="40">
        <v>7</v>
      </c>
      <c r="G164" s="40">
        <f t="shared" si="10"/>
        <v>3</v>
      </c>
      <c r="H164" s="40">
        <f t="shared" si="11"/>
        <v>0.30000000000000004</v>
      </c>
      <c r="I164" t="s">
        <v>82</v>
      </c>
      <c r="J164" t="s">
        <v>83</v>
      </c>
      <c r="K164" t="s">
        <v>79</v>
      </c>
    </row>
    <row r="165" spans="1:11" x14ac:dyDescent="0.25">
      <c r="A165" s="38" t="s">
        <v>112</v>
      </c>
      <c r="B165" s="39">
        <v>1164</v>
      </c>
      <c r="C165">
        <v>9822</v>
      </c>
      <c r="D165" t="s">
        <v>72</v>
      </c>
      <c r="E165" s="40">
        <v>58.3</v>
      </c>
      <c r="F165" s="40">
        <v>98.4</v>
      </c>
      <c r="G165" s="40">
        <f t="shared" si="10"/>
        <v>40.100000000000009</v>
      </c>
      <c r="H165" s="40">
        <f t="shared" si="11"/>
        <v>8.0200000000000014</v>
      </c>
      <c r="I165" t="s">
        <v>82</v>
      </c>
      <c r="J165" t="s">
        <v>83</v>
      </c>
      <c r="K165" t="s">
        <v>84</v>
      </c>
    </row>
    <row r="166" spans="1:11" x14ac:dyDescent="0.25">
      <c r="A166" s="38" t="s">
        <v>112</v>
      </c>
      <c r="B166" s="39">
        <v>1165</v>
      </c>
      <c r="C166">
        <v>9822</v>
      </c>
      <c r="D166" t="s">
        <v>72</v>
      </c>
      <c r="E166" s="40">
        <v>58.3</v>
      </c>
      <c r="F166" s="40">
        <v>98.4</v>
      </c>
      <c r="G166" s="40">
        <f t="shared" si="10"/>
        <v>40.100000000000009</v>
      </c>
      <c r="H166" s="40">
        <f t="shared" si="11"/>
        <v>8.0200000000000014</v>
      </c>
      <c r="I166" t="s">
        <v>82</v>
      </c>
      <c r="J166" t="s">
        <v>83</v>
      </c>
      <c r="K166" t="s">
        <v>84</v>
      </c>
    </row>
    <row r="167" spans="1:11" x14ac:dyDescent="0.25">
      <c r="A167" s="38" t="s">
        <v>112</v>
      </c>
      <c r="B167" s="39">
        <v>1166</v>
      </c>
      <c r="C167">
        <v>8722</v>
      </c>
      <c r="D167" t="s">
        <v>86</v>
      </c>
      <c r="E167" s="40">
        <v>344</v>
      </c>
      <c r="F167" s="40">
        <v>502</v>
      </c>
      <c r="G167" s="40">
        <f t="shared" si="10"/>
        <v>158</v>
      </c>
      <c r="H167" s="40">
        <f t="shared" si="11"/>
        <v>31.6</v>
      </c>
      <c r="I167" t="s">
        <v>82</v>
      </c>
      <c r="J167" t="s">
        <v>83</v>
      </c>
      <c r="K167" t="s">
        <v>100</v>
      </c>
    </row>
    <row r="168" spans="1:11" x14ac:dyDescent="0.25">
      <c r="A168" s="38" t="s">
        <v>113</v>
      </c>
      <c r="B168" s="39">
        <v>1167</v>
      </c>
      <c r="C168">
        <v>2242</v>
      </c>
      <c r="D168" t="s">
        <v>99</v>
      </c>
      <c r="E168" s="40">
        <v>60</v>
      </c>
      <c r="F168" s="40">
        <v>124</v>
      </c>
      <c r="G168" s="40">
        <f t="shared" si="10"/>
        <v>64</v>
      </c>
      <c r="H168" s="40">
        <f t="shared" si="11"/>
        <v>12.8</v>
      </c>
      <c r="I168" t="s">
        <v>82</v>
      </c>
      <c r="J168" t="s">
        <v>83</v>
      </c>
      <c r="K168" t="s">
        <v>75</v>
      </c>
    </row>
    <row r="169" spans="1:11" x14ac:dyDescent="0.25">
      <c r="A169" s="38" t="s">
        <v>113</v>
      </c>
      <c r="B169" s="39">
        <v>1168</v>
      </c>
      <c r="C169">
        <v>9822</v>
      </c>
      <c r="D169" t="s">
        <v>72</v>
      </c>
      <c r="E169" s="40">
        <v>58.3</v>
      </c>
      <c r="F169" s="40">
        <v>98.4</v>
      </c>
      <c r="G169" s="40">
        <f t="shared" si="10"/>
        <v>40.100000000000009</v>
      </c>
      <c r="H169" s="40">
        <f t="shared" si="11"/>
        <v>8.0200000000000014</v>
      </c>
      <c r="I169" t="s">
        <v>82</v>
      </c>
      <c r="J169" t="s">
        <v>83</v>
      </c>
      <c r="K169" t="s">
        <v>79</v>
      </c>
    </row>
    <row r="170" spans="1:11" x14ac:dyDescent="0.25">
      <c r="A170" s="38" t="s">
        <v>113</v>
      </c>
      <c r="B170" s="39">
        <v>1169</v>
      </c>
      <c r="C170">
        <v>8722</v>
      </c>
      <c r="D170" t="s">
        <v>86</v>
      </c>
      <c r="E170" s="40">
        <v>344</v>
      </c>
      <c r="F170" s="40">
        <v>502</v>
      </c>
      <c r="G170" s="40">
        <f t="shared" si="10"/>
        <v>158</v>
      </c>
      <c r="H170" s="40">
        <f t="shared" si="11"/>
        <v>31.6</v>
      </c>
      <c r="I170" t="s">
        <v>82</v>
      </c>
      <c r="J170" t="s">
        <v>83</v>
      </c>
      <c r="K170" t="s">
        <v>101</v>
      </c>
    </row>
    <row r="171" spans="1:11" x14ac:dyDescent="0.25">
      <c r="A171" s="38" t="s">
        <v>113</v>
      </c>
      <c r="B171" s="39">
        <v>1170</v>
      </c>
      <c r="C171">
        <v>4421</v>
      </c>
      <c r="D171" t="s">
        <v>96</v>
      </c>
      <c r="E171" s="40">
        <v>45</v>
      </c>
      <c r="F171" s="40">
        <v>87</v>
      </c>
      <c r="G171" s="40">
        <f t="shared" si="10"/>
        <v>42</v>
      </c>
      <c r="H171" s="40">
        <f t="shared" si="11"/>
        <v>8.4</v>
      </c>
      <c r="I171" t="s">
        <v>73</v>
      </c>
      <c r="J171" t="s">
        <v>74</v>
      </c>
      <c r="K171" t="s">
        <v>79</v>
      </c>
    </row>
    <row r="172" spans="1:11" x14ac:dyDescent="0.25">
      <c r="A172" s="38" t="s">
        <v>113</v>
      </c>
      <c r="B172" s="39">
        <v>1171</v>
      </c>
      <c r="C172">
        <v>4421</v>
      </c>
      <c r="D172" t="s">
        <v>96</v>
      </c>
      <c r="E172" s="40">
        <v>45</v>
      </c>
      <c r="F172" s="40">
        <v>87</v>
      </c>
      <c r="G172" s="40">
        <f t="shared" si="10"/>
        <v>42</v>
      </c>
      <c r="H172" s="40">
        <f t="shared" si="11"/>
        <v>8.4</v>
      </c>
      <c r="I172" t="s">
        <v>77</v>
      </c>
      <c r="J172" t="s">
        <v>78</v>
      </c>
      <c r="K172" t="s">
        <v>100</v>
      </c>
    </row>
    <row r="174" spans="1:11" x14ac:dyDescent="0.25">
      <c r="A174" s="38" t="s">
        <v>116</v>
      </c>
      <c r="F174" s="40">
        <f>SUM(F2:F172)</f>
        <v>17110.599999999995</v>
      </c>
    </row>
    <row r="175" spans="1:11" x14ac:dyDescent="0.25">
      <c r="A175" s="38" t="s">
        <v>117</v>
      </c>
      <c r="F175" s="40">
        <f>SUMIF(F2:F172,"&gt;50")</f>
        <v>16088.399999999994</v>
      </c>
    </row>
    <row r="176" spans="1:11" x14ac:dyDescent="0.25">
      <c r="A176" s="38" t="s">
        <v>118</v>
      </c>
      <c r="F176" s="40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ABUBAKAR</dc:creator>
  <cp:lastModifiedBy>USMAN ABUBAKAR</cp:lastModifiedBy>
  <dcterms:created xsi:type="dcterms:W3CDTF">2022-06-25T12:51:02Z</dcterms:created>
  <dcterms:modified xsi:type="dcterms:W3CDTF">2022-07-14T17:56:48Z</dcterms:modified>
</cp:coreProperties>
</file>