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1315" windowHeight="9525" activeTab="4"/>
  </bookViews>
  <sheets>
    <sheet name="Nom. Sic. Sem. 1" sheetId="7" r:id="rId1"/>
    <sheet name="Nom. Sic. Sem. 2" sheetId="6" r:id="rId2"/>
    <sheet name="Nom. Sic. Sem. 3" sheetId="5" r:id="rId3"/>
    <sheet name="Nom. Sic. Sem. 4" sheetId="4" r:id="rId4"/>
    <sheet name="Nom. Sic. Sem. 5" sheetId="1" r:id="rId5"/>
    <sheet name="Estadistica Mes" sheetId="3" r:id="rId6"/>
  </sheets>
  <definedNames>
    <definedName name="_xlnm.Print_Area" localSheetId="5">'Estadistica Mes'!$A$1:$M$59</definedName>
    <definedName name="_xlnm.Print_Area" localSheetId="0">'Nom. Sic. Sem. 1'!$A$1:$AR$71</definedName>
    <definedName name="_xlnm.Print_Area" localSheetId="1">'Nom. Sic. Sem. 2'!$A$1:$AR$71</definedName>
    <definedName name="_xlnm.Print_Area" localSheetId="2">'Nom. Sic. Sem. 3'!$A$1:$AR$71</definedName>
    <definedName name="_xlnm.Print_Area" localSheetId="3">'Nom. Sic. Sem. 4'!$A$1:$AR$71</definedName>
    <definedName name="_xlnm.Print_Area" localSheetId="4">'Nom. Sic. Sem. 5'!$A$1:$AR$71</definedName>
  </definedNames>
  <calcPr calcId="125725"/>
</workbook>
</file>

<file path=xl/calcChain.xml><?xml version="1.0" encoding="utf-8"?>
<calcChain xmlns="http://schemas.openxmlformats.org/spreadsheetml/2006/main">
  <c r="X36" i="3"/>
  <c r="F21"/>
  <c r="J15"/>
  <c r="J14"/>
  <c r="AL58" i="1"/>
  <c r="AM58"/>
  <c r="AN58"/>
  <c r="J10" i="3"/>
  <c r="J12" s="1"/>
  <c r="J8"/>
  <c r="J7"/>
  <c r="J6"/>
  <c r="H15"/>
  <c r="H14"/>
  <c r="AN58" i="4"/>
  <c r="AL58"/>
  <c r="AM58"/>
  <c r="H10" i="3"/>
  <c r="H8"/>
  <c r="H7"/>
  <c r="H6"/>
  <c r="F15"/>
  <c r="F14"/>
  <c r="AM58" i="5"/>
  <c r="AL58"/>
  <c r="AN58"/>
  <c r="F10" i="3"/>
  <c r="F8"/>
  <c r="F7"/>
  <c r="F6"/>
  <c r="D15"/>
  <c r="D14"/>
  <c r="AN58" i="6"/>
  <c r="AM58"/>
  <c r="AL58"/>
  <c r="AK58"/>
  <c r="D10" i="3"/>
  <c r="D8"/>
  <c r="Q11" s="1"/>
  <c r="D7"/>
  <c r="D6"/>
  <c r="C15"/>
  <c r="C14"/>
  <c r="AN60" i="7"/>
  <c r="AM60"/>
  <c r="AL60"/>
  <c r="AL58"/>
  <c r="C10" i="3"/>
  <c r="C8"/>
  <c r="C7"/>
  <c r="BA9" i="6"/>
  <c r="AZ9"/>
  <c r="AY9"/>
  <c r="AX9"/>
  <c r="AW9"/>
  <c r="AV9"/>
  <c r="AU9"/>
  <c r="AT9"/>
  <c r="P53"/>
  <c r="U53"/>
  <c r="X53"/>
  <c r="Y53"/>
  <c r="Z53"/>
  <c r="Z50"/>
  <c r="Z51"/>
  <c r="Z52"/>
  <c r="Z54"/>
  <c r="Z55"/>
  <c r="Z49"/>
  <c r="Z45"/>
  <c r="Z44"/>
  <c r="AA53"/>
  <c r="AB53"/>
  <c r="AC53"/>
  <c r="AD53" s="1"/>
  <c r="AE53"/>
  <c r="AO54"/>
  <c r="AO56"/>
  <c r="AO50"/>
  <c r="AO51"/>
  <c r="AO52"/>
  <c r="AO53"/>
  <c r="AO55"/>
  <c r="AO49"/>
  <c r="P44"/>
  <c r="U44"/>
  <c r="X44"/>
  <c r="Y44"/>
  <c r="AA44"/>
  <c r="AB44"/>
  <c r="AC44"/>
  <c r="AD44"/>
  <c r="AE44"/>
  <c r="AF44"/>
  <c r="AI44"/>
  <c r="AK44"/>
  <c r="AO44"/>
  <c r="AC19"/>
  <c r="AD19"/>
  <c r="AE19"/>
  <c r="AF19"/>
  <c r="AI19"/>
  <c r="AK18"/>
  <c r="AO19"/>
  <c r="AO40"/>
  <c r="AO41"/>
  <c r="AO43"/>
  <c r="AK43"/>
  <c r="AK45"/>
  <c r="AO45"/>
  <c r="AO46"/>
  <c r="X46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P41"/>
  <c r="N56"/>
  <c r="N46"/>
  <c r="T9" i="3"/>
  <c r="S9"/>
  <c r="R9"/>
  <c r="Q9"/>
  <c r="P9"/>
  <c r="O9"/>
  <c r="H16"/>
  <c r="V39"/>
  <c r="V38"/>
  <c r="V37"/>
  <c r="U39"/>
  <c r="U38"/>
  <c r="U37"/>
  <c r="T39"/>
  <c r="T38"/>
  <c r="T37"/>
  <c r="S39"/>
  <c r="S38"/>
  <c r="S37"/>
  <c r="R39"/>
  <c r="R38"/>
  <c r="R37"/>
  <c r="Q38"/>
  <c r="Q39"/>
  <c r="Q37"/>
  <c r="P39"/>
  <c r="P38"/>
  <c r="P37"/>
  <c r="O39"/>
  <c r="X40" s="1"/>
  <c r="O38"/>
  <c r="X39" s="1"/>
  <c r="O37"/>
  <c r="X38" s="1"/>
  <c r="AP58" i="7"/>
  <c r="AN58"/>
  <c r="AM58"/>
  <c r="AJ58"/>
  <c r="AJ60" s="1"/>
  <c r="AH58"/>
  <c r="AG58"/>
  <c r="W58"/>
  <c r="T58"/>
  <c r="S58"/>
  <c r="R58"/>
  <c r="Q58"/>
  <c r="N58"/>
  <c r="AO57"/>
  <c r="AE57"/>
  <c r="AB57"/>
  <c r="X57"/>
  <c r="W57"/>
  <c r="O57"/>
  <c r="P57" s="1"/>
  <c r="L57"/>
  <c r="U57" s="1"/>
  <c r="AO56"/>
  <c r="AE56"/>
  <c r="AB56"/>
  <c r="X56"/>
  <c r="W56"/>
  <c r="O56"/>
  <c r="P56" s="1"/>
  <c r="L56"/>
  <c r="U56" s="1"/>
  <c r="AO55"/>
  <c r="AE55"/>
  <c r="AB55"/>
  <c r="X55"/>
  <c r="W55"/>
  <c r="O55"/>
  <c r="P55" s="1"/>
  <c r="L55"/>
  <c r="U55" s="1"/>
  <c r="AO54"/>
  <c r="AE54"/>
  <c r="AB54"/>
  <c r="X54"/>
  <c r="W54"/>
  <c r="O54"/>
  <c r="P54" s="1"/>
  <c r="L54"/>
  <c r="U54" s="1"/>
  <c r="AO53"/>
  <c r="AE53"/>
  <c r="AB53"/>
  <c r="X53"/>
  <c r="O53"/>
  <c r="P53" s="1"/>
  <c r="L53"/>
  <c r="AE52"/>
  <c r="AB52"/>
  <c r="X52"/>
  <c r="O52"/>
  <c r="P52" s="1"/>
  <c r="L52"/>
  <c r="U52" s="1"/>
  <c r="AO51"/>
  <c r="AE51"/>
  <c r="AE58" s="1"/>
  <c r="AB51"/>
  <c r="X51"/>
  <c r="X58" s="1"/>
  <c r="O51"/>
  <c r="L51"/>
  <c r="A51"/>
  <c r="AP47"/>
  <c r="AN47"/>
  <c r="AM47"/>
  <c r="AL47"/>
  <c r="AO52" s="1"/>
  <c r="AH47"/>
  <c r="AH60" s="1"/>
  <c r="AG47"/>
  <c r="AG60" s="1"/>
  <c r="S47"/>
  <c r="S60" s="1"/>
  <c r="Q47"/>
  <c r="Q60" s="1"/>
  <c r="N47"/>
  <c r="N60" s="1"/>
  <c r="AO45"/>
  <c r="AI45"/>
  <c r="AE45"/>
  <c r="AB45"/>
  <c r="X45"/>
  <c r="O45"/>
  <c r="P45" s="1"/>
  <c r="L45"/>
  <c r="AO44"/>
  <c r="AE44"/>
  <c r="AB44"/>
  <c r="X44"/>
  <c r="O44"/>
  <c r="P44" s="1"/>
  <c r="L44"/>
  <c r="AO43"/>
  <c r="AO47" s="1"/>
  <c r="AE43"/>
  <c r="AE47" s="1"/>
  <c r="AB43"/>
  <c r="AB47" s="1"/>
  <c r="X43"/>
  <c r="X47" s="1"/>
  <c r="O43"/>
  <c r="O47" s="1"/>
  <c r="L43"/>
  <c r="AP41"/>
  <c r="AP60" s="1"/>
  <c r="O41"/>
  <c r="AO40"/>
  <c r="AE40"/>
  <c r="AB40"/>
  <c r="X40"/>
  <c r="O40"/>
  <c r="P40" s="1"/>
  <c r="L40"/>
  <c r="AO39"/>
  <c r="AE39"/>
  <c r="AB39"/>
  <c r="X39"/>
  <c r="T39"/>
  <c r="O39"/>
  <c r="M39"/>
  <c r="L39"/>
  <c r="U39" s="1"/>
  <c r="AO38"/>
  <c r="AE38"/>
  <c r="AB38"/>
  <c r="X38"/>
  <c r="O38"/>
  <c r="P38" s="1"/>
  <c r="L38"/>
  <c r="AO37"/>
  <c r="AE37"/>
  <c r="AB37"/>
  <c r="X37"/>
  <c r="T37"/>
  <c r="O37"/>
  <c r="M37"/>
  <c r="L37"/>
  <c r="U37" s="1"/>
  <c r="AO36"/>
  <c r="AE36"/>
  <c r="AB36"/>
  <c r="X36"/>
  <c r="O36"/>
  <c r="P36" s="1"/>
  <c r="L36"/>
  <c r="AO35"/>
  <c r="AE35"/>
  <c r="AB35"/>
  <c r="X35"/>
  <c r="T35"/>
  <c r="O35"/>
  <c r="M35"/>
  <c r="L35"/>
  <c r="U35" s="1"/>
  <c r="AO34"/>
  <c r="AE34"/>
  <c r="AB34"/>
  <c r="X34"/>
  <c r="O34"/>
  <c r="P34" s="1"/>
  <c r="L34"/>
  <c r="AO33"/>
  <c r="AE33"/>
  <c r="AB33"/>
  <c r="X33"/>
  <c r="T33"/>
  <c r="O33"/>
  <c r="M33"/>
  <c r="L33"/>
  <c r="U33" s="1"/>
  <c r="AO32"/>
  <c r="AE32"/>
  <c r="AB32"/>
  <c r="X32"/>
  <c r="O32"/>
  <c r="P32" s="1"/>
  <c r="L32"/>
  <c r="AO31"/>
  <c r="AE31"/>
  <c r="AB31"/>
  <c r="X31"/>
  <c r="T31"/>
  <c r="O31"/>
  <c r="M31"/>
  <c r="L31"/>
  <c r="U31" s="1"/>
  <c r="AO30"/>
  <c r="AE30"/>
  <c r="AB30"/>
  <c r="X30"/>
  <c r="O30"/>
  <c r="P30" s="1"/>
  <c r="L30"/>
  <c r="AO29"/>
  <c r="AK29"/>
  <c r="AI29"/>
  <c r="AE29"/>
  <c r="AB29"/>
  <c r="X29"/>
  <c r="T29"/>
  <c r="O29"/>
  <c r="M29"/>
  <c r="L29"/>
  <c r="U29" s="1"/>
  <c r="AO28"/>
  <c r="AE28"/>
  <c r="AB28"/>
  <c r="X28"/>
  <c r="O28"/>
  <c r="P28" s="1"/>
  <c r="L28"/>
  <c r="AO27"/>
  <c r="AE27"/>
  <c r="AB27"/>
  <c r="X27"/>
  <c r="T27"/>
  <c r="O27"/>
  <c r="M27"/>
  <c r="L27"/>
  <c r="U27" s="1"/>
  <c r="AO26"/>
  <c r="AE26"/>
  <c r="AB26"/>
  <c r="X26"/>
  <c r="O26"/>
  <c r="P26" s="1"/>
  <c r="L26"/>
  <c r="AO25"/>
  <c r="AE25"/>
  <c r="AB25"/>
  <c r="X25"/>
  <c r="T25"/>
  <c r="O25"/>
  <c r="M25"/>
  <c r="L25"/>
  <c r="U25" s="1"/>
  <c r="AO24"/>
  <c r="AE24"/>
  <c r="AB24"/>
  <c r="X24"/>
  <c r="O24"/>
  <c r="P24" s="1"/>
  <c r="L24"/>
  <c r="AO23"/>
  <c r="AE23"/>
  <c r="AB23"/>
  <c r="X23"/>
  <c r="T23"/>
  <c r="O23"/>
  <c r="M23"/>
  <c r="L23"/>
  <c r="U23" s="1"/>
  <c r="AO22"/>
  <c r="AE22"/>
  <c r="AB22"/>
  <c r="X22"/>
  <c r="O22"/>
  <c r="P22" s="1"/>
  <c r="L22"/>
  <c r="AO21"/>
  <c r="AE21"/>
  <c r="AB21"/>
  <c r="X21"/>
  <c r="T21"/>
  <c r="O21"/>
  <c r="M21"/>
  <c r="L21"/>
  <c r="U21" s="1"/>
  <c r="AO20"/>
  <c r="AE20"/>
  <c r="AB20"/>
  <c r="X20"/>
  <c r="O20"/>
  <c r="P20" s="1"/>
  <c r="L20"/>
  <c r="AO19"/>
  <c r="AE19"/>
  <c r="AB19"/>
  <c r="X19"/>
  <c r="T19"/>
  <c r="O19"/>
  <c r="M19"/>
  <c r="L19"/>
  <c r="U19" s="1"/>
  <c r="AO18"/>
  <c r="AE18"/>
  <c r="AB18"/>
  <c r="X18"/>
  <c r="O18"/>
  <c r="P18" s="1"/>
  <c r="L18"/>
  <c r="AO17"/>
  <c r="AE17"/>
  <c r="AB17"/>
  <c r="X17"/>
  <c r="T17"/>
  <c r="O17"/>
  <c r="M17"/>
  <c r="L17"/>
  <c r="U17" s="1"/>
  <c r="AO16"/>
  <c r="AE16"/>
  <c r="AB16"/>
  <c r="X16"/>
  <c r="O16"/>
  <c r="P16" s="1"/>
  <c r="L16"/>
  <c r="AO15"/>
  <c r="AE15"/>
  <c r="AB15"/>
  <c r="X15"/>
  <c r="O15"/>
  <c r="P15" s="1"/>
  <c r="L15"/>
  <c r="AO14"/>
  <c r="AE14"/>
  <c r="AB14"/>
  <c r="X14"/>
  <c r="W14"/>
  <c r="P14"/>
  <c r="O14"/>
  <c r="M14"/>
  <c r="L14"/>
  <c r="U14" s="1"/>
  <c r="AO13"/>
  <c r="AE13"/>
  <c r="AB13"/>
  <c r="X13"/>
  <c r="O13"/>
  <c r="P13" s="1"/>
  <c r="L13"/>
  <c r="AO12"/>
  <c r="AE12"/>
  <c r="AB12"/>
  <c r="X12"/>
  <c r="W12"/>
  <c r="P12"/>
  <c r="O12"/>
  <c r="M12"/>
  <c r="L12"/>
  <c r="U12" s="1"/>
  <c r="AO11"/>
  <c r="AE11"/>
  <c r="AB11"/>
  <c r="X11"/>
  <c r="O11"/>
  <c r="P11" s="1"/>
  <c r="L11"/>
  <c r="AO10"/>
  <c r="AE10"/>
  <c r="AB10"/>
  <c r="X10"/>
  <c r="T10"/>
  <c r="O10"/>
  <c r="M10"/>
  <c r="L10"/>
  <c r="U10" s="1"/>
  <c r="BA9"/>
  <c r="V35" i="3" s="1"/>
  <c r="AZ9" i="7"/>
  <c r="U35" i="3" s="1"/>
  <c r="AY9" i="7"/>
  <c r="T35" i="3" s="1"/>
  <c r="AX9" i="7"/>
  <c r="S35" i="3" s="1"/>
  <c r="AW9" i="7"/>
  <c r="R35" i="3" s="1"/>
  <c r="AV9" i="7"/>
  <c r="Q35" i="3" s="1"/>
  <c r="AU9" i="7"/>
  <c r="P35" i="3" s="1"/>
  <c r="AT9" i="7"/>
  <c r="O35" i="3" s="1"/>
  <c r="O42" s="1"/>
  <c r="AO9" i="7"/>
  <c r="AE9"/>
  <c r="AB9"/>
  <c r="X9"/>
  <c r="O9"/>
  <c r="P9" s="1"/>
  <c r="L9"/>
  <c r="R9" s="1"/>
  <c r="AO8"/>
  <c r="AE8"/>
  <c r="AB8"/>
  <c r="X8"/>
  <c r="O8"/>
  <c r="P8" s="1"/>
  <c r="L8"/>
  <c r="AO7"/>
  <c r="AE7"/>
  <c r="AE41" s="1"/>
  <c r="AE60" s="1"/>
  <c r="AB7"/>
  <c r="X7"/>
  <c r="O7"/>
  <c r="P7" s="1"/>
  <c r="L7"/>
  <c r="AP56" i="6"/>
  <c r="AN56"/>
  <c r="AM56"/>
  <c r="AL56"/>
  <c r="AJ56"/>
  <c r="AJ58" s="1"/>
  <c r="AH56"/>
  <c r="AG56"/>
  <c r="W56"/>
  <c r="T56"/>
  <c r="S56"/>
  <c r="R56"/>
  <c r="Q56"/>
  <c r="AE55"/>
  <c r="AB55"/>
  <c r="X55"/>
  <c r="W55"/>
  <c r="O55"/>
  <c r="P55" s="1"/>
  <c r="L55"/>
  <c r="U55" s="1"/>
  <c r="AE54"/>
  <c r="AB54"/>
  <c r="AA54"/>
  <c r="AC54" s="1"/>
  <c r="Y54"/>
  <c r="X54"/>
  <c r="W54"/>
  <c r="P54"/>
  <c r="O54"/>
  <c r="M54"/>
  <c r="L54"/>
  <c r="U54" s="1"/>
  <c r="AD54" s="1"/>
  <c r="W53"/>
  <c r="O53"/>
  <c r="L53"/>
  <c r="AE52"/>
  <c r="AB52"/>
  <c r="AA52"/>
  <c r="AC52" s="1"/>
  <c r="Y52"/>
  <c r="X52"/>
  <c r="W52"/>
  <c r="P52"/>
  <c r="O52"/>
  <c r="M52"/>
  <c r="L52"/>
  <c r="U52" s="1"/>
  <c r="AE51"/>
  <c r="AB51"/>
  <c r="X51"/>
  <c r="O51"/>
  <c r="P51" s="1"/>
  <c r="L51"/>
  <c r="U51" s="1"/>
  <c r="AE50"/>
  <c r="AB50"/>
  <c r="AA50"/>
  <c r="AC50" s="1"/>
  <c r="Y50"/>
  <c r="X50"/>
  <c r="W50"/>
  <c r="P50"/>
  <c r="O50"/>
  <c r="M50"/>
  <c r="L50"/>
  <c r="U50" s="1"/>
  <c r="AE49"/>
  <c r="AE56" s="1"/>
  <c r="AB49"/>
  <c r="AB56" s="1"/>
  <c r="X49"/>
  <c r="X56" s="1"/>
  <c r="O49"/>
  <c r="O56" s="1"/>
  <c r="L49"/>
  <c r="U49" s="1"/>
  <c r="U56" s="1"/>
  <c r="A49"/>
  <c r="AP46"/>
  <c r="AN46"/>
  <c r="AM46"/>
  <c r="AL46"/>
  <c r="S46"/>
  <c r="S58" s="1"/>
  <c r="Q46"/>
  <c r="Q58" s="1"/>
  <c r="N58"/>
  <c r="AI45"/>
  <c r="AE45"/>
  <c r="AB45"/>
  <c r="AA45"/>
  <c r="AC45" s="1"/>
  <c r="Y45"/>
  <c r="X45"/>
  <c r="W45"/>
  <c r="AD45" s="1"/>
  <c r="T45"/>
  <c r="P45"/>
  <c r="O45"/>
  <c r="M45"/>
  <c r="L45"/>
  <c r="U45" s="1"/>
  <c r="O44"/>
  <c r="L44"/>
  <c r="AE43"/>
  <c r="AE46" s="1"/>
  <c r="AB43"/>
  <c r="AB46" s="1"/>
  <c r="Y43"/>
  <c r="X43"/>
  <c r="W43"/>
  <c r="T43"/>
  <c r="P43"/>
  <c r="O43"/>
  <c r="O46" s="1"/>
  <c r="M43"/>
  <c r="L43"/>
  <c r="AA43" s="1"/>
  <c r="AP58"/>
  <c r="O58"/>
  <c r="AE40"/>
  <c r="AB40"/>
  <c r="X40"/>
  <c r="O40"/>
  <c r="P40" s="1"/>
  <c r="L40"/>
  <c r="U40" s="1"/>
  <c r="AO39"/>
  <c r="AE39"/>
  <c r="AB39"/>
  <c r="AA39"/>
  <c r="AC39" s="1"/>
  <c r="Y39"/>
  <c r="X39"/>
  <c r="W39"/>
  <c r="T39"/>
  <c r="P39"/>
  <c r="O39"/>
  <c r="M39"/>
  <c r="L39"/>
  <c r="U39" s="1"/>
  <c r="AO38"/>
  <c r="AE38"/>
  <c r="AB38"/>
  <c r="X38"/>
  <c r="O38"/>
  <c r="P38" s="1"/>
  <c r="L38"/>
  <c r="U38" s="1"/>
  <c r="AO37"/>
  <c r="AE37"/>
  <c r="AB37"/>
  <c r="AA37"/>
  <c r="AC37" s="1"/>
  <c r="Y37"/>
  <c r="X37"/>
  <c r="W37"/>
  <c r="T37"/>
  <c r="P37"/>
  <c r="O37"/>
  <c r="M37"/>
  <c r="L37"/>
  <c r="U37" s="1"/>
  <c r="AO36"/>
  <c r="AE36"/>
  <c r="AB36"/>
  <c r="X36"/>
  <c r="O36"/>
  <c r="P36" s="1"/>
  <c r="L36"/>
  <c r="U36" s="1"/>
  <c r="AO35"/>
  <c r="AE35"/>
  <c r="AB35"/>
  <c r="AA35"/>
  <c r="AC35" s="1"/>
  <c r="Y35"/>
  <c r="X35"/>
  <c r="W35"/>
  <c r="T35"/>
  <c r="P35"/>
  <c r="O35"/>
  <c r="M35"/>
  <c r="L35"/>
  <c r="U35" s="1"/>
  <c r="AO34"/>
  <c r="AE34"/>
  <c r="AB34"/>
  <c r="X34"/>
  <c r="O34"/>
  <c r="P34" s="1"/>
  <c r="L34"/>
  <c r="U34" s="1"/>
  <c r="AO33"/>
  <c r="AE33"/>
  <c r="AB33"/>
  <c r="AA33"/>
  <c r="AC33" s="1"/>
  <c r="Y33"/>
  <c r="X33"/>
  <c r="W33"/>
  <c r="T33"/>
  <c r="P33"/>
  <c r="O33"/>
  <c r="M33"/>
  <c r="L33"/>
  <c r="U33" s="1"/>
  <c r="AO32"/>
  <c r="AE32"/>
  <c r="AB32"/>
  <c r="X32"/>
  <c r="O32"/>
  <c r="P32" s="1"/>
  <c r="L32"/>
  <c r="U32" s="1"/>
  <c r="AO31"/>
  <c r="AE31"/>
  <c r="AB31"/>
  <c r="AA31"/>
  <c r="AC31" s="1"/>
  <c r="Y31"/>
  <c r="X31"/>
  <c r="W31"/>
  <c r="T31"/>
  <c r="P31"/>
  <c r="O31"/>
  <c r="M31"/>
  <c r="L31"/>
  <c r="U31" s="1"/>
  <c r="AO30"/>
  <c r="AE30"/>
  <c r="AB30"/>
  <c r="X30"/>
  <c r="O30"/>
  <c r="P30" s="1"/>
  <c r="L30"/>
  <c r="U30" s="1"/>
  <c r="AO29"/>
  <c r="AK29"/>
  <c r="AQ29" s="1"/>
  <c r="AI29"/>
  <c r="AE29"/>
  <c r="AB29"/>
  <c r="AA29"/>
  <c r="AC29" s="1"/>
  <c r="Y29"/>
  <c r="X29"/>
  <c r="W29"/>
  <c r="T29"/>
  <c r="P29"/>
  <c r="O29"/>
  <c r="M29"/>
  <c r="L29"/>
  <c r="U29" s="1"/>
  <c r="AO28"/>
  <c r="AE28"/>
  <c r="AB28"/>
  <c r="X28"/>
  <c r="O28"/>
  <c r="P28" s="1"/>
  <c r="L28"/>
  <c r="U28" s="1"/>
  <c r="AO27"/>
  <c r="AE27"/>
  <c r="AB27"/>
  <c r="AA27"/>
  <c r="AC27" s="1"/>
  <c r="Y27"/>
  <c r="X27"/>
  <c r="W27"/>
  <c r="T27"/>
  <c r="P27"/>
  <c r="O27"/>
  <c r="M27"/>
  <c r="L27"/>
  <c r="U27" s="1"/>
  <c r="AO26"/>
  <c r="AE26"/>
  <c r="AB26"/>
  <c r="X26"/>
  <c r="O26"/>
  <c r="P26" s="1"/>
  <c r="L26"/>
  <c r="U26" s="1"/>
  <c r="AO25"/>
  <c r="AE25"/>
  <c r="AB25"/>
  <c r="AA25"/>
  <c r="AC25" s="1"/>
  <c r="Y25"/>
  <c r="X25"/>
  <c r="W25"/>
  <c r="T25"/>
  <c r="P25"/>
  <c r="O25"/>
  <c r="M25"/>
  <c r="L25"/>
  <c r="U25" s="1"/>
  <c r="AO24"/>
  <c r="AE24"/>
  <c r="AB24"/>
  <c r="X24"/>
  <c r="O24"/>
  <c r="P24" s="1"/>
  <c r="L24"/>
  <c r="U24" s="1"/>
  <c r="AO23"/>
  <c r="AE23"/>
  <c r="AB23"/>
  <c r="AA23"/>
  <c r="AC23" s="1"/>
  <c r="Y23"/>
  <c r="X23"/>
  <c r="W23"/>
  <c r="T23"/>
  <c r="P23"/>
  <c r="O23"/>
  <c r="M23"/>
  <c r="L23"/>
  <c r="U23" s="1"/>
  <c r="AO22"/>
  <c r="AE22"/>
  <c r="AB22"/>
  <c r="X22"/>
  <c r="O22"/>
  <c r="P22" s="1"/>
  <c r="L22"/>
  <c r="AO21"/>
  <c r="AE21"/>
  <c r="AB21"/>
  <c r="AA21"/>
  <c r="AC21" s="1"/>
  <c r="Y21"/>
  <c r="X21"/>
  <c r="W21"/>
  <c r="T21"/>
  <c r="P21"/>
  <c r="O21"/>
  <c r="M21"/>
  <c r="L21"/>
  <c r="U21" s="1"/>
  <c r="AO20"/>
  <c r="AE20"/>
  <c r="AB20"/>
  <c r="X20"/>
  <c r="O20"/>
  <c r="P20" s="1"/>
  <c r="L20"/>
  <c r="AA20" s="1"/>
  <c r="AC20" s="1"/>
  <c r="AB19"/>
  <c r="AA19"/>
  <c r="Y19"/>
  <c r="X19"/>
  <c r="W19"/>
  <c r="Z19" s="1"/>
  <c r="T19"/>
  <c r="P19"/>
  <c r="O19"/>
  <c r="M19"/>
  <c r="L19"/>
  <c r="U19" s="1"/>
  <c r="AO18"/>
  <c r="AE18"/>
  <c r="AB18"/>
  <c r="X18"/>
  <c r="O18"/>
  <c r="P18" s="1"/>
  <c r="L18"/>
  <c r="AA18" s="1"/>
  <c r="AC18" s="1"/>
  <c r="AO17"/>
  <c r="AE17"/>
  <c r="AB17"/>
  <c r="AA17"/>
  <c r="AC17" s="1"/>
  <c r="Y17"/>
  <c r="X17"/>
  <c r="W17"/>
  <c r="Z17" s="1"/>
  <c r="AD17" s="1"/>
  <c r="T17"/>
  <c r="P17"/>
  <c r="O17"/>
  <c r="M17"/>
  <c r="L17"/>
  <c r="U17" s="1"/>
  <c r="AO16"/>
  <c r="AE16"/>
  <c r="AB16"/>
  <c r="X16"/>
  <c r="O16"/>
  <c r="P16" s="1"/>
  <c r="L16"/>
  <c r="AA16" s="1"/>
  <c r="AC16" s="1"/>
  <c r="AO15"/>
  <c r="AE15"/>
  <c r="AB15"/>
  <c r="X15"/>
  <c r="O15"/>
  <c r="P15" s="1"/>
  <c r="L15"/>
  <c r="T15" s="1"/>
  <c r="AO14"/>
  <c r="AE14"/>
  <c r="AB14"/>
  <c r="AA14"/>
  <c r="AC14" s="1"/>
  <c r="Y14"/>
  <c r="X14"/>
  <c r="W14"/>
  <c r="Z14" s="1"/>
  <c r="AD14" s="1"/>
  <c r="T14"/>
  <c r="P14"/>
  <c r="O14"/>
  <c r="M14"/>
  <c r="L14"/>
  <c r="U14" s="1"/>
  <c r="AO13"/>
  <c r="AE13"/>
  <c r="AB13"/>
  <c r="X13"/>
  <c r="O13"/>
  <c r="P13" s="1"/>
  <c r="L13"/>
  <c r="AA13" s="1"/>
  <c r="AC13" s="1"/>
  <c r="AO12"/>
  <c r="AE12"/>
  <c r="AB12"/>
  <c r="AA12"/>
  <c r="AC12" s="1"/>
  <c r="Y12"/>
  <c r="X12"/>
  <c r="W12"/>
  <c r="Z12" s="1"/>
  <c r="AD12" s="1"/>
  <c r="T12"/>
  <c r="P12"/>
  <c r="O12"/>
  <c r="M12"/>
  <c r="L12"/>
  <c r="U12" s="1"/>
  <c r="AO11"/>
  <c r="AE11"/>
  <c r="AB11"/>
  <c r="X11"/>
  <c r="O11"/>
  <c r="P11" s="1"/>
  <c r="L11"/>
  <c r="AA11" s="1"/>
  <c r="AC11" s="1"/>
  <c r="AO10"/>
  <c r="AE10"/>
  <c r="AB10"/>
  <c r="AA10"/>
  <c r="AC10" s="1"/>
  <c r="Y10"/>
  <c r="X10"/>
  <c r="W10"/>
  <c r="Z10" s="1"/>
  <c r="AD10" s="1"/>
  <c r="T10"/>
  <c r="P10"/>
  <c r="O10"/>
  <c r="M10"/>
  <c r="L10"/>
  <c r="U10" s="1"/>
  <c r="V36" i="3"/>
  <c r="U36"/>
  <c r="T36"/>
  <c r="S36"/>
  <c r="R36"/>
  <c r="Q36"/>
  <c r="P36"/>
  <c r="O36"/>
  <c r="AO9" i="6"/>
  <c r="AE9"/>
  <c r="AB9"/>
  <c r="X9"/>
  <c r="R9"/>
  <c r="O9"/>
  <c r="P9" s="1"/>
  <c r="L9"/>
  <c r="AA9" s="1"/>
  <c r="AC9" s="1"/>
  <c r="AO8"/>
  <c r="AE8"/>
  <c r="AB8"/>
  <c r="X8"/>
  <c r="O8"/>
  <c r="P8" s="1"/>
  <c r="L8"/>
  <c r="AA8" s="1"/>
  <c r="AC8" s="1"/>
  <c r="AO7"/>
  <c r="AE7"/>
  <c r="AE58" s="1"/>
  <c r="AB7"/>
  <c r="AA7"/>
  <c r="Y7"/>
  <c r="X7"/>
  <c r="W7"/>
  <c r="T7"/>
  <c r="P7"/>
  <c r="O7"/>
  <c r="M7"/>
  <c r="L7"/>
  <c r="U7" s="1"/>
  <c r="AP56" i="5"/>
  <c r="AN56"/>
  <c r="AM56"/>
  <c r="AL56"/>
  <c r="AJ56"/>
  <c r="AJ58" s="1"/>
  <c r="AH56"/>
  <c r="AH58" s="1"/>
  <c r="AG56"/>
  <c r="W56"/>
  <c r="T56"/>
  <c r="S56"/>
  <c r="S58" s="1"/>
  <c r="R56"/>
  <c r="Q56"/>
  <c r="Q58" s="1"/>
  <c r="N56"/>
  <c r="AO55"/>
  <c r="AE55"/>
  <c r="AB55"/>
  <c r="AA55"/>
  <c r="AC55" s="1"/>
  <c r="Y55"/>
  <c r="X55"/>
  <c r="W55"/>
  <c r="P55"/>
  <c r="O55"/>
  <c r="M55"/>
  <c r="L55"/>
  <c r="U55" s="1"/>
  <c r="AO54"/>
  <c r="AE54"/>
  <c r="AB54"/>
  <c r="X54"/>
  <c r="W54"/>
  <c r="O54"/>
  <c r="P54" s="1"/>
  <c r="L54"/>
  <c r="AO53"/>
  <c r="AE53"/>
  <c r="AB53"/>
  <c r="AA53"/>
  <c r="AC53" s="1"/>
  <c r="Y53"/>
  <c r="X53"/>
  <c r="W53"/>
  <c r="P53"/>
  <c r="O53"/>
  <c r="M53"/>
  <c r="L53"/>
  <c r="U53" s="1"/>
  <c r="Z53" s="1"/>
  <c r="AO52"/>
  <c r="AE52"/>
  <c r="AB52"/>
  <c r="X52"/>
  <c r="W52"/>
  <c r="O52"/>
  <c r="P52" s="1"/>
  <c r="L52"/>
  <c r="AO51"/>
  <c r="AE51"/>
  <c r="AB51"/>
  <c r="AA51"/>
  <c r="AC51" s="1"/>
  <c r="Y51"/>
  <c r="X51"/>
  <c r="W51"/>
  <c r="P51"/>
  <c r="O51"/>
  <c r="M51"/>
  <c r="L51"/>
  <c r="U51" s="1"/>
  <c r="AE50"/>
  <c r="AB50"/>
  <c r="AB56" s="1"/>
  <c r="X50"/>
  <c r="X56" s="1"/>
  <c r="O50"/>
  <c r="P50" s="1"/>
  <c r="L50"/>
  <c r="AO49"/>
  <c r="AE49"/>
  <c r="AE56" s="1"/>
  <c r="AB49"/>
  <c r="AA49"/>
  <c r="Y49"/>
  <c r="X49"/>
  <c r="W49"/>
  <c r="Z49" s="1"/>
  <c r="T49"/>
  <c r="P49"/>
  <c r="P56" s="1"/>
  <c r="O49"/>
  <c r="M49"/>
  <c r="L49"/>
  <c r="U49" s="1"/>
  <c r="A49"/>
  <c r="AP47"/>
  <c r="AN47"/>
  <c r="AM47"/>
  <c r="AL47"/>
  <c r="AO50" s="1"/>
  <c r="AH47"/>
  <c r="AG47"/>
  <c r="AG58" s="1"/>
  <c r="AE47"/>
  <c r="S47"/>
  <c r="Q47"/>
  <c r="N47"/>
  <c r="N58" s="1"/>
  <c r="AO45"/>
  <c r="AI45"/>
  <c r="AE45"/>
  <c r="AB45"/>
  <c r="X45"/>
  <c r="O45"/>
  <c r="P45" s="1"/>
  <c r="L45"/>
  <c r="U45" s="1"/>
  <c r="AO44"/>
  <c r="AE44"/>
  <c r="AB44"/>
  <c r="AA44"/>
  <c r="AC44" s="1"/>
  <c r="Y44"/>
  <c r="X44"/>
  <c r="W44"/>
  <c r="T44"/>
  <c r="P44"/>
  <c r="O44"/>
  <c r="M44"/>
  <c r="L44"/>
  <c r="U44" s="1"/>
  <c r="AO43"/>
  <c r="AO47" s="1"/>
  <c r="AE43"/>
  <c r="AB43"/>
  <c r="AB47" s="1"/>
  <c r="X43"/>
  <c r="O43"/>
  <c r="L43"/>
  <c r="AP41"/>
  <c r="AP58" s="1"/>
  <c r="O41"/>
  <c r="AO40"/>
  <c r="AE40"/>
  <c r="AB40"/>
  <c r="AA40"/>
  <c r="AC40" s="1"/>
  <c r="Y40"/>
  <c r="X40"/>
  <c r="W40"/>
  <c r="Z40" s="1"/>
  <c r="T40"/>
  <c r="P40"/>
  <c r="O40"/>
  <c r="M40"/>
  <c r="L40"/>
  <c r="U40" s="1"/>
  <c r="AO39"/>
  <c r="AE39"/>
  <c r="AB39"/>
  <c r="X39"/>
  <c r="O39"/>
  <c r="P39" s="1"/>
  <c r="L39"/>
  <c r="U39" s="1"/>
  <c r="AO38"/>
  <c r="AE38"/>
  <c r="AB38"/>
  <c r="AA38"/>
  <c r="AC38" s="1"/>
  <c r="Y38"/>
  <c r="X38"/>
  <c r="W38"/>
  <c r="T38"/>
  <c r="P38"/>
  <c r="O38"/>
  <c r="M38"/>
  <c r="L38"/>
  <c r="U38" s="1"/>
  <c r="AO37"/>
  <c r="AE37"/>
  <c r="AB37"/>
  <c r="X37"/>
  <c r="O37"/>
  <c r="P37" s="1"/>
  <c r="L37"/>
  <c r="AO36"/>
  <c r="AE36"/>
  <c r="AB36"/>
  <c r="AA36"/>
  <c r="AC36" s="1"/>
  <c r="Y36"/>
  <c r="X36"/>
  <c r="W36"/>
  <c r="Z36" s="1"/>
  <c r="T36"/>
  <c r="P36"/>
  <c r="O36"/>
  <c r="M36"/>
  <c r="L36"/>
  <c r="U36" s="1"/>
  <c r="AO35"/>
  <c r="AE35"/>
  <c r="AB35"/>
  <c r="X35"/>
  <c r="O35"/>
  <c r="P35" s="1"/>
  <c r="L35"/>
  <c r="U35" s="1"/>
  <c r="AO34"/>
  <c r="AE34"/>
  <c r="AB34"/>
  <c r="AA34"/>
  <c r="AC34" s="1"/>
  <c r="Y34"/>
  <c r="X34"/>
  <c r="W34"/>
  <c r="T34"/>
  <c r="P34"/>
  <c r="O34"/>
  <c r="M34"/>
  <c r="L34"/>
  <c r="U34" s="1"/>
  <c r="AO33"/>
  <c r="AE33"/>
  <c r="AB33"/>
  <c r="X33"/>
  <c r="O33"/>
  <c r="P33" s="1"/>
  <c r="L33"/>
  <c r="AO32"/>
  <c r="AE32"/>
  <c r="AB32"/>
  <c r="AA32"/>
  <c r="AC32" s="1"/>
  <c r="Y32"/>
  <c r="X32"/>
  <c r="W32"/>
  <c r="Z32" s="1"/>
  <c r="T32"/>
  <c r="P32"/>
  <c r="O32"/>
  <c r="M32"/>
  <c r="L32"/>
  <c r="U32" s="1"/>
  <c r="AO31"/>
  <c r="AE31"/>
  <c r="AB31"/>
  <c r="X31"/>
  <c r="O31"/>
  <c r="P31" s="1"/>
  <c r="L31"/>
  <c r="U31" s="1"/>
  <c r="AO30"/>
  <c r="AE30"/>
  <c r="AB30"/>
  <c r="AA30"/>
  <c r="AC30" s="1"/>
  <c r="Y30"/>
  <c r="X30"/>
  <c r="W30"/>
  <c r="T30"/>
  <c r="P30"/>
  <c r="O30"/>
  <c r="M30"/>
  <c r="L30"/>
  <c r="U30" s="1"/>
  <c r="AO29"/>
  <c r="AK29"/>
  <c r="AQ29" s="1"/>
  <c r="AI29"/>
  <c r="AE29"/>
  <c r="AB29"/>
  <c r="X29"/>
  <c r="O29"/>
  <c r="P29" s="1"/>
  <c r="L29"/>
  <c r="U29" s="1"/>
  <c r="AO28"/>
  <c r="AE28"/>
  <c r="AB28"/>
  <c r="AA28"/>
  <c r="AC28" s="1"/>
  <c r="Y28"/>
  <c r="X28"/>
  <c r="W28"/>
  <c r="T28"/>
  <c r="P28"/>
  <c r="O28"/>
  <c r="M28"/>
  <c r="L28"/>
  <c r="U28" s="1"/>
  <c r="AO27"/>
  <c r="AE27"/>
  <c r="AB27"/>
  <c r="X27"/>
  <c r="O27"/>
  <c r="P27" s="1"/>
  <c r="L27"/>
  <c r="AO26"/>
  <c r="AE26"/>
  <c r="AB26"/>
  <c r="AA26"/>
  <c r="AC26" s="1"/>
  <c r="Y26"/>
  <c r="X26"/>
  <c r="W26"/>
  <c r="Z26" s="1"/>
  <c r="T26"/>
  <c r="P26"/>
  <c r="O26"/>
  <c r="M26"/>
  <c r="L26"/>
  <c r="U26" s="1"/>
  <c r="AO25"/>
  <c r="AE25"/>
  <c r="AB25"/>
  <c r="X25"/>
  <c r="O25"/>
  <c r="P25" s="1"/>
  <c r="L25"/>
  <c r="U25" s="1"/>
  <c r="AO24"/>
  <c r="AE24"/>
  <c r="AB24"/>
  <c r="AA24"/>
  <c r="AC24" s="1"/>
  <c r="Y24"/>
  <c r="X24"/>
  <c r="W24"/>
  <c r="T24"/>
  <c r="P24"/>
  <c r="O24"/>
  <c r="M24"/>
  <c r="L24"/>
  <c r="U24" s="1"/>
  <c r="AO23"/>
  <c r="AE23"/>
  <c r="AB23"/>
  <c r="X23"/>
  <c r="O23"/>
  <c r="P23" s="1"/>
  <c r="L23"/>
  <c r="AO22"/>
  <c r="AE22"/>
  <c r="AB22"/>
  <c r="AA22"/>
  <c r="AC22" s="1"/>
  <c r="Y22"/>
  <c r="X22"/>
  <c r="W22"/>
  <c r="Z22" s="1"/>
  <c r="T22"/>
  <c r="P22"/>
  <c r="O22"/>
  <c r="M22"/>
  <c r="L22"/>
  <c r="U22" s="1"/>
  <c r="AO21"/>
  <c r="AE21"/>
  <c r="AB21"/>
  <c r="X21"/>
  <c r="R21"/>
  <c r="O21"/>
  <c r="P21" s="1"/>
  <c r="M21"/>
  <c r="L21"/>
  <c r="AO20"/>
  <c r="AE20"/>
  <c r="AB20"/>
  <c r="X20"/>
  <c r="O20"/>
  <c r="P20" s="1"/>
  <c r="L20"/>
  <c r="U20" s="1"/>
  <c r="AO19"/>
  <c r="AE19"/>
  <c r="AB19"/>
  <c r="AA19"/>
  <c r="AC19" s="1"/>
  <c r="Y19"/>
  <c r="X19"/>
  <c r="W19"/>
  <c r="Z19" s="1"/>
  <c r="AD19" s="1"/>
  <c r="T19"/>
  <c r="P19"/>
  <c r="O19"/>
  <c r="M19"/>
  <c r="L19"/>
  <c r="U19" s="1"/>
  <c r="AO18"/>
  <c r="AE18"/>
  <c r="AB18"/>
  <c r="X18"/>
  <c r="O18"/>
  <c r="P18" s="1"/>
  <c r="L18"/>
  <c r="U18" s="1"/>
  <c r="AO17"/>
  <c r="AE17"/>
  <c r="AB17"/>
  <c r="AA17"/>
  <c r="AC17" s="1"/>
  <c r="Y17"/>
  <c r="X17"/>
  <c r="W17"/>
  <c r="Z17" s="1"/>
  <c r="AD17" s="1"/>
  <c r="T17"/>
  <c r="P17"/>
  <c r="O17"/>
  <c r="M17"/>
  <c r="L17"/>
  <c r="U17" s="1"/>
  <c r="AO16"/>
  <c r="AE16"/>
  <c r="AB16"/>
  <c r="X16"/>
  <c r="O16"/>
  <c r="P16" s="1"/>
  <c r="L16"/>
  <c r="U16" s="1"/>
  <c r="AO15"/>
  <c r="AE15"/>
  <c r="AB15"/>
  <c r="X15"/>
  <c r="O15"/>
  <c r="P15" s="1"/>
  <c r="L15"/>
  <c r="AA15" s="1"/>
  <c r="AC15" s="1"/>
  <c r="AO14"/>
  <c r="AE14"/>
  <c r="AB14"/>
  <c r="AA14"/>
  <c r="AC14" s="1"/>
  <c r="Y14"/>
  <c r="X14"/>
  <c r="W14"/>
  <c r="Z14" s="1"/>
  <c r="AD14" s="1"/>
  <c r="T14"/>
  <c r="P14"/>
  <c r="O14"/>
  <c r="M14"/>
  <c r="L14"/>
  <c r="U14" s="1"/>
  <c r="AO13"/>
  <c r="AE13"/>
  <c r="AB13"/>
  <c r="X13"/>
  <c r="O13"/>
  <c r="P13" s="1"/>
  <c r="L13"/>
  <c r="U13" s="1"/>
  <c r="AO12"/>
  <c r="AE12"/>
  <c r="AB12"/>
  <c r="AA12"/>
  <c r="AC12" s="1"/>
  <c r="Y12"/>
  <c r="X12"/>
  <c r="W12"/>
  <c r="Z12" s="1"/>
  <c r="AD12" s="1"/>
  <c r="T12"/>
  <c r="P12"/>
  <c r="O12"/>
  <c r="M12"/>
  <c r="L12"/>
  <c r="U12" s="1"/>
  <c r="AO11"/>
  <c r="AE11"/>
  <c r="AB11"/>
  <c r="X11"/>
  <c r="O11"/>
  <c r="P11" s="1"/>
  <c r="L11"/>
  <c r="U11" s="1"/>
  <c r="AO10"/>
  <c r="AE10"/>
  <c r="AB10"/>
  <c r="AA10"/>
  <c r="AC10" s="1"/>
  <c r="Y10"/>
  <c r="X10"/>
  <c r="W10"/>
  <c r="Z10" s="1"/>
  <c r="AD10" s="1"/>
  <c r="T10"/>
  <c r="P10"/>
  <c r="O10"/>
  <c r="M10"/>
  <c r="L10"/>
  <c r="U10" s="1"/>
  <c r="BA9"/>
  <c r="AZ9"/>
  <c r="AY9"/>
  <c r="AX9"/>
  <c r="AW9"/>
  <c r="AV9"/>
  <c r="AU9"/>
  <c r="AT9"/>
  <c r="AO9"/>
  <c r="AE9"/>
  <c r="AB9"/>
  <c r="X9"/>
  <c r="R9"/>
  <c r="O9"/>
  <c r="U9" s="1"/>
  <c r="L9"/>
  <c r="AA9" s="1"/>
  <c r="AC9" s="1"/>
  <c r="AO8"/>
  <c r="AE8"/>
  <c r="AB8"/>
  <c r="X8"/>
  <c r="O8"/>
  <c r="P8" s="1"/>
  <c r="L8"/>
  <c r="U8" s="1"/>
  <c r="AO7"/>
  <c r="AO41" s="1"/>
  <c r="AE7"/>
  <c r="AE41" s="1"/>
  <c r="AE58" s="1"/>
  <c r="AB7"/>
  <c r="AB41" s="1"/>
  <c r="AB58" s="1"/>
  <c r="AA7"/>
  <c r="Y7"/>
  <c r="X7"/>
  <c r="X41" s="1"/>
  <c r="W7"/>
  <c r="T7"/>
  <c r="P7"/>
  <c r="O7"/>
  <c r="M7"/>
  <c r="L7"/>
  <c r="U7" s="1"/>
  <c r="AP56" i="4"/>
  <c r="AN56"/>
  <c r="AM56"/>
  <c r="AL56"/>
  <c r="AJ56"/>
  <c r="AJ58" s="1"/>
  <c r="AH56"/>
  <c r="AG56"/>
  <c r="W56"/>
  <c r="T56"/>
  <c r="S56"/>
  <c r="R56"/>
  <c r="Q56"/>
  <c r="N56"/>
  <c r="AO55"/>
  <c r="AE55"/>
  <c r="AB55"/>
  <c r="X55"/>
  <c r="W55"/>
  <c r="O55"/>
  <c r="P55" s="1"/>
  <c r="L55"/>
  <c r="U55" s="1"/>
  <c r="AO54"/>
  <c r="AE54"/>
  <c r="AB54"/>
  <c r="AA54"/>
  <c r="AC54" s="1"/>
  <c r="Y54"/>
  <c r="X54"/>
  <c r="W54"/>
  <c r="P54"/>
  <c r="O54"/>
  <c r="M54"/>
  <c r="L54"/>
  <c r="U54" s="1"/>
  <c r="Z54" s="1"/>
  <c r="AD54" s="1"/>
  <c r="AO53"/>
  <c r="AE53"/>
  <c r="AB53"/>
  <c r="X53"/>
  <c r="W53"/>
  <c r="O53"/>
  <c r="P53" s="1"/>
  <c r="L53"/>
  <c r="U53" s="1"/>
  <c r="AO52"/>
  <c r="AE52"/>
  <c r="AB52"/>
  <c r="AA52"/>
  <c r="AC52" s="1"/>
  <c r="Y52"/>
  <c r="X52"/>
  <c r="W52"/>
  <c r="P52"/>
  <c r="O52"/>
  <c r="M52"/>
  <c r="L52"/>
  <c r="U52" s="1"/>
  <c r="Z52" s="1"/>
  <c r="AD52" s="1"/>
  <c r="AO51"/>
  <c r="AE51"/>
  <c r="AB51"/>
  <c r="X51"/>
  <c r="O51"/>
  <c r="P51" s="1"/>
  <c r="L51"/>
  <c r="U51" s="1"/>
  <c r="AE50"/>
  <c r="AB50"/>
  <c r="AA50"/>
  <c r="AC50" s="1"/>
  <c r="Y50"/>
  <c r="X50"/>
  <c r="W50"/>
  <c r="P50"/>
  <c r="O50"/>
  <c r="M50"/>
  <c r="L50"/>
  <c r="U50" s="1"/>
  <c r="AO49"/>
  <c r="AE49"/>
  <c r="AE56" s="1"/>
  <c r="AB49"/>
  <c r="AB56" s="1"/>
  <c r="X49"/>
  <c r="X56" s="1"/>
  <c r="O49"/>
  <c r="O56" s="1"/>
  <c r="L49"/>
  <c r="U49" s="1"/>
  <c r="U56" s="1"/>
  <c r="A49"/>
  <c r="AP47"/>
  <c r="AN47"/>
  <c r="AM47"/>
  <c r="AL47"/>
  <c r="AO50" s="1"/>
  <c r="AH47"/>
  <c r="AH58" s="1"/>
  <c r="AG47"/>
  <c r="AG58" s="1"/>
  <c r="S47"/>
  <c r="S58" s="1"/>
  <c r="Q47"/>
  <c r="Q58" s="1"/>
  <c r="N47"/>
  <c r="N58" s="1"/>
  <c r="AO45"/>
  <c r="AI45"/>
  <c r="AE45"/>
  <c r="AB45"/>
  <c r="AA45"/>
  <c r="AC45" s="1"/>
  <c r="Y45"/>
  <c r="X45"/>
  <c r="W45"/>
  <c r="Z45" s="1"/>
  <c r="AD45" s="1"/>
  <c r="T45"/>
  <c r="P45"/>
  <c r="O45"/>
  <c r="M45"/>
  <c r="L45"/>
  <c r="U45" s="1"/>
  <c r="AO44"/>
  <c r="AE44"/>
  <c r="AB44"/>
  <c r="X44"/>
  <c r="O44"/>
  <c r="P44" s="1"/>
  <c r="L44"/>
  <c r="U44" s="1"/>
  <c r="AO43"/>
  <c r="AO47" s="1"/>
  <c r="AE43"/>
  <c r="AE47" s="1"/>
  <c r="AB43"/>
  <c r="AB47" s="1"/>
  <c r="X43"/>
  <c r="X47" s="1"/>
  <c r="O43"/>
  <c r="O47" s="1"/>
  <c r="L43"/>
  <c r="AA43" s="1"/>
  <c r="AP41"/>
  <c r="AP58" s="1"/>
  <c r="O41"/>
  <c r="AO40"/>
  <c r="AE40"/>
  <c r="AB40"/>
  <c r="X40"/>
  <c r="O40"/>
  <c r="P40" s="1"/>
  <c r="L40"/>
  <c r="U40" s="1"/>
  <c r="AO39"/>
  <c r="AE39"/>
  <c r="AB39"/>
  <c r="AA39"/>
  <c r="AC39" s="1"/>
  <c r="Y39"/>
  <c r="X39"/>
  <c r="W39"/>
  <c r="Z39" s="1"/>
  <c r="AD39" s="1"/>
  <c r="T39"/>
  <c r="P39"/>
  <c r="O39"/>
  <c r="M39"/>
  <c r="L39"/>
  <c r="U39" s="1"/>
  <c r="AO38"/>
  <c r="AE38"/>
  <c r="AB38"/>
  <c r="X38"/>
  <c r="O38"/>
  <c r="P38" s="1"/>
  <c r="L38"/>
  <c r="U38" s="1"/>
  <c r="AO37"/>
  <c r="AE37"/>
  <c r="AB37"/>
  <c r="AA37"/>
  <c r="AC37" s="1"/>
  <c r="Y37"/>
  <c r="X37"/>
  <c r="W37"/>
  <c r="Z37" s="1"/>
  <c r="AD37" s="1"/>
  <c r="T37"/>
  <c r="P37"/>
  <c r="O37"/>
  <c r="M37"/>
  <c r="L37"/>
  <c r="U37" s="1"/>
  <c r="AO36"/>
  <c r="AE36"/>
  <c r="AB36"/>
  <c r="X36"/>
  <c r="O36"/>
  <c r="P36" s="1"/>
  <c r="L36"/>
  <c r="U36" s="1"/>
  <c r="AO35"/>
  <c r="AE35"/>
  <c r="AB35"/>
  <c r="AA35"/>
  <c r="AC35" s="1"/>
  <c r="Y35"/>
  <c r="X35"/>
  <c r="W35"/>
  <c r="Z35" s="1"/>
  <c r="AD35" s="1"/>
  <c r="T35"/>
  <c r="P35"/>
  <c r="O35"/>
  <c r="M35"/>
  <c r="L35"/>
  <c r="U35" s="1"/>
  <c r="AO34"/>
  <c r="AE34"/>
  <c r="AB34"/>
  <c r="X34"/>
  <c r="O34"/>
  <c r="P34" s="1"/>
  <c r="L34"/>
  <c r="U34" s="1"/>
  <c r="AO33"/>
  <c r="AE33"/>
  <c r="AB33"/>
  <c r="AA33"/>
  <c r="AC33" s="1"/>
  <c r="Y33"/>
  <c r="X33"/>
  <c r="W33"/>
  <c r="Z33" s="1"/>
  <c r="AD33" s="1"/>
  <c r="T33"/>
  <c r="P33"/>
  <c r="O33"/>
  <c r="M33"/>
  <c r="L33"/>
  <c r="U33" s="1"/>
  <c r="AO32"/>
  <c r="AE32"/>
  <c r="AB32"/>
  <c r="X32"/>
  <c r="O32"/>
  <c r="P32" s="1"/>
  <c r="L32"/>
  <c r="U32" s="1"/>
  <c r="AO31"/>
  <c r="AE31"/>
  <c r="AB31"/>
  <c r="AA31"/>
  <c r="AC31" s="1"/>
  <c r="Y31"/>
  <c r="X31"/>
  <c r="W31"/>
  <c r="Z31" s="1"/>
  <c r="AD31" s="1"/>
  <c r="T31"/>
  <c r="P31"/>
  <c r="O31"/>
  <c r="M31"/>
  <c r="L31"/>
  <c r="U31" s="1"/>
  <c r="AO30"/>
  <c r="AE30"/>
  <c r="AB30"/>
  <c r="X30"/>
  <c r="O30"/>
  <c r="P30" s="1"/>
  <c r="L30"/>
  <c r="U30" s="1"/>
  <c r="AO29"/>
  <c r="AK29"/>
  <c r="AQ29" s="1"/>
  <c r="AI29"/>
  <c r="AE29"/>
  <c r="AB29"/>
  <c r="AA29"/>
  <c r="AC29" s="1"/>
  <c r="Y29"/>
  <c r="X29"/>
  <c r="W29"/>
  <c r="Z29" s="1"/>
  <c r="T29"/>
  <c r="P29"/>
  <c r="O29"/>
  <c r="M29"/>
  <c r="L29"/>
  <c r="U29" s="1"/>
  <c r="AO28"/>
  <c r="AE28"/>
  <c r="AB28"/>
  <c r="X28"/>
  <c r="O28"/>
  <c r="P28" s="1"/>
  <c r="L28"/>
  <c r="U28" s="1"/>
  <c r="AO27"/>
  <c r="AE27"/>
  <c r="AB27"/>
  <c r="AA27"/>
  <c r="AC27" s="1"/>
  <c r="Y27"/>
  <c r="X27"/>
  <c r="W27"/>
  <c r="Z27" s="1"/>
  <c r="AD27" s="1"/>
  <c r="T27"/>
  <c r="P27"/>
  <c r="O27"/>
  <c r="M27"/>
  <c r="L27"/>
  <c r="U27" s="1"/>
  <c r="AO26"/>
  <c r="AE26"/>
  <c r="AB26"/>
  <c r="X26"/>
  <c r="O26"/>
  <c r="P26" s="1"/>
  <c r="L26"/>
  <c r="U26" s="1"/>
  <c r="AO25"/>
  <c r="AE25"/>
  <c r="AB25"/>
  <c r="AA25"/>
  <c r="AC25" s="1"/>
  <c r="Y25"/>
  <c r="X25"/>
  <c r="W25"/>
  <c r="Z25" s="1"/>
  <c r="AD25" s="1"/>
  <c r="T25"/>
  <c r="P25"/>
  <c r="O25"/>
  <c r="M25"/>
  <c r="L25"/>
  <c r="U25" s="1"/>
  <c r="AO24"/>
  <c r="AE24"/>
  <c r="AB24"/>
  <c r="X24"/>
  <c r="O24"/>
  <c r="P24" s="1"/>
  <c r="L24"/>
  <c r="U24" s="1"/>
  <c r="AO23"/>
  <c r="AE23"/>
  <c r="AB23"/>
  <c r="AA23"/>
  <c r="AC23" s="1"/>
  <c r="Y23"/>
  <c r="X23"/>
  <c r="W23"/>
  <c r="Z23" s="1"/>
  <c r="AD23" s="1"/>
  <c r="T23"/>
  <c r="P23"/>
  <c r="O23"/>
  <c r="M23"/>
  <c r="L23"/>
  <c r="U23" s="1"/>
  <c r="AO22"/>
  <c r="AE22"/>
  <c r="AB22"/>
  <c r="X22"/>
  <c r="O22"/>
  <c r="P22" s="1"/>
  <c r="L22"/>
  <c r="U22" s="1"/>
  <c r="AO21"/>
  <c r="AE21"/>
  <c r="AB21"/>
  <c r="AA21"/>
  <c r="AC21" s="1"/>
  <c r="Y21"/>
  <c r="X21"/>
  <c r="W21"/>
  <c r="Z21" s="1"/>
  <c r="T21"/>
  <c r="P21"/>
  <c r="O21"/>
  <c r="M21"/>
  <c r="L21"/>
  <c r="U21" s="1"/>
  <c r="AO20"/>
  <c r="AE20"/>
  <c r="AB20"/>
  <c r="X20"/>
  <c r="O20"/>
  <c r="P20" s="1"/>
  <c r="L20"/>
  <c r="AA20" s="1"/>
  <c r="AC20" s="1"/>
  <c r="AO19"/>
  <c r="AE19"/>
  <c r="AB19"/>
  <c r="X19"/>
  <c r="O19"/>
  <c r="P19" s="1"/>
  <c r="L19"/>
  <c r="AA19" s="1"/>
  <c r="AC19" s="1"/>
  <c r="AO18"/>
  <c r="AE18"/>
  <c r="AB18"/>
  <c r="X18"/>
  <c r="O18"/>
  <c r="P18" s="1"/>
  <c r="L18"/>
  <c r="U18" s="1"/>
  <c r="AO17"/>
  <c r="AE17"/>
  <c r="AB17"/>
  <c r="X17"/>
  <c r="O17"/>
  <c r="P17" s="1"/>
  <c r="L17"/>
  <c r="AA17" s="1"/>
  <c r="AC17" s="1"/>
  <c r="AO16"/>
  <c r="AE16"/>
  <c r="AB16"/>
  <c r="X16"/>
  <c r="O16"/>
  <c r="P16" s="1"/>
  <c r="L16"/>
  <c r="U16" s="1"/>
  <c r="AO15"/>
  <c r="AE15"/>
  <c r="AB15"/>
  <c r="X15"/>
  <c r="O15"/>
  <c r="P15" s="1"/>
  <c r="L15"/>
  <c r="AA15" s="1"/>
  <c r="AC15" s="1"/>
  <c r="AO14"/>
  <c r="AE14"/>
  <c r="AB14"/>
  <c r="X14"/>
  <c r="O14"/>
  <c r="P14" s="1"/>
  <c r="L14"/>
  <c r="AA14" s="1"/>
  <c r="AC14" s="1"/>
  <c r="AO13"/>
  <c r="AE13"/>
  <c r="AB13"/>
  <c r="X13"/>
  <c r="O13"/>
  <c r="P13" s="1"/>
  <c r="L13"/>
  <c r="U13" s="1"/>
  <c r="AO12"/>
  <c r="AE12"/>
  <c r="AB12"/>
  <c r="X12"/>
  <c r="O12"/>
  <c r="P12" s="1"/>
  <c r="L12"/>
  <c r="AA12" s="1"/>
  <c r="AC12" s="1"/>
  <c r="AO11"/>
  <c r="AE11"/>
  <c r="AB11"/>
  <c r="X11"/>
  <c r="O11"/>
  <c r="P11" s="1"/>
  <c r="L11"/>
  <c r="U11" s="1"/>
  <c r="AO10"/>
  <c r="AE10"/>
  <c r="AB10"/>
  <c r="X10"/>
  <c r="O10"/>
  <c r="P10" s="1"/>
  <c r="L10"/>
  <c r="AA10" s="1"/>
  <c r="AC10" s="1"/>
  <c r="BA9"/>
  <c r="AZ9"/>
  <c r="AY9"/>
  <c r="AX9"/>
  <c r="AW9"/>
  <c r="AV9"/>
  <c r="AU9"/>
  <c r="AT9"/>
  <c r="AO9"/>
  <c r="AE9"/>
  <c r="AB9"/>
  <c r="X9"/>
  <c r="P9"/>
  <c r="O9"/>
  <c r="L9"/>
  <c r="U9" s="1"/>
  <c r="AO8"/>
  <c r="AE8"/>
  <c r="AB8"/>
  <c r="AA8"/>
  <c r="AC8" s="1"/>
  <c r="Y8"/>
  <c r="X8"/>
  <c r="W8"/>
  <c r="T8"/>
  <c r="P8"/>
  <c r="O8"/>
  <c r="M8"/>
  <c r="L8"/>
  <c r="U8" s="1"/>
  <c r="AO7"/>
  <c r="AE7"/>
  <c r="AB7"/>
  <c r="AB41" s="1"/>
  <c r="AB58" s="1"/>
  <c r="X7"/>
  <c r="X41" s="1"/>
  <c r="X58" s="1"/>
  <c r="O7"/>
  <c r="P7" s="1"/>
  <c r="P41" s="1"/>
  <c r="L7"/>
  <c r="AA7" s="1"/>
  <c r="P26" i="3"/>
  <c r="O26"/>
  <c r="P25"/>
  <c r="O25"/>
  <c r="V25" s="1"/>
  <c r="P24"/>
  <c r="O24"/>
  <c r="V24" s="1"/>
  <c r="P23"/>
  <c r="O23"/>
  <c r="V23" s="1"/>
  <c r="P22"/>
  <c r="O22"/>
  <c r="V22" s="1"/>
  <c r="P21"/>
  <c r="P28" s="1"/>
  <c r="O21"/>
  <c r="O28" s="1"/>
  <c r="F16"/>
  <c r="D16"/>
  <c r="I15"/>
  <c r="G15"/>
  <c r="E15"/>
  <c r="T14"/>
  <c r="S14"/>
  <c r="R14"/>
  <c r="Q14"/>
  <c r="P14"/>
  <c r="O14"/>
  <c r="V14" s="1"/>
  <c r="I14"/>
  <c r="G14"/>
  <c r="T13"/>
  <c r="R13"/>
  <c r="T12"/>
  <c r="R12"/>
  <c r="P12"/>
  <c r="T11"/>
  <c r="R11"/>
  <c r="P11"/>
  <c r="I11"/>
  <c r="G11"/>
  <c r="E11"/>
  <c r="T10"/>
  <c r="S10"/>
  <c r="R10"/>
  <c r="Q10"/>
  <c r="I10"/>
  <c r="S12"/>
  <c r="S11"/>
  <c r="E9"/>
  <c r="I8"/>
  <c r="Q12"/>
  <c r="I7"/>
  <c r="P13"/>
  <c r="G7"/>
  <c r="P10"/>
  <c r="P16" s="1"/>
  <c r="H12"/>
  <c r="H21" s="1"/>
  <c r="O12"/>
  <c r="D12"/>
  <c r="AP56" i="1"/>
  <c r="AN56"/>
  <c r="AM56"/>
  <c r="AL56"/>
  <c r="AJ56"/>
  <c r="AJ58" s="1"/>
  <c r="AH56"/>
  <c r="AG56"/>
  <c r="W56"/>
  <c r="T56"/>
  <c r="S56"/>
  <c r="R56"/>
  <c r="Q56"/>
  <c r="N56"/>
  <c r="AO55"/>
  <c r="AE55"/>
  <c r="AB55"/>
  <c r="X55"/>
  <c r="W55"/>
  <c r="O55"/>
  <c r="P55" s="1"/>
  <c r="L55"/>
  <c r="U55" s="1"/>
  <c r="AO54"/>
  <c r="AE54"/>
  <c r="AB54"/>
  <c r="AA54"/>
  <c r="AC54" s="1"/>
  <c r="Y54"/>
  <c r="X54"/>
  <c r="W54"/>
  <c r="P54"/>
  <c r="O54"/>
  <c r="M54"/>
  <c r="L54"/>
  <c r="U54" s="1"/>
  <c r="Z54" s="1"/>
  <c r="AD54" s="1"/>
  <c r="AO53"/>
  <c r="AE53"/>
  <c r="AB53"/>
  <c r="X53"/>
  <c r="W53"/>
  <c r="O53"/>
  <c r="P53" s="1"/>
  <c r="L53"/>
  <c r="U53" s="1"/>
  <c r="AO52"/>
  <c r="AE52"/>
  <c r="AB52"/>
  <c r="AA52"/>
  <c r="AC52" s="1"/>
  <c r="Y52"/>
  <c r="X52"/>
  <c r="W52"/>
  <c r="P52"/>
  <c r="O52"/>
  <c r="M52"/>
  <c r="L52"/>
  <c r="U52" s="1"/>
  <c r="Z52" s="1"/>
  <c r="AD52" s="1"/>
  <c r="AO51"/>
  <c r="AE51"/>
  <c r="AB51"/>
  <c r="X51"/>
  <c r="O51"/>
  <c r="P51" s="1"/>
  <c r="L51"/>
  <c r="U51" s="1"/>
  <c r="AE50"/>
  <c r="AB50"/>
  <c r="AA50"/>
  <c r="AC50" s="1"/>
  <c r="Y50"/>
  <c r="X50"/>
  <c r="W50"/>
  <c r="P50"/>
  <c r="O50"/>
  <c r="M50"/>
  <c r="L50"/>
  <c r="U50" s="1"/>
  <c r="AO49"/>
  <c r="AE49"/>
  <c r="AE56" s="1"/>
  <c r="AB49"/>
  <c r="AB56" s="1"/>
  <c r="X49"/>
  <c r="X56" s="1"/>
  <c r="O49"/>
  <c r="O56" s="1"/>
  <c r="L49"/>
  <c r="U49" s="1"/>
  <c r="U56" s="1"/>
  <c r="A49"/>
  <c r="AP47"/>
  <c r="AN47"/>
  <c r="AM47"/>
  <c r="AL47"/>
  <c r="AO50" s="1"/>
  <c r="AH47"/>
  <c r="AH58" s="1"/>
  <c r="AG47"/>
  <c r="AG58" s="1"/>
  <c r="S47"/>
  <c r="S58" s="1"/>
  <c r="Q47"/>
  <c r="Q58" s="1"/>
  <c r="N47"/>
  <c r="N58" s="1"/>
  <c r="AO45"/>
  <c r="AI45"/>
  <c r="AE45"/>
  <c r="AB45"/>
  <c r="AA45"/>
  <c r="AC45" s="1"/>
  <c r="Y45"/>
  <c r="X45"/>
  <c r="W45"/>
  <c r="Z45" s="1"/>
  <c r="AD45" s="1"/>
  <c r="T45"/>
  <c r="P45"/>
  <c r="O45"/>
  <c r="M45"/>
  <c r="L45"/>
  <c r="U45" s="1"/>
  <c r="AO44"/>
  <c r="AE44"/>
  <c r="AB44"/>
  <c r="X44"/>
  <c r="O44"/>
  <c r="P44" s="1"/>
  <c r="L44"/>
  <c r="U44" s="1"/>
  <c r="AO43"/>
  <c r="AO47" s="1"/>
  <c r="AE43"/>
  <c r="AE47" s="1"/>
  <c r="AB43"/>
  <c r="AB47" s="1"/>
  <c r="AA43"/>
  <c r="AC43" s="1"/>
  <c r="Y43"/>
  <c r="X43"/>
  <c r="X47" s="1"/>
  <c r="W43"/>
  <c r="T43"/>
  <c r="P43"/>
  <c r="P47" s="1"/>
  <c r="O43"/>
  <c r="O47" s="1"/>
  <c r="M43"/>
  <c r="L43"/>
  <c r="U43" s="1"/>
  <c r="U47" s="1"/>
  <c r="AP41"/>
  <c r="AP58" s="1"/>
  <c r="O41"/>
  <c r="O58" s="1"/>
  <c r="AO40"/>
  <c r="AE40"/>
  <c r="AB40"/>
  <c r="X40"/>
  <c r="O40"/>
  <c r="P40" s="1"/>
  <c r="L40"/>
  <c r="U40" s="1"/>
  <c r="AO39"/>
  <c r="AE39"/>
  <c r="AB39"/>
  <c r="AA39"/>
  <c r="AC39" s="1"/>
  <c r="Y39"/>
  <c r="X39"/>
  <c r="W39"/>
  <c r="Z39" s="1"/>
  <c r="AD39" s="1"/>
  <c r="T39"/>
  <c r="P39"/>
  <c r="O39"/>
  <c r="M39"/>
  <c r="L39"/>
  <c r="U39" s="1"/>
  <c r="AO38"/>
  <c r="AE38"/>
  <c r="AB38"/>
  <c r="X38"/>
  <c r="O38"/>
  <c r="P38" s="1"/>
  <c r="L38"/>
  <c r="U38" s="1"/>
  <c r="AO37"/>
  <c r="AE37"/>
  <c r="AB37"/>
  <c r="AA37"/>
  <c r="AC37" s="1"/>
  <c r="Y37"/>
  <c r="X37"/>
  <c r="W37"/>
  <c r="Z37" s="1"/>
  <c r="AD37" s="1"/>
  <c r="T37"/>
  <c r="P37"/>
  <c r="O37"/>
  <c r="M37"/>
  <c r="L37"/>
  <c r="U37" s="1"/>
  <c r="AO36"/>
  <c r="AE36"/>
  <c r="AB36"/>
  <c r="X36"/>
  <c r="O36"/>
  <c r="P36" s="1"/>
  <c r="L36"/>
  <c r="U36" s="1"/>
  <c r="AO35"/>
  <c r="AE35"/>
  <c r="AB35"/>
  <c r="AA35"/>
  <c r="AC35" s="1"/>
  <c r="Y35"/>
  <c r="X35"/>
  <c r="W35"/>
  <c r="Z35" s="1"/>
  <c r="AD35" s="1"/>
  <c r="T35"/>
  <c r="P35"/>
  <c r="O35"/>
  <c r="M35"/>
  <c r="L35"/>
  <c r="U35" s="1"/>
  <c r="AO34"/>
  <c r="AE34"/>
  <c r="AB34"/>
  <c r="X34"/>
  <c r="O34"/>
  <c r="P34" s="1"/>
  <c r="L34"/>
  <c r="U34" s="1"/>
  <c r="AO33"/>
  <c r="AE33"/>
  <c r="AB33"/>
  <c r="AA33"/>
  <c r="AC33" s="1"/>
  <c r="Y33"/>
  <c r="X33"/>
  <c r="W33"/>
  <c r="Z33" s="1"/>
  <c r="AD33" s="1"/>
  <c r="T33"/>
  <c r="P33"/>
  <c r="O33"/>
  <c r="M33"/>
  <c r="L33"/>
  <c r="U33" s="1"/>
  <c r="AO32"/>
  <c r="AE32"/>
  <c r="AB32"/>
  <c r="X32"/>
  <c r="O32"/>
  <c r="P32" s="1"/>
  <c r="L32"/>
  <c r="U32" s="1"/>
  <c r="AO31"/>
  <c r="AE31"/>
  <c r="AB31"/>
  <c r="AA31"/>
  <c r="AC31" s="1"/>
  <c r="Y31"/>
  <c r="X31"/>
  <c r="W31"/>
  <c r="Z31" s="1"/>
  <c r="AD31" s="1"/>
  <c r="T31"/>
  <c r="P31"/>
  <c r="O31"/>
  <c r="M31"/>
  <c r="L31"/>
  <c r="U31" s="1"/>
  <c r="AO30"/>
  <c r="AE30"/>
  <c r="AB30"/>
  <c r="X30"/>
  <c r="O30"/>
  <c r="P30" s="1"/>
  <c r="L30"/>
  <c r="U30" s="1"/>
  <c r="AO29"/>
  <c r="AK29"/>
  <c r="AQ29" s="1"/>
  <c r="AI29"/>
  <c r="AE29"/>
  <c r="AB29"/>
  <c r="AA29"/>
  <c r="AC29" s="1"/>
  <c r="Y29"/>
  <c r="X29"/>
  <c r="W29"/>
  <c r="Z29" s="1"/>
  <c r="T29"/>
  <c r="P29"/>
  <c r="O29"/>
  <c r="M29"/>
  <c r="L29"/>
  <c r="U29" s="1"/>
  <c r="AO28"/>
  <c r="AE28"/>
  <c r="AB28"/>
  <c r="X28"/>
  <c r="O28"/>
  <c r="P28" s="1"/>
  <c r="L28"/>
  <c r="U28" s="1"/>
  <c r="AO27"/>
  <c r="AE27"/>
  <c r="AB27"/>
  <c r="AA27"/>
  <c r="AC27" s="1"/>
  <c r="Y27"/>
  <c r="X27"/>
  <c r="W27"/>
  <c r="Z27" s="1"/>
  <c r="AD27" s="1"/>
  <c r="T27"/>
  <c r="P27"/>
  <c r="O27"/>
  <c r="M27"/>
  <c r="L27"/>
  <c r="U27" s="1"/>
  <c r="AO26"/>
  <c r="AE26"/>
  <c r="AB26"/>
  <c r="X26"/>
  <c r="O26"/>
  <c r="P26" s="1"/>
  <c r="L26"/>
  <c r="AO25"/>
  <c r="AE25"/>
  <c r="AB25"/>
  <c r="AA25"/>
  <c r="AC25" s="1"/>
  <c r="Y25"/>
  <c r="X25"/>
  <c r="W25"/>
  <c r="Z25" s="1"/>
  <c r="T25"/>
  <c r="P25"/>
  <c r="O25"/>
  <c r="M25"/>
  <c r="L25"/>
  <c r="U25" s="1"/>
  <c r="AO24"/>
  <c r="AE24"/>
  <c r="AB24"/>
  <c r="X24"/>
  <c r="O24"/>
  <c r="P24" s="1"/>
  <c r="L24"/>
  <c r="AO23"/>
  <c r="AE23"/>
  <c r="AB23"/>
  <c r="AA23"/>
  <c r="AC23" s="1"/>
  <c r="Y23"/>
  <c r="X23"/>
  <c r="W23"/>
  <c r="Z23" s="1"/>
  <c r="T23"/>
  <c r="P23"/>
  <c r="O23"/>
  <c r="M23"/>
  <c r="L23"/>
  <c r="U23" s="1"/>
  <c r="AO22"/>
  <c r="AE22"/>
  <c r="AB22"/>
  <c r="X22"/>
  <c r="O22"/>
  <c r="P22" s="1"/>
  <c r="L22"/>
  <c r="U22" s="1"/>
  <c r="AO21"/>
  <c r="AE21"/>
  <c r="AB21"/>
  <c r="AA21"/>
  <c r="AC21" s="1"/>
  <c r="Y21"/>
  <c r="X21"/>
  <c r="W21"/>
  <c r="Z21" s="1"/>
  <c r="T21"/>
  <c r="P21"/>
  <c r="O21"/>
  <c r="M21"/>
  <c r="L21"/>
  <c r="U21" s="1"/>
  <c r="AO20"/>
  <c r="AE20"/>
  <c r="AB20"/>
  <c r="X20"/>
  <c r="O20"/>
  <c r="P20" s="1"/>
  <c r="L20"/>
  <c r="AA20" s="1"/>
  <c r="AC20" s="1"/>
  <c r="AO19"/>
  <c r="AE19"/>
  <c r="AB19"/>
  <c r="X19"/>
  <c r="O19"/>
  <c r="P19" s="1"/>
  <c r="L19"/>
  <c r="AA19" s="1"/>
  <c r="AC19" s="1"/>
  <c r="AO18"/>
  <c r="AE18"/>
  <c r="AB18"/>
  <c r="X18"/>
  <c r="O18"/>
  <c r="P18" s="1"/>
  <c r="L18"/>
  <c r="U18" s="1"/>
  <c r="AO17"/>
  <c r="AE17"/>
  <c r="AB17"/>
  <c r="X17"/>
  <c r="O17"/>
  <c r="P17" s="1"/>
  <c r="L17"/>
  <c r="AA17" s="1"/>
  <c r="AC17" s="1"/>
  <c r="AO16"/>
  <c r="AE16"/>
  <c r="AB16"/>
  <c r="X16"/>
  <c r="O16"/>
  <c r="P16" s="1"/>
  <c r="L16"/>
  <c r="U16" s="1"/>
  <c r="AO15"/>
  <c r="AE15"/>
  <c r="AB15"/>
  <c r="X15"/>
  <c r="O15"/>
  <c r="P15" s="1"/>
  <c r="L15"/>
  <c r="AA15" s="1"/>
  <c r="AC15" s="1"/>
  <c r="AO14"/>
  <c r="AE14"/>
  <c r="AB14"/>
  <c r="AA14"/>
  <c r="AC14" s="1"/>
  <c r="Y14"/>
  <c r="X14"/>
  <c r="W14"/>
  <c r="Z14" s="1"/>
  <c r="AD14" s="1"/>
  <c r="T14"/>
  <c r="P14"/>
  <c r="O14"/>
  <c r="M14"/>
  <c r="L14"/>
  <c r="U14" s="1"/>
  <c r="AO13"/>
  <c r="AE13"/>
  <c r="AB13"/>
  <c r="X13"/>
  <c r="O13"/>
  <c r="P13" s="1"/>
  <c r="L13"/>
  <c r="U13" s="1"/>
  <c r="AO12"/>
  <c r="AE12"/>
  <c r="AB12"/>
  <c r="Y12"/>
  <c r="X12"/>
  <c r="W12"/>
  <c r="T12"/>
  <c r="P12"/>
  <c r="O12"/>
  <c r="M12"/>
  <c r="L12"/>
  <c r="AA12" s="1"/>
  <c r="AC12" s="1"/>
  <c r="AO11"/>
  <c r="AE11"/>
  <c r="AB11"/>
  <c r="X11"/>
  <c r="O11"/>
  <c r="P11" s="1"/>
  <c r="L11"/>
  <c r="U11" s="1"/>
  <c r="AO10"/>
  <c r="AE10"/>
  <c r="AB10"/>
  <c r="AA10"/>
  <c r="AC10" s="1"/>
  <c r="Y10"/>
  <c r="X10"/>
  <c r="W10"/>
  <c r="Z10" s="1"/>
  <c r="AD10" s="1"/>
  <c r="T10"/>
  <c r="P10"/>
  <c r="O10"/>
  <c r="M10"/>
  <c r="L10"/>
  <c r="U10" s="1"/>
  <c r="BA9"/>
  <c r="AZ9"/>
  <c r="AY9"/>
  <c r="AX9"/>
  <c r="AW9"/>
  <c r="AV9"/>
  <c r="AU9"/>
  <c r="AT9"/>
  <c r="AO9"/>
  <c r="AE9"/>
  <c r="AB9"/>
  <c r="X9"/>
  <c r="R9"/>
  <c r="O9"/>
  <c r="U9" s="1"/>
  <c r="L9"/>
  <c r="AA9" s="1"/>
  <c r="AC9" s="1"/>
  <c r="AO8"/>
  <c r="AE8"/>
  <c r="AB8"/>
  <c r="X8"/>
  <c r="O8"/>
  <c r="P8" s="1"/>
  <c r="L8"/>
  <c r="U8" s="1"/>
  <c r="AO7"/>
  <c r="AO41" s="1"/>
  <c r="AE7"/>
  <c r="AE41" s="1"/>
  <c r="AE58" s="1"/>
  <c r="AB7"/>
  <c r="AA7"/>
  <c r="Y7"/>
  <c r="X7"/>
  <c r="W7"/>
  <c r="T7"/>
  <c r="P7"/>
  <c r="O7"/>
  <c r="M7"/>
  <c r="L7"/>
  <c r="U7" s="1"/>
  <c r="V26" i="3" l="1"/>
  <c r="J16"/>
  <c r="J21" s="1"/>
  <c r="D21"/>
  <c r="C16"/>
  <c r="E14"/>
  <c r="X37"/>
  <c r="AD52" i="6"/>
  <c r="AI52" s="1"/>
  <c r="AI53"/>
  <c r="AF53"/>
  <c r="AK53"/>
  <c r="Q42" i="3"/>
  <c r="P42"/>
  <c r="V42"/>
  <c r="M7" i="7"/>
  <c r="AO41"/>
  <c r="AA10"/>
  <c r="AC10" s="1"/>
  <c r="AA12"/>
  <c r="AC12" s="1"/>
  <c r="T12"/>
  <c r="AA14"/>
  <c r="AC14" s="1"/>
  <c r="T14"/>
  <c r="AA17"/>
  <c r="AC17" s="1"/>
  <c r="AA19"/>
  <c r="AC19" s="1"/>
  <c r="AA21"/>
  <c r="AC21" s="1"/>
  <c r="AA23"/>
  <c r="AC23" s="1"/>
  <c r="AA25"/>
  <c r="AC25" s="1"/>
  <c r="AA27"/>
  <c r="AC27" s="1"/>
  <c r="AA29"/>
  <c r="AC29" s="1"/>
  <c r="AQ29"/>
  <c r="AA31"/>
  <c r="AC31" s="1"/>
  <c r="AA33"/>
  <c r="AC33" s="1"/>
  <c r="AA35"/>
  <c r="AC35" s="1"/>
  <c r="AA37"/>
  <c r="AC37" s="1"/>
  <c r="AA39"/>
  <c r="AC39" s="1"/>
  <c r="AA43"/>
  <c r="U44"/>
  <c r="U45"/>
  <c r="U53"/>
  <c r="T7"/>
  <c r="U51"/>
  <c r="U58" s="1"/>
  <c r="AA8"/>
  <c r="AC8" s="1"/>
  <c r="AA9"/>
  <c r="AC9" s="1"/>
  <c r="P10"/>
  <c r="W10"/>
  <c r="Y10"/>
  <c r="Y12"/>
  <c r="Z12" s="1"/>
  <c r="AD12" s="1"/>
  <c r="Y14"/>
  <c r="Z14" s="1"/>
  <c r="AD14" s="1"/>
  <c r="P17"/>
  <c r="W17"/>
  <c r="Y17"/>
  <c r="P19"/>
  <c r="W19"/>
  <c r="Y19"/>
  <c r="P21"/>
  <c r="W21"/>
  <c r="Y21"/>
  <c r="P23"/>
  <c r="W23"/>
  <c r="Y23"/>
  <c r="P25"/>
  <c r="W25"/>
  <c r="Y25"/>
  <c r="P27"/>
  <c r="W27"/>
  <c r="Y27"/>
  <c r="P29"/>
  <c r="W29"/>
  <c r="Y29"/>
  <c r="P31"/>
  <c r="W31"/>
  <c r="Y31"/>
  <c r="P33"/>
  <c r="W33"/>
  <c r="Y33"/>
  <c r="P35"/>
  <c r="W35"/>
  <c r="Y35"/>
  <c r="P37"/>
  <c r="W37"/>
  <c r="Y37"/>
  <c r="P39"/>
  <c r="W39"/>
  <c r="Y39"/>
  <c r="M43"/>
  <c r="P43"/>
  <c r="P47" s="1"/>
  <c r="M45"/>
  <c r="W45"/>
  <c r="Y45"/>
  <c r="U11"/>
  <c r="U13"/>
  <c r="AA15"/>
  <c r="AC15" s="1"/>
  <c r="U16"/>
  <c r="U18"/>
  <c r="AA20"/>
  <c r="AC20" s="1"/>
  <c r="U24"/>
  <c r="U26"/>
  <c r="U28"/>
  <c r="U30"/>
  <c r="U32"/>
  <c r="U34"/>
  <c r="U36"/>
  <c r="U38"/>
  <c r="U40"/>
  <c r="T45"/>
  <c r="AA45"/>
  <c r="AC45" s="1"/>
  <c r="X35" i="3"/>
  <c r="X42" s="1"/>
  <c r="W52" i="7"/>
  <c r="Y52"/>
  <c r="Y54"/>
  <c r="Z54" s="1"/>
  <c r="Y56"/>
  <c r="Z56" s="1"/>
  <c r="O58"/>
  <c r="O60" s="1"/>
  <c r="AB58"/>
  <c r="M52"/>
  <c r="AA52"/>
  <c r="AC52" s="1"/>
  <c r="M54"/>
  <c r="AA54"/>
  <c r="AC54" s="1"/>
  <c r="M56"/>
  <c r="AA56"/>
  <c r="AC56" s="1"/>
  <c r="U42" i="3"/>
  <c r="T42"/>
  <c r="S42"/>
  <c r="R42"/>
  <c r="I16"/>
  <c r="G16"/>
  <c r="E16"/>
  <c r="R16"/>
  <c r="T16"/>
  <c r="R8" i="7"/>
  <c r="U8"/>
  <c r="U9"/>
  <c r="R7"/>
  <c r="X41"/>
  <c r="X60" s="1"/>
  <c r="AB41"/>
  <c r="AB60" s="1"/>
  <c r="M8"/>
  <c r="T8"/>
  <c r="W8"/>
  <c r="Y8"/>
  <c r="T9"/>
  <c r="W9"/>
  <c r="Y9"/>
  <c r="R10"/>
  <c r="M11"/>
  <c r="T11"/>
  <c r="W11"/>
  <c r="Y11"/>
  <c r="AA11"/>
  <c r="AC11" s="1"/>
  <c r="R12"/>
  <c r="M13"/>
  <c r="T13"/>
  <c r="W13"/>
  <c r="Z13" s="1"/>
  <c r="Y13"/>
  <c r="AA13"/>
  <c r="AC13" s="1"/>
  <c r="R14"/>
  <c r="M15"/>
  <c r="T15"/>
  <c r="M16"/>
  <c r="T16"/>
  <c r="W16"/>
  <c r="Z16" s="1"/>
  <c r="Y16"/>
  <c r="AA16"/>
  <c r="AC16" s="1"/>
  <c r="R17"/>
  <c r="M18"/>
  <c r="T18"/>
  <c r="W18"/>
  <c r="Z18" s="1"/>
  <c r="Y18"/>
  <c r="AA18"/>
  <c r="AC18" s="1"/>
  <c r="R19"/>
  <c r="M20"/>
  <c r="T20"/>
  <c r="W20"/>
  <c r="Y20"/>
  <c r="Z21"/>
  <c r="AD21" s="1"/>
  <c r="Z25"/>
  <c r="AD25" s="1"/>
  <c r="Z29"/>
  <c r="Z33"/>
  <c r="AD33" s="1"/>
  <c r="Z37"/>
  <c r="AD37" s="1"/>
  <c r="Z52"/>
  <c r="AD52" s="1"/>
  <c r="U22"/>
  <c r="R22"/>
  <c r="AA22"/>
  <c r="AC22" s="1"/>
  <c r="Y22"/>
  <c r="W22"/>
  <c r="T22"/>
  <c r="M22"/>
  <c r="AC43"/>
  <c r="R11"/>
  <c r="R13"/>
  <c r="R15"/>
  <c r="U15"/>
  <c r="Y15"/>
  <c r="R16"/>
  <c r="R18"/>
  <c r="R20"/>
  <c r="U20"/>
  <c r="AO58"/>
  <c r="AO60" s="1"/>
  <c r="R21"/>
  <c r="R23"/>
  <c r="M24"/>
  <c r="T24"/>
  <c r="W24"/>
  <c r="Y24"/>
  <c r="AA24"/>
  <c r="AC24" s="1"/>
  <c r="R25"/>
  <c r="M26"/>
  <c r="T26"/>
  <c r="W26"/>
  <c r="Y26"/>
  <c r="AA26"/>
  <c r="AC26" s="1"/>
  <c r="R27"/>
  <c r="M28"/>
  <c r="T28"/>
  <c r="W28"/>
  <c r="Y28"/>
  <c r="AA28"/>
  <c r="AC28" s="1"/>
  <c r="R29"/>
  <c r="M30"/>
  <c r="T30"/>
  <c r="W30"/>
  <c r="Y30"/>
  <c r="AA30"/>
  <c r="AC30" s="1"/>
  <c r="R31"/>
  <c r="M32"/>
  <c r="T32"/>
  <c r="W32"/>
  <c r="Y32"/>
  <c r="AA32"/>
  <c r="AC32" s="1"/>
  <c r="R33"/>
  <c r="M34"/>
  <c r="T34"/>
  <c r="W34"/>
  <c r="Y34"/>
  <c r="AA34"/>
  <c r="AC34" s="1"/>
  <c r="R35"/>
  <c r="M36"/>
  <c r="T36"/>
  <c r="W36"/>
  <c r="Y36"/>
  <c r="AA36"/>
  <c r="AC36" s="1"/>
  <c r="R37"/>
  <c r="M38"/>
  <c r="T38"/>
  <c r="W38"/>
  <c r="Y38"/>
  <c r="AA38"/>
  <c r="AC38" s="1"/>
  <c r="R39"/>
  <c r="M40"/>
  <c r="T40"/>
  <c r="W40"/>
  <c r="Y40"/>
  <c r="AA40"/>
  <c r="AC40" s="1"/>
  <c r="R43"/>
  <c r="U43"/>
  <c r="U47" s="1"/>
  <c r="M44"/>
  <c r="T44"/>
  <c r="W44"/>
  <c r="Y44"/>
  <c r="AA44"/>
  <c r="AC44" s="1"/>
  <c r="R45"/>
  <c r="M51"/>
  <c r="P51"/>
  <c r="P58" s="1"/>
  <c r="T51"/>
  <c r="W51"/>
  <c r="Y51"/>
  <c r="AA51"/>
  <c r="M53"/>
  <c r="W53"/>
  <c r="Z53" s="1"/>
  <c r="Y53"/>
  <c r="AA53"/>
  <c r="AC53" s="1"/>
  <c r="M55"/>
  <c r="Y55"/>
  <c r="Z55" s="1"/>
  <c r="AD55" s="1"/>
  <c r="AA55"/>
  <c r="AC55" s="1"/>
  <c r="M57"/>
  <c r="Y57"/>
  <c r="Z57" s="1"/>
  <c r="AA57"/>
  <c r="AC57" s="1"/>
  <c r="R24"/>
  <c r="R26"/>
  <c r="R28"/>
  <c r="R30"/>
  <c r="R32"/>
  <c r="R34"/>
  <c r="R36"/>
  <c r="R38"/>
  <c r="R40"/>
  <c r="T43"/>
  <c r="T47" s="1"/>
  <c r="T60" s="1"/>
  <c r="W43"/>
  <c r="Y43"/>
  <c r="Y47" s="1"/>
  <c r="R44"/>
  <c r="R51"/>
  <c r="Z7" i="6"/>
  <c r="AK10"/>
  <c r="AQ10" s="1"/>
  <c r="AF10"/>
  <c r="AI10"/>
  <c r="AK12"/>
  <c r="AQ12" s="1"/>
  <c r="AF12"/>
  <c r="AI12"/>
  <c r="AK14"/>
  <c r="AQ14" s="1"/>
  <c r="AF14"/>
  <c r="AI14"/>
  <c r="AK17"/>
  <c r="AQ17" s="1"/>
  <c r="AF17"/>
  <c r="AI17"/>
  <c r="AK19"/>
  <c r="AQ19" s="1"/>
  <c r="U22"/>
  <c r="R22"/>
  <c r="AA22"/>
  <c r="AC22" s="1"/>
  <c r="Y22"/>
  <c r="W22"/>
  <c r="Z22" s="1"/>
  <c r="AD22" s="1"/>
  <c r="T22"/>
  <c r="M22"/>
  <c r="AC43"/>
  <c r="AQ45"/>
  <c r="AF45"/>
  <c r="AK52"/>
  <c r="AQ52" s="1"/>
  <c r="AI54"/>
  <c r="AK54"/>
  <c r="AQ54" s="1"/>
  <c r="AF54"/>
  <c r="AC7"/>
  <c r="R8"/>
  <c r="U8"/>
  <c r="U58" s="1"/>
  <c r="U9"/>
  <c r="R11"/>
  <c r="U11"/>
  <c r="R13"/>
  <c r="U13"/>
  <c r="R15"/>
  <c r="U15"/>
  <c r="Y15"/>
  <c r="AA15"/>
  <c r="AC15" s="1"/>
  <c r="R16"/>
  <c r="U16"/>
  <c r="R18"/>
  <c r="U18"/>
  <c r="R20"/>
  <c r="U20"/>
  <c r="AD50"/>
  <c r="R7"/>
  <c r="X58"/>
  <c r="AB58"/>
  <c r="M8"/>
  <c r="M41" s="1"/>
  <c r="T8"/>
  <c r="W8"/>
  <c r="Z8" s="1"/>
  <c r="AD8" s="1"/>
  <c r="Y8"/>
  <c r="T9"/>
  <c r="W9"/>
  <c r="Y9"/>
  <c r="R10"/>
  <c r="M11"/>
  <c r="T11"/>
  <c r="W11"/>
  <c r="Z11" s="1"/>
  <c r="AD11" s="1"/>
  <c r="Y11"/>
  <c r="R12"/>
  <c r="M13"/>
  <c r="T13"/>
  <c r="W13"/>
  <c r="Y13"/>
  <c r="R14"/>
  <c r="M15"/>
  <c r="M16"/>
  <c r="T16"/>
  <c r="W16"/>
  <c r="Y16"/>
  <c r="R17"/>
  <c r="M18"/>
  <c r="T18"/>
  <c r="W18"/>
  <c r="Z18" s="1"/>
  <c r="AD18" s="1"/>
  <c r="Y18"/>
  <c r="R19"/>
  <c r="M20"/>
  <c r="T20"/>
  <c r="W20"/>
  <c r="Y20"/>
  <c r="Z21"/>
  <c r="AD21" s="1"/>
  <c r="Z23"/>
  <c r="AD23" s="1"/>
  <c r="Z25"/>
  <c r="AD25" s="1"/>
  <c r="Z27"/>
  <c r="AD27" s="1"/>
  <c r="Z29"/>
  <c r="Z31"/>
  <c r="AD31" s="1"/>
  <c r="Z33"/>
  <c r="AD33" s="1"/>
  <c r="Z35"/>
  <c r="AD35" s="1"/>
  <c r="Z37"/>
  <c r="AD37" s="1"/>
  <c r="Z39"/>
  <c r="AD39" s="1"/>
  <c r="P46"/>
  <c r="AO58"/>
  <c r="R21"/>
  <c r="R23"/>
  <c r="M24"/>
  <c r="T24"/>
  <c r="W24"/>
  <c r="Y24"/>
  <c r="AA24"/>
  <c r="AC24" s="1"/>
  <c r="R25"/>
  <c r="M26"/>
  <c r="T26"/>
  <c r="W26"/>
  <c r="Y26"/>
  <c r="AA26"/>
  <c r="AC26" s="1"/>
  <c r="R27"/>
  <c r="M28"/>
  <c r="T28"/>
  <c r="W28"/>
  <c r="Y28"/>
  <c r="AA28"/>
  <c r="AC28" s="1"/>
  <c r="R29"/>
  <c r="M30"/>
  <c r="T30"/>
  <c r="W30"/>
  <c r="Y30"/>
  <c r="AA30"/>
  <c r="AC30" s="1"/>
  <c r="R31"/>
  <c r="M32"/>
  <c r="T32"/>
  <c r="W32"/>
  <c r="Z32" s="1"/>
  <c r="Y32"/>
  <c r="AA32"/>
  <c r="AC32" s="1"/>
  <c r="R33"/>
  <c r="M34"/>
  <c r="T34"/>
  <c r="W34"/>
  <c r="Z34" s="1"/>
  <c r="Y34"/>
  <c r="AA34"/>
  <c r="AC34" s="1"/>
  <c r="R35"/>
  <c r="M36"/>
  <c r="T36"/>
  <c r="W36"/>
  <c r="Z36" s="1"/>
  <c r="Y36"/>
  <c r="AA36"/>
  <c r="AC36" s="1"/>
  <c r="R37"/>
  <c r="M38"/>
  <c r="T38"/>
  <c r="W38"/>
  <c r="Z38" s="1"/>
  <c r="Y38"/>
  <c r="AA38"/>
  <c r="AC38" s="1"/>
  <c r="R39"/>
  <c r="M40"/>
  <c r="T40"/>
  <c r="W40"/>
  <c r="Z40" s="1"/>
  <c r="Y40"/>
  <c r="AA40"/>
  <c r="AC40" s="1"/>
  <c r="R43"/>
  <c r="U43"/>
  <c r="U46" s="1"/>
  <c r="M44"/>
  <c r="T44"/>
  <c r="T46" s="1"/>
  <c r="T58" s="1"/>
  <c r="W44"/>
  <c r="Y46"/>
  <c r="R45"/>
  <c r="M49"/>
  <c r="P49"/>
  <c r="P56" s="1"/>
  <c r="T49"/>
  <c r="W49"/>
  <c r="Y49"/>
  <c r="AA49"/>
  <c r="M51"/>
  <c r="W51"/>
  <c r="Y51"/>
  <c r="AA51"/>
  <c r="AC51" s="1"/>
  <c r="M53"/>
  <c r="M55"/>
  <c r="Y55"/>
  <c r="AA55"/>
  <c r="AC55" s="1"/>
  <c r="R24"/>
  <c r="R26"/>
  <c r="R28"/>
  <c r="R30"/>
  <c r="R32"/>
  <c r="R34"/>
  <c r="R36"/>
  <c r="R38"/>
  <c r="R40"/>
  <c r="R44"/>
  <c r="R49"/>
  <c r="Z7" i="5"/>
  <c r="AI10"/>
  <c r="AK10"/>
  <c r="AQ10" s="1"/>
  <c r="AF10"/>
  <c r="AI12"/>
  <c r="AK12"/>
  <c r="AQ12" s="1"/>
  <c r="AF12"/>
  <c r="AI14"/>
  <c r="AK14"/>
  <c r="AQ14" s="1"/>
  <c r="AF14"/>
  <c r="AI17"/>
  <c r="AK17"/>
  <c r="AQ17" s="1"/>
  <c r="AF17"/>
  <c r="AI19"/>
  <c r="AK19"/>
  <c r="AQ19" s="1"/>
  <c r="AF19"/>
  <c r="AA21"/>
  <c r="AC21" s="1"/>
  <c r="Y21"/>
  <c r="W21"/>
  <c r="T21"/>
  <c r="AA23"/>
  <c r="AC23" s="1"/>
  <c r="Y23"/>
  <c r="W23"/>
  <c r="T23"/>
  <c r="M23"/>
  <c r="AA27"/>
  <c r="AC27" s="1"/>
  <c r="Y27"/>
  <c r="W27"/>
  <c r="T27"/>
  <c r="M27"/>
  <c r="AA33"/>
  <c r="AC33" s="1"/>
  <c r="Y33"/>
  <c r="W33"/>
  <c r="T33"/>
  <c r="M33"/>
  <c r="AA37"/>
  <c r="AC37" s="1"/>
  <c r="Y37"/>
  <c r="W37"/>
  <c r="T37"/>
  <c r="M37"/>
  <c r="AA43"/>
  <c r="Y43"/>
  <c r="W43"/>
  <c r="T43"/>
  <c r="T47" s="1"/>
  <c r="T58" s="1"/>
  <c r="M43"/>
  <c r="AA50"/>
  <c r="AC50" s="1"/>
  <c r="Y50"/>
  <c r="W50"/>
  <c r="M50"/>
  <c r="M56" s="1"/>
  <c r="AA52"/>
  <c r="AC52" s="1"/>
  <c r="Y52"/>
  <c r="M52"/>
  <c r="AA54"/>
  <c r="AC54" s="1"/>
  <c r="Y54"/>
  <c r="M54"/>
  <c r="R7"/>
  <c r="M8"/>
  <c r="M41" s="1"/>
  <c r="T8"/>
  <c r="W8"/>
  <c r="Y8"/>
  <c r="AA8"/>
  <c r="AC8" s="1"/>
  <c r="P9"/>
  <c r="P41" s="1"/>
  <c r="P58" s="1"/>
  <c r="T9"/>
  <c r="W9"/>
  <c r="Z9" s="1"/>
  <c r="AD9" s="1"/>
  <c r="Y9"/>
  <c r="R10"/>
  <c r="M11"/>
  <c r="T11"/>
  <c r="W11"/>
  <c r="Y11"/>
  <c r="AA11"/>
  <c r="AC11" s="1"/>
  <c r="R12"/>
  <c r="M13"/>
  <c r="T13"/>
  <c r="W13"/>
  <c r="Y13"/>
  <c r="AA13"/>
  <c r="AC13" s="1"/>
  <c r="R14"/>
  <c r="M15"/>
  <c r="T15"/>
  <c r="M16"/>
  <c r="T16"/>
  <c r="W16"/>
  <c r="Y16"/>
  <c r="AA16"/>
  <c r="AC16" s="1"/>
  <c r="R17"/>
  <c r="M18"/>
  <c r="T18"/>
  <c r="W18"/>
  <c r="Y18"/>
  <c r="AA18"/>
  <c r="AC18" s="1"/>
  <c r="R19"/>
  <c r="M20"/>
  <c r="T20"/>
  <c r="W20"/>
  <c r="Y20"/>
  <c r="AA20"/>
  <c r="AC20" s="1"/>
  <c r="U21"/>
  <c r="R23"/>
  <c r="Z24"/>
  <c r="AD24" s="1"/>
  <c r="R27"/>
  <c r="Z28"/>
  <c r="AD28" s="1"/>
  <c r="Z30"/>
  <c r="AD30" s="1"/>
  <c r="R33"/>
  <c r="Z34"/>
  <c r="AD34" s="1"/>
  <c r="R37"/>
  <c r="Z38"/>
  <c r="AD38" s="1"/>
  <c r="R43"/>
  <c r="X47"/>
  <c r="X58" s="1"/>
  <c r="Z44"/>
  <c r="AD44" s="1"/>
  <c r="AA56"/>
  <c r="AC49"/>
  <c r="AC56" s="1"/>
  <c r="U50"/>
  <c r="U56" s="1"/>
  <c r="U52"/>
  <c r="Z52" s="1"/>
  <c r="AD52" s="1"/>
  <c r="U54"/>
  <c r="Z54" s="1"/>
  <c r="AD54" s="1"/>
  <c r="Z55"/>
  <c r="AD55" s="1"/>
  <c r="O56"/>
  <c r="AA25"/>
  <c r="AC25" s="1"/>
  <c r="Y25"/>
  <c r="W25"/>
  <c r="Z25" s="1"/>
  <c r="AD25" s="1"/>
  <c r="T25"/>
  <c r="M25"/>
  <c r="AA29"/>
  <c r="AC29" s="1"/>
  <c r="Y29"/>
  <c r="W29"/>
  <c r="T29"/>
  <c r="M29"/>
  <c r="AA31"/>
  <c r="AC31" s="1"/>
  <c r="Y31"/>
  <c r="W31"/>
  <c r="Z31" s="1"/>
  <c r="AD31" s="1"/>
  <c r="T31"/>
  <c r="M31"/>
  <c r="AA35"/>
  <c r="AC35" s="1"/>
  <c r="Y35"/>
  <c r="W35"/>
  <c r="T35"/>
  <c r="M35"/>
  <c r="AA39"/>
  <c r="AC39" s="1"/>
  <c r="Y39"/>
  <c r="W39"/>
  <c r="Z39" s="1"/>
  <c r="AD39" s="1"/>
  <c r="T39"/>
  <c r="M39"/>
  <c r="O47"/>
  <c r="O58" s="1"/>
  <c r="P43"/>
  <c r="P47" s="1"/>
  <c r="AA45"/>
  <c r="AC45" s="1"/>
  <c r="Y45"/>
  <c r="W45"/>
  <c r="T45"/>
  <c r="M45"/>
  <c r="AA41"/>
  <c r="AC7"/>
  <c r="AC41" s="1"/>
  <c r="R8"/>
  <c r="R11"/>
  <c r="R13"/>
  <c r="R15"/>
  <c r="U15"/>
  <c r="Y15"/>
  <c r="Y41" s="1"/>
  <c r="R16"/>
  <c r="R18"/>
  <c r="R20"/>
  <c r="AD22"/>
  <c r="U23"/>
  <c r="R25"/>
  <c r="AD26"/>
  <c r="U27"/>
  <c r="R29"/>
  <c r="R31"/>
  <c r="AD32"/>
  <c r="U33"/>
  <c r="R35"/>
  <c r="AD36"/>
  <c r="U37"/>
  <c r="R39"/>
  <c r="AD40"/>
  <c r="U43"/>
  <c r="U47" s="1"/>
  <c r="R45"/>
  <c r="AD49"/>
  <c r="Y56"/>
  <c r="AO56"/>
  <c r="AO58" s="1"/>
  <c r="Z51"/>
  <c r="AD51" s="1"/>
  <c r="AD53"/>
  <c r="R22"/>
  <c r="R24"/>
  <c r="R26"/>
  <c r="R28"/>
  <c r="R30"/>
  <c r="R32"/>
  <c r="R34"/>
  <c r="R36"/>
  <c r="R38"/>
  <c r="R40"/>
  <c r="R44"/>
  <c r="R49"/>
  <c r="AC7" i="4"/>
  <c r="Z8"/>
  <c r="AD8" s="1"/>
  <c r="AI23"/>
  <c r="AK23"/>
  <c r="AQ23" s="1"/>
  <c r="AF23"/>
  <c r="AI25"/>
  <c r="AK25"/>
  <c r="AQ25" s="1"/>
  <c r="AF25"/>
  <c r="AI27"/>
  <c r="AK27"/>
  <c r="AQ27" s="1"/>
  <c r="AF27"/>
  <c r="AI31"/>
  <c r="AK31"/>
  <c r="AQ31" s="1"/>
  <c r="AF31"/>
  <c r="AI33"/>
  <c r="AK33"/>
  <c r="AQ33" s="1"/>
  <c r="AF33"/>
  <c r="AI35"/>
  <c r="AK35"/>
  <c r="AQ35" s="1"/>
  <c r="AF35"/>
  <c r="AI37"/>
  <c r="AK37"/>
  <c r="AQ37" s="1"/>
  <c r="AF37"/>
  <c r="AI39"/>
  <c r="AK39"/>
  <c r="AQ39" s="1"/>
  <c r="AF39"/>
  <c r="AK45"/>
  <c r="AQ45" s="1"/>
  <c r="AF45"/>
  <c r="AI52"/>
  <c r="AK52"/>
  <c r="AQ52" s="1"/>
  <c r="AF52"/>
  <c r="AI54"/>
  <c r="AK54"/>
  <c r="AQ54" s="1"/>
  <c r="AF54"/>
  <c r="R10"/>
  <c r="U10"/>
  <c r="M11"/>
  <c r="T11"/>
  <c r="W11"/>
  <c r="Y11"/>
  <c r="AA11"/>
  <c r="AC11" s="1"/>
  <c r="R12"/>
  <c r="U12"/>
  <c r="M13"/>
  <c r="T13"/>
  <c r="W13"/>
  <c r="Z13" s="1"/>
  <c r="Y13"/>
  <c r="AA13"/>
  <c r="AC13" s="1"/>
  <c r="R14"/>
  <c r="U14"/>
  <c r="M15"/>
  <c r="T15"/>
  <c r="M16"/>
  <c r="T16"/>
  <c r="W16"/>
  <c r="Y16"/>
  <c r="AA16"/>
  <c r="AC16" s="1"/>
  <c r="R17"/>
  <c r="U17"/>
  <c r="M18"/>
  <c r="T18"/>
  <c r="W18"/>
  <c r="Z18" s="1"/>
  <c r="Y18"/>
  <c r="AA18"/>
  <c r="AC18" s="1"/>
  <c r="R19"/>
  <c r="U19"/>
  <c r="M20"/>
  <c r="T20"/>
  <c r="W20"/>
  <c r="Y20"/>
  <c r="AD21"/>
  <c r="Z50"/>
  <c r="AD50" s="1"/>
  <c r="AC43"/>
  <c r="R7"/>
  <c r="U7"/>
  <c r="T9"/>
  <c r="W9"/>
  <c r="Y9"/>
  <c r="AA9"/>
  <c r="AC9" s="1"/>
  <c r="M7"/>
  <c r="T7"/>
  <c r="W7"/>
  <c r="Z7" s="1"/>
  <c r="Y7"/>
  <c r="AE41"/>
  <c r="AE58" s="1"/>
  <c r="AO41"/>
  <c r="R8"/>
  <c r="R9"/>
  <c r="M10"/>
  <c r="T10"/>
  <c r="W10"/>
  <c r="Z10" s="1"/>
  <c r="AD10" s="1"/>
  <c r="Y10"/>
  <c r="R11"/>
  <c r="M12"/>
  <c r="T12"/>
  <c r="W12"/>
  <c r="Y12"/>
  <c r="R13"/>
  <c r="M14"/>
  <c r="T14"/>
  <c r="W14"/>
  <c r="Z14" s="1"/>
  <c r="AD14" s="1"/>
  <c r="Y14"/>
  <c r="R15"/>
  <c r="U15"/>
  <c r="Y15"/>
  <c r="R16"/>
  <c r="M17"/>
  <c r="T17"/>
  <c r="W17"/>
  <c r="Z17" s="1"/>
  <c r="AD17" s="1"/>
  <c r="Y17"/>
  <c r="R18"/>
  <c r="M19"/>
  <c r="T19"/>
  <c r="W19"/>
  <c r="Y19"/>
  <c r="R20"/>
  <c r="U20"/>
  <c r="O58"/>
  <c r="AO56"/>
  <c r="R21"/>
  <c r="M22"/>
  <c r="T22"/>
  <c r="W22"/>
  <c r="Y22"/>
  <c r="AA22"/>
  <c r="AC22" s="1"/>
  <c r="R23"/>
  <c r="M24"/>
  <c r="T24"/>
  <c r="W24"/>
  <c r="Y24"/>
  <c r="AA24"/>
  <c r="AC24" s="1"/>
  <c r="R25"/>
  <c r="M26"/>
  <c r="T26"/>
  <c r="W26"/>
  <c r="Y26"/>
  <c r="AA26"/>
  <c r="AC26" s="1"/>
  <c r="R27"/>
  <c r="M28"/>
  <c r="T28"/>
  <c r="W28"/>
  <c r="Y28"/>
  <c r="AA28"/>
  <c r="AC28" s="1"/>
  <c r="R29"/>
  <c r="M30"/>
  <c r="T30"/>
  <c r="W30"/>
  <c r="Y30"/>
  <c r="AA30"/>
  <c r="AC30" s="1"/>
  <c r="R31"/>
  <c r="M32"/>
  <c r="T32"/>
  <c r="W32"/>
  <c r="Z32" s="1"/>
  <c r="Y32"/>
  <c r="AA32"/>
  <c r="AC32" s="1"/>
  <c r="R33"/>
  <c r="M34"/>
  <c r="T34"/>
  <c r="W34"/>
  <c r="Z34" s="1"/>
  <c r="Y34"/>
  <c r="AA34"/>
  <c r="AC34" s="1"/>
  <c r="R35"/>
  <c r="M36"/>
  <c r="T36"/>
  <c r="W36"/>
  <c r="Z36" s="1"/>
  <c r="Y36"/>
  <c r="AA36"/>
  <c r="AC36" s="1"/>
  <c r="R37"/>
  <c r="M38"/>
  <c r="T38"/>
  <c r="W38"/>
  <c r="Z38" s="1"/>
  <c r="Y38"/>
  <c r="AA38"/>
  <c r="AC38" s="1"/>
  <c r="R39"/>
  <c r="M40"/>
  <c r="T40"/>
  <c r="W40"/>
  <c r="Z40" s="1"/>
  <c r="Y40"/>
  <c r="AA40"/>
  <c r="AC40" s="1"/>
  <c r="R43"/>
  <c r="U43"/>
  <c r="U47" s="1"/>
  <c r="M44"/>
  <c r="T44"/>
  <c r="W44"/>
  <c r="Y44"/>
  <c r="AA44"/>
  <c r="AC44" s="1"/>
  <c r="R45"/>
  <c r="M49"/>
  <c r="P49"/>
  <c r="P56" s="1"/>
  <c r="T49"/>
  <c r="W49"/>
  <c r="Z49" s="1"/>
  <c r="Y49"/>
  <c r="AA49"/>
  <c r="M51"/>
  <c r="W51"/>
  <c r="Z51" s="1"/>
  <c r="Y51"/>
  <c r="AA51"/>
  <c r="AC51" s="1"/>
  <c r="M53"/>
  <c r="Y53"/>
  <c r="Z53" s="1"/>
  <c r="AD53" s="1"/>
  <c r="AA53"/>
  <c r="AC53" s="1"/>
  <c r="M55"/>
  <c r="Y55"/>
  <c r="Z55" s="1"/>
  <c r="AD55" s="1"/>
  <c r="AA55"/>
  <c r="AC55" s="1"/>
  <c r="R22"/>
  <c r="R24"/>
  <c r="R26"/>
  <c r="R28"/>
  <c r="R30"/>
  <c r="R32"/>
  <c r="R34"/>
  <c r="R36"/>
  <c r="R38"/>
  <c r="R40"/>
  <c r="M43"/>
  <c r="M47" s="1"/>
  <c r="P43"/>
  <c r="P47" s="1"/>
  <c r="P58" s="1"/>
  <c r="T43"/>
  <c r="T47" s="1"/>
  <c r="T58" s="1"/>
  <c r="W43"/>
  <c r="Y43"/>
  <c r="Y47" s="1"/>
  <c r="R44"/>
  <c r="R49"/>
  <c r="V12" i="3"/>
  <c r="E7"/>
  <c r="O13"/>
  <c r="Q13"/>
  <c r="Q16" s="1"/>
  <c r="S13"/>
  <c r="S16" s="1"/>
  <c r="G6"/>
  <c r="I6"/>
  <c r="E8"/>
  <c r="G8"/>
  <c r="E10"/>
  <c r="G10"/>
  <c r="O11"/>
  <c r="V11" s="1"/>
  <c r="F12"/>
  <c r="G12" s="1"/>
  <c r="V21"/>
  <c r="V28" s="1"/>
  <c r="AI14" i="1"/>
  <c r="AK14"/>
  <c r="AQ14" s="1"/>
  <c r="AF14"/>
  <c r="Z7"/>
  <c r="AI10"/>
  <c r="AK10"/>
  <c r="AQ10" s="1"/>
  <c r="AF10"/>
  <c r="AA24"/>
  <c r="AC24" s="1"/>
  <c r="Y24"/>
  <c r="W24"/>
  <c r="T24"/>
  <c r="M24"/>
  <c r="AI27"/>
  <c r="AK27"/>
  <c r="AQ27" s="1"/>
  <c r="AF27"/>
  <c r="AI31"/>
  <c r="AK31"/>
  <c r="AQ31" s="1"/>
  <c r="AF31"/>
  <c r="AI33"/>
  <c r="AK33"/>
  <c r="AQ33" s="1"/>
  <c r="AF33"/>
  <c r="AI35"/>
  <c r="AK35"/>
  <c r="AQ35" s="1"/>
  <c r="AF35"/>
  <c r="AI37"/>
  <c r="AK37"/>
  <c r="AQ37" s="1"/>
  <c r="AF37"/>
  <c r="AI39"/>
  <c r="AK39"/>
  <c r="AQ39" s="1"/>
  <c r="AF39"/>
  <c r="AK45"/>
  <c r="AQ45" s="1"/>
  <c r="AF45"/>
  <c r="AI52"/>
  <c r="AK52"/>
  <c r="AQ52" s="1"/>
  <c r="AF52"/>
  <c r="AI54"/>
  <c r="AK54"/>
  <c r="AQ54" s="1"/>
  <c r="AF54"/>
  <c r="R7"/>
  <c r="X41"/>
  <c r="X58" s="1"/>
  <c r="AB41"/>
  <c r="AB58" s="1"/>
  <c r="M8"/>
  <c r="T8"/>
  <c r="W8"/>
  <c r="Z8" s="1"/>
  <c r="Y8"/>
  <c r="AA8"/>
  <c r="AC8" s="1"/>
  <c r="P9"/>
  <c r="T9"/>
  <c r="W9"/>
  <c r="Y9"/>
  <c r="R10"/>
  <c r="M11"/>
  <c r="T11"/>
  <c r="W11"/>
  <c r="Z11" s="1"/>
  <c r="Y11"/>
  <c r="AA11"/>
  <c r="AC11" s="1"/>
  <c r="R12"/>
  <c r="U12"/>
  <c r="U41" s="1"/>
  <c r="U58" s="1"/>
  <c r="M13"/>
  <c r="T13"/>
  <c r="W13"/>
  <c r="Y13"/>
  <c r="AA13"/>
  <c r="AC13" s="1"/>
  <c r="R14"/>
  <c r="M15"/>
  <c r="T15"/>
  <c r="M16"/>
  <c r="T16"/>
  <c r="W16"/>
  <c r="Y16"/>
  <c r="AA16"/>
  <c r="AC16" s="1"/>
  <c r="R17"/>
  <c r="U17"/>
  <c r="M18"/>
  <c r="T18"/>
  <c r="W18"/>
  <c r="Z18" s="1"/>
  <c r="Y18"/>
  <c r="AA18"/>
  <c r="AC18" s="1"/>
  <c r="R19"/>
  <c r="U19"/>
  <c r="M20"/>
  <c r="T20"/>
  <c r="W20"/>
  <c r="Y20"/>
  <c r="AD21"/>
  <c r="R24"/>
  <c r="AD25"/>
  <c r="Z50"/>
  <c r="AD50" s="1"/>
  <c r="AA22"/>
  <c r="AC22" s="1"/>
  <c r="Y22"/>
  <c r="W22"/>
  <c r="T22"/>
  <c r="M22"/>
  <c r="U26"/>
  <c r="R26"/>
  <c r="AA26"/>
  <c r="AC26" s="1"/>
  <c r="Y26"/>
  <c r="W26"/>
  <c r="Z26" s="1"/>
  <c r="AD26" s="1"/>
  <c r="T26"/>
  <c r="M26"/>
  <c r="P41"/>
  <c r="AC7"/>
  <c r="R8"/>
  <c r="R11"/>
  <c r="R13"/>
  <c r="R15"/>
  <c r="U15"/>
  <c r="Y15"/>
  <c r="Y41" s="1"/>
  <c r="R16"/>
  <c r="M17"/>
  <c r="M41" s="1"/>
  <c r="T17"/>
  <c r="W17"/>
  <c r="Z17" s="1"/>
  <c r="AD17" s="1"/>
  <c r="Y17"/>
  <c r="R18"/>
  <c r="M19"/>
  <c r="T19"/>
  <c r="W19"/>
  <c r="Y19"/>
  <c r="R20"/>
  <c r="U20"/>
  <c r="R22"/>
  <c r="AD23"/>
  <c r="U24"/>
  <c r="AO56"/>
  <c r="AO58" s="1"/>
  <c r="R21"/>
  <c r="R23"/>
  <c r="R25"/>
  <c r="R27"/>
  <c r="M28"/>
  <c r="T28"/>
  <c r="W28"/>
  <c r="Z28" s="1"/>
  <c r="Y28"/>
  <c r="AA28"/>
  <c r="AC28" s="1"/>
  <c r="R29"/>
  <c r="M30"/>
  <c r="T30"/>
  <c r="W30"/>
  <c r="Z30" s="1"/>
  <c r="Y30"/>
  <c r="AA30"/>
  <c r="AC30" s="1"/>
  <c r="R31"/>
  <c r="M32"/>
  <c r="T32"/>
  <c r="W32"/>
  <c r="Z32" s="1"/>
  <c r="Y32"/>
  <c r="AA32"/>
  <c r="AC32" s="1"/>
  <c r="R33"/>
  <c r="M34"/>
  <c r="T34"/>
  <c r="W34"/>
  <c r="Z34" s="1"/>
  <c r="Y34"/>
  <c r="AA34"/>
  <c r="AC34" s="1"/>
  <c r="R35"/>
  <c r="M36"/>
  <c r="T36"/>
  <c r="W36"/>
  <c r="Z36" s="1"/>
  <c r="Y36"/>
  <c r="AA36"/>
  <c r="AC36" s="1"/>
  <c r="R37"/>
  <c r="M38"/>
  <c r="T38"/>
  <c r="W38"/>
  <c r="Z38" s="1"/>
  <c r="Y38"/>
  <c r="AA38"/>
  <c r="AC38" s="1"/>
  <c r="R39"/>
  <c r="M40"/>
  <c r="T40"/>
  <c r="W40"/>
  <c r="Z40" s="1"/>
  <c r="Y40"/>
  <c r="AA40"/>
  <c r="AC40" s="1"/>
  <c r="R43"/>
  <c r="Z43"/>
  <c r="M44"/>
  <c r="M47" s="1"/>
  <c r="T44"/>
  <c r="T47" s="1"/>
  <c r="T58" s="1"/>
  <c r="W44"/>
  <c r="Y44"/>
  <c r="Y47" s="1"/>
  <c r="AA44"/>
  <c r="AC44" s="1"/>
  <c r="AC47" s="1"/>
  <c r="R45"/>
  <c r="AA47"/>
  <c r="M49"/>
  <c r="P49"/>
  <c r="P56" s="1"/>
  <c r="T49"/>
  <c r="W49"/>
  <c r="Y49"/>
  <c r="AA49"/>
  <c r="M51"/>
  <c r="W51"/>
  <c r="Y51"/>
  <c r="AA51"/>
  <c r="AC51" s="1"/>
  <c r="M53"/>
  <c r="Y53"/>
  <c r="Z53" s="1"/>
  <c r="AD53" s="1"/>
  <c r="AA53"/>
  <c r="AC53" s="1"/>
  <c r="M55"/>
  <c r="Y55"/>
  <c r="Z55" s="1"/>
  <c r="AD55" s="1"/>
  <c r="AA55"/>
  <c r="AC55" s="1"/>
  <c r="R28"/>
  <c r="R30"/>
  <c r="R32"/>
  <c r="R34"/>
  <c r="R36"/>
  <c r="R38"/>
  <c r="R40"/>
  <c r="R44"/>
  <c r="R49"/>
  <c r="U7" i="7" l="1"/>
  <c r="Y7" s="1"/>
  <c r="Y41" s="1"/>
  <c r="AF52" i="6"/>
  <c r="AD55"/>
  <c r="Z51" i="7"/>
  <c r="AD56"/>
  <c r="M47"/>
  <c r="M41"/>
  <c r="Z11"/>
  <c r="Z8"/>
  <c r="AD8" s="1"/>
  <c r="AD54"/>
  <c r="Z45"/>
  <c r="Z39"/>
  <c r="AD39" s="1"/>
  <c r="Z35"/>
  <c r="AD35" s="1"/>
  <c r="Z31"/>
  <c r="AD31" s="1"/>
  <c r="Z27"/>
  <c r="AD27" s="1"/>
  <c r="Z23"/>
  <c r="AD23" s="1"/>
  <c r="Z17"/>
  <c r="AD17" s="1"/>
  <c r="P41"/>
  <c r="P60" s="1"/>
  <c r="AK14"/>
  <c r="AQ14" s="1"/>
  <c r="AI14"/>
  <c r="AF14"/>
  <c r="AI12"/>
  <c r="AF12"/>
  <c r="AK12"/>
  <c r="AQ12" s="1"/>
  <c r="AD45"/>
  <c r="Z40"/>
  <c r="Z38"/>
  <c r="Z36"/>
  <c r="U41"/>
  <c r="U60" s="1"/>
  <c r="AF17"/>
  <c r="Z19"/>
  <c r="AD19" s="1"/>
  <c r="Z10"/>
  <c r="AD10" s="1"/>
  <c r="AI56"/>
  <c r="AF56"/>
  <c r="AK56"/>
  <c r="AQ56" s="1"/>
  <c r="AK54"/>
  <c r="AQ54" s="1"/>
  <c r="AI54"/>
  <c r="AF54"/>
  <c r="AD57"/>
  <c r="AK57"/>
  <c r="AQ57" s="1"/>
  <c r="AF57"/>
  <c r="AI57"/>
  <c r="AK55"/>
  <c r="AQ55" s="1"/>
  <c r="AF55"/>
  <c r="AI55"/>
  <c r="AA58"/>
  <c r="AC51"/>
  <c r="AC58" s="1"/>
  <c r="Z58"/>
  <c r="AI52"/>
  <c r="AK52"/>
  <c r="AQ52" s="1"/>
  <c r="AF52"/>
  <c r="AI39"/>
  <c r="AK39"/>
  <c r="AQ39" s="1"/>
  <c r="AF39"/>
  <c r="AI35"/>
  <c r="AK35"/>
  <c r="AQ35" s="1"/>
  <c r="AF35"/>
  <c r="AI31"/>
  <c r="AK31"/>
  <c r="AQ31" s="1"/>
  <c r="AF31"/>
  <c r="AI27"/>
  <c r="AK27"/>
  <c r="AQ27" s="1"/>
  <c r="AF27"/>
  <c r="AI23"/>
  <c r="AK23"/>
  <c r="AQ23" s="1"/>
  <c r="AF23"/>
  <c r="AD53"/>
  <c r="AD40"/>
  <c r="AD38"/>
  <c r="AD36"/>
  <c r="Z34"/>
  <c r="AD34" s="1"/>
  <c r="Z32"/>
  <c r="AD32" s="1"/>
  <c r="Z30"/>
  <c r="AD30" s="1"/>
  <c r="Z28"/>
  <c r="AD28" s="1"/>
  <c r="Z26"/>
  <c r="AD26" s="1"/>
  <c r="Z24"/>
  <c r="AD24" s="1"/>
  <c r="Z15"/>
  <c r="AD15" s="1"/>
  <c r="AA47"/>
  <c r="Z22"/>
  <c r="AD22" s="1"/>
  <c r="Z9"/>
  <c r="AD9" s="1"/>
  <c r="W47"/>
  <c r="W60" s="1"/>
  <c r="Z43"/>
  <c r="AI37"/>
  <c r="AK37"/>
  <c r="AQ37" s="1"/>
  <c r="AF37"/>
  <c r="AI33"/>
  <c r="AK33"/>
  <c r="AQ33" s="1"/>
  <c r="AF33"/>
  <c r="AI25"/>
  <c r="AK25"/>
  <c r="AQ25" s="1"/>
  <c r="AF25"/>
  <c r="AK21"/>
  <c r="AQ21" s="1"/>
  <c r="AF21"/>
  <c r="AI21"/>
  <c r="AK8"/>
  <c r="AQ8" s="1"/>
  <c r="AF8"/>
  <c r="AI8"/>
  <c r="Y58"/>
  <c r="M58"/>
  <c r="Z44"/>
  <c r="AD44" s="1"/>
  <c r="R47"/>
  <c r="R60" s="1"/>
  <c r="AC47"/>
  <c r="Z20"/>
  <c r="AD20" s="1"/>
  <c r="AD18"/>
  <c r="AD16"/>
  <c r="AD13"/>
  <c r="AD11"/>
  <c r="AQ53" i="6"/>
  <c r="AK55"/>
  <c r="AQ55" s="1"/>
  <c r="AF55"/>
  <c r="AI55"/>
  <c r="AI37"/>
  <c r="AK37"/>
  <c r="AQ37" s="1"/>
  <c r="AF37"/>
  <c r="AI33"/>
  <c r="AK33"/>
  <c r="AQ33" s="1"/>
  <c r="AF33"/>
  <c r="AI25"/>
  <c r="AK25"/>
  <c r="AQ25" s="1"/>
  <c r="AF25"/>
  <c r="AK21"/>
  <c r="AQ21" s="1"/>
  <c r="AF21"/>
  <c r="AI21"/>
  <c r="AI50"/>
  <c r="AK50"/>
  <c r="AQ50" s="1"/>
  <c r="AF50"/>
  <c r="AD7"/>
  <c r="Y56"/>
  <c r="Y58" s="1"/>
  <c r="M56"/>
  <c r="AD40"/>
  <c r="AD38"/>
  <c r="AD36"/>
  <c r="AD34"/>
  <c r="AD32"/>
  <c r="Z30"/>
  <c r="AD30" s="1"/>
  <c r="Z28"/>
  <c r="AD28" s="1"/>
  <c r="Z26"/>
  <c r="AD26" s="1"/>
  <c r="Z24"/>
  <c r="AD24" s="1"/>
  <c r="Z20"/>
  <c r="AD20" s="1"/>
  <c r="Z16"/>
  <c r="AD16" s="1"/>
  <c r="Z13"/>
  <c r="AD13" s="1"/>
  <c r="Z9"/>
  <c r="AD9" s="1"/>
  <c r="Z15"/>
  <c r="AD15" s="1"/>
  <c r="AC46"/>
  <c r="AA56"/>
  <c r="AC49"/>
  <c r="AC56" s="1"/>
  <c r="AC58" s="1"/>
  <c r="AI39"/>
  <c r="AK39"/>
  <c r="AQ39" s="1"/>
  <c r="AF39"/>
  <c r="AI35"/>
  <c r="AK35"/>
  <c r="AQ35" s="1"/>
  <c r="AF35"/>
  <c r="AI31"/>
  <c r="AK31"/>
  <c r="AQ31" s="1"/>
  <c r="AF31"/>
  <c r="AI27"/>
  <c r="AK27"/>
  <c r="AQ27" s="1"/>
  <c r="AF27"/>
  <c r="AI23"/>
  <c r="AK23"/>
  <c r="AQ23" s="1"/>
  <c r="AF23"/>
  <c r="AI18"/>
  <c r="AQ18"/>
  <c r="AF18"/>
  <c r="AI11"/>
  <c r="AK11"/>
  <c r="AQ11" s="1"/>
  <c r="AF11"/>
  <c r="AI8"/>
  <c r="AK8"/>
  <c r="AQ8" s="1"/>
  <c r="AF8"/>
  <c r="AK22"/>
  <c r="AQ22" s="1"/>
  <c r="AF22"/>
  <c r="AI22"/>
  <c r="AD51"/>
  <c r="Z43"/>
  <c r="R46"/>
  <c r="R58" s="1"/>
  <c r="P58"/>
  <c r="AA46"/>
  <c r="AK51" i="5"/>
  <c r="AQ51" s="1"/>
  <c r="AF51"/>
  <c r="AI51"/>
  <c r="AK40"/>
  <c r="AQ40" s="1"/>
  <c r="AF40"/>
  <c r="AI40"/>
  <c r="AK32"/>
  <c r="AQ32" s="1"/>
  <c r="AF32"/>
  <c r="AI32"/>
  <c r="AK26"/>
  <c r="AQ26" s="1"/>
  <c r="AF26"/>
  <c r="AI26"/>
  <c r="AI54"/>
  <c r="AF54"/>
  <c r="AK54"/>
  <c r="AQ54" s="1"/>
  <c r="AK38"/>
  <c r="AQ38" s="1"/>
  <c r="AF38"/>
  <c r="AI38"/>
  <c r="AK34"/>
  <c r="AQ34" s="1"/>
  <c r="AF34"/>
  <c r="AI34"/>
  <c r="AK30"/>
  <c r="AQ30" s="1"/>
  <c r="AF30"/>
  <c r="AI30"/>
  <c r="W47"/>
  <c r="W58" s="1"/>
  <c r="Z43"/>
  <c r="AC43"/>
  <c r="AC47" s="1"/>
  <c r="AA47"/>
  <c r="AD7"/>
  <c r="Z15"/>
  <c r="AD15" s="1"/>
  <c r="AA58"/>
  <c r="Z45"/>
  <c r="AD45" s="1"/>
  <c r="Z35"/>
  <c r="AD35" s="1"/>
  <c r="Z29"/>
  <c r="Z20"/>
  <c r="AD20" s="1"/>
  <c r="Z18"/>
  <c r="AD18" s="1"/>
  <c r="Z16"/>
  <c r="AD16" s="1"/>
  <c r="Z13"/>
  <c r="AD13" s="1"/>
  <c r="Z11"/>
  <c r="AD11" s="1"/>
  <c r="Z8"/>
  <c r="AD8" s="1"/>
  <c r="M47"/>
  <c r="M58" s="1"/>
  <c r="Z33"/>
  <c r="AD33" s="1"/>
  <c r="Z23"/>
  <c r="AD23" s="1"/>
  <c r="Z21"/>
  <c r="AD21" s="1"/>
  <c r="U41"/>
  <c r="U58" s="1"/>
  <c r="AK53"/>
  <c r="AQ53" s="1"/>
  <c r="AF53"/>
  <c r="AI53"/>
  <c r="AK49"/>
  <c r="AF49"/>
  <c r="AI49"/>
  <c r="AK36"/>
  <c r="AQ36" s="1"/>
  <c r="AF36"/>
  <c r="AI36"/>
  <c r="AK22"/>
  <c r="AQ22" s="1"/>
  <c r="AF22"/>
  <c r="AI22"/>
  <c r="AI39"/>
  <c r="AK39"/>
  <c r="AQ39" s="1"/>
  <c r="AF39"/>
  <c r="AI31"/>
  <c r="AK31"/>
  <c r="AQ31" s="1"/>
  <c r="AF31"/>
  <c r="AI25"/>
  <c r="AK25"/>
  <c r="AQ25" s="1"/>
  <c r="AF25"/>
  <c r="AK55"/>
  <c r="AQ55" s="1"/>
  <c r="AF55"/>
  <c r="AI55"/>
  <c r="AI52"/>
  <c r="AF52"/>
  <c r="AK52"/>
  <c r="AQ52" s="1"/>
  <c r="AK44"/>
  <c r="AQ44" s="1"/>
  <c r="AF44"/>
  <c r="AI44"/>
  <c r="AK28"/>
  <c r="AQ28" s="1"/>
  <c r="AF28"/>
  <c r="AI28"/>
  <c r="AK24"/>
  <c r="AQ24" s="1"/>
  <c r="AF24"/>
  <c r="AI24"/>
  <c r="AK9"/>
  <c r="AQ9" s="1"/>
  <c r="AF9"/>
  <c r="AI9"/>
  <c r="AC58"/>
  <c r="R47"/>
  <c r="R58" s="1"/>
  <c r="Z50"/>
  <c r="Y47"/>
  <c r="Y58" s="1"/>
  <c r="Z37"/>
  <c r="AD37" s="1"/>
  <c r="Z27"/>
  <c r="AD27" s="1"/>
  <c r="AK55" i="4"/>
  <c r="AQ55" s="1"/>
  <c r="AF55"/>
  <c r="AI55"/>
  <c r="AK53"/>
  <c r="AQ53" s="1"/>
  <c r="AF53"/>
  <c r="AI53"/>
  <c r="W47"/>
  <c r="W58" s="1"/>
  <c r="Z43"/>
  <c r="AA56"/>
  <c r="AC49"/>
  <c r="AC56" s="1"/>
  <c r="AD49"/>
  <c r="Z56"/>
  <c r="AK21"/>
  <c r="AQ21" s="1"/>
  <c r="AF21"/>
  <c r="AI21"/>
  <c r="AD51"/>
  <c r="AD40"/>
  <c r="AD38"/>
  <c r="AD36"/>
  <c r="AD34"/>
  <c r="AD32"/>
  <c r="Z30"/>
  <c r="AD30" s="1"/>
  <c r="Z28"/>
  <c r="AD28" s="1"/>
  <c r="Z26"/>
  <c r="AD26" s="1"/>
  <c r="Z24"/>
  <c r="AD24" s="1"/>
  <c r="Z22"/>
  <c r="AD22" s="1"/>
  <c r="Z19"/>
  <c r="AD19" s="1"/>
  <c r="Z15"/>
  <c r="AD15" s="1"/>
  <c r="Z12"/>
  <c r="AD12" s="1"/>
  <c r="AO58"/>
  <c r="Y41"/>
  <c r="Z9"/>
  <c r="AD9" s="1"/>
  <c r="U41"/>
  <c r="U58" s="1"/>
  <c r="AA47"/>
  <c r="Z20"/>
  <c r="AD20" s="1"/>
  <c r="Z16"/>
  <c r="AD16" s="1"/>
  <c r="Z11"/>
  <c r="AD11" s="1"/>
  <c r="AA41"/>
  <c r="AA58" s="1"/>
  <c r="AI17"/>
  <c r="AK17"/>
  <c r="AQ17" s="1"/>
  <c r="AF17"/>
  <c r="AI14"/>
  <c r="AK14"/>
  <c r="AQ14" s="1"/>
  <c r="AF14"/>
  <c r="AI10"/>
  <c r="AK10"/>
  <c r="AQ10" s="1"/>
  <c r="AF10"/>
  <c r="Z41"/>
  <c r="AD7"/>
  <c r="AI50"/>
  <c r="AK50"/>
  <c r="AQ50" s="1"/>
  <c r="AF50"/>
  <c r="AK8"/>
  <c r="AQ8" s="1"/>
  <c r="AF8"/>
  <c r="AI8"/>
  <c r="Y56"/>
  <c r="M56"/>
  <c r="Z44"/>
  <c r="AD44" s="1"/>
  <c r="R47"/>
  <c r="R58" s="1"/>
  <c r="M41"/>
  <c r="M58" s="1"/>
  <c r="AC47"/>
  <c r="AD18"/>
  <c r="AD13"/>
  <c r="AC41"/>
  <c r="AC58" s="1"/>
  <c r="V13" i="3"/>
  <c r="G21"/>
  <c r="I21"/>
  <c r="I12"/>
  <c r="AK55" i="1"/>
  <c r="AQ55" s="1"/>
  <c r="AF55"/>
  <c r="AI55"/>
  <c r="AK53"/>
  <c r="AQ53" s="1"/>
  <c r="AF53"/>
  <c r="AI53"/>
  <c r="AA56"/>
  <c r="AC49"/>
  <c r="AC56" s="1"/>
  <c r="AI50"/>
  <c r="AK50"/>
  <c r="AQ50" s="1"/>
  <c r="AF50"/>
  <c r="AK25"/>
  <c r="AQ25" s="1"/>
  <c r="AF25"/>
  <c r="AI25"/>
  <c r="AK21"/>
  <c r="AQ21" s="1"/>
  <c r="AF21"/>
  <c r="AI21"/>
  <c r="Z51"/>
  <c r="AD51" s="1"/>
  <c r="Z49"/>
  <c r="Z44"/>
  <c r="AD44" s="1"/>
  <c r="R47"/>
  <c r="R58" s="1"/>
  <c r="Z19"/>
  <c r="AD19" s="1"/>
  <c r="Z15"/>
  <c r="AD15" s="1"/>
  <c r="AC41"/>
  <c r="AC58" s="1"/>
  <c r="Z22"/>
  <c r="AD22" s="1"/>
  <c r="W47"/>
  <c r="W58" s="1"/>
  <c r="Z20"/>
  <c r="AD20" s="1"/>
  <c r="Z16"/>
  <c r="AD16" s="1"/>
  <c r="Z13"/>
  <c r="AD13" s="1"/>
  <c r="Z9"/>
  <c r="AD9" s="1"/>
  <c r="Z12"/>
  <c r="AD12" s="1"/>
  <c r="Z47"/>
  <c r="AD43"/>
  <c r="AK23"/>
  <c r="AQ23" s="1"/>
  <c r="AF23"/>
  <c r="AI23"/>
  <c r="AI17"/>
  <c r="AK17"/>
  <c r="AQ17" s="1"/>
  <c r="AF17"/>
  <c r="AK26"/>
  <c r="AQ26" s="1"/>
  <c r="AF26"/>
  <c r="AI26"/>
  <c r="AD7"/>
  <c r="Y56"/>
  <c r="Y58" s="1"/>
  <c r="M56"/>
  <c r="M58" s="1"/>
  <c r="AD40"/>
  <c r="AD38"/>
  <c r="AD36"/>
  <c r="AD34"/>
  <c r="AD32"/>
  <c r="AD30"/>
  <c r="AD28"/>
  <c r="AA41"/>
  <c r="AA58" s="1"/>
  <c r="P58"/>
  <c r="AD18"/>
  <c r="AD11"/>
  <c r="AD8"/>
  <c r="Z24"/>
  <c r="AD24" s="1"/>
  <c r="W7" i="7" l="1"/>
  <c r="Y60"/>
  <c r="Z7"/>
  <c r="M60"/>
  <c r="AD51"/>
  <c r="AI17"/>
  <c r="AK17"/>
  <c r="AQ17" s="1"/>
  <c r="AK19"/>
  <c r="AQ19" s="1"/>
  <c r="AI19"/>
  <c r="AF19"/>
  <c r="AF45"/>
  <c r="AK45"/>
  <c r="AQ45" s="1"/>
  <c r="AK10"/>
  <c r="AQ10" s="1"/>
  <c r="AI10"/>
  <c r="AF10"/>
  <c r="AK13"/>
  <c r="AQ13" s="1"/>
  <c r="AF13"/>
  <c r="AI13"/>
  <c r="AK18"/>
  <c r="AQ18" s="1"/>
  <c r="AF18"/>
  <c r="AI18"/>
  <c r="AK22"/>
  <c r="AQ22" s="1"/>
  <c r="AF22"/>
  <c r="AI22"/>
  <c r="AI15"/>
  <c r="AK15"/>
  <c r="AQ15" s="1"/>
  <c r="AF15"/>
  <c r="AK26"/>
  <c r="AQ26" s="1"/>
  <c r="AF26"/>
  <c r="AI26"/>
  <c r="AK30"/>
  <c r="AQ30" s="1"/>
  <c r="AF30"/>
  <c r="AI30"/>
  <c r="AK34"/>
  <c r="AQ34" s="1"/>
  <c r="AF34"/>
  <c r="AI34"/>
  <c r="AK38"/>
  <c r="AQ38" s="1"/>
  <c r="AF38"/>
  <c r="AI38"/>
  <c r="AK53"/>
  <c r="AQ53" s="1"/>
  <c r="AF53"/>
  <c r="AI53"/>
  <c r="AK51"/>
  <c r="AF51"/>
  <c r="AD58"/>
  <c r="AI51"/>
  <c r="AI58" s="1"/>
  <c r="Z41"/>
  <c r="AK11"/>
  <c r="AQ11" s="1"/>
  <c r="AF11"/>
  <c r="AI11"/>
  <c r="AK16"/>
  <c r="AQ16" s="1"/>
  <c r="AF16"/>
  <c r="AI16"/>
  <c r="AI20"/>
  <c r="AF20"/>
  <c r="AK20"/>
  <c r="AQ20" s="1"/>
  <c r="AK44"/>
  <c r="AQ44" s="1"/>
  <c r="AF44"/>
  <c r="AI44"/>
  <c r="Z47"/>
  <c r="AD43"/>
  <c r="AI9"/>
  <c r="AK9"/>
  <c r="AQ9" s="1"/>
  <c r="AF9"/>
  <c r="AK24"/>
  <c r="AQ24" s="1"/>
  <c r="AF24"/>
  <c r="AI24"/>
  <c r="AK28"/>
  <c r="AQ28" s="1"/>
  <c r="AF28"/>
  <c r="AI28"/>
  <c r="AK32"/>
  <c r="AQ32" s="1"/>
  <c r="AF32"/>
  <c r="AI32"/>
  <c r="AK36"/>
  <c r="AQ36" s="1"/>
  <c r="AF36"/>
  <c r="AI36"/>
  <c r="AK40"/>
  <c r="AQ40" s="1"/>
  <c r="AF40"/>
  <c r="AI40"/>
  <c r="AD43" i="6"/>
  <c r="AK51"/>
  <c r="AQ51" s="1"/>
  <c r="AF51"/>
  <c r="AI51"/>
  <c r="AK15"/>
  <c r="AQ15" s="1"/>
  <c r="AF15"/>
  <c r="AI15"/>
  <c r="AI13"/>
  <c r="AK13"/>
  <c r="AQ13" s="1"/>
  <c r="AF13"/>
  <c r="AI20"/>
  <c r="AK20"/>
  <c r="AQ20" s="1"/>
  <c r="AF20"/>
  <c r="AK24"/>
  <c r="AQ24" s="1"/>
  <c r="AF24"/>
  <c r="AI24"/>
  <c r="AK28"/>
  <c r="AQ28" s="1"/>
  <c r="AF28"/>
  <c r="AI28"/>
  <c r="AK32"/>
  <c r="AQ32" s="1"/>
  <c r="AF32"/>
  <c r="AI32"/>
  <c r="AK36"/>
  <c r="AQ36" s="1"/>
  <c r="AF36"/>
  <c r="AI36"/>
  <c r="AK40"/>
  <c r="AQ40" s="1"/>
  <c r="AQ41" s="1"/>
  <c r="AF40"/>
  <c r="AI40"/>
  <c r="AK7"/>
  <c r="AF7"/>
  <c r="AI7"/>
  <c r="AA58"/>
  <c r="AD49"/>
  <c r="Z56"/>
  <c r="AI9"/>
  <c r="AK9"/>
  <c r="AQ9" s="1"/>
  <c r="AF9"/>
  <c r="AI16"/>
  <c r="AK16"/>
  <c r="AQ16" s="1"/>
  <c r="AF16"/>
  <c r="AK26"/>
  <c r="AQ26" s="1"/>
  <c r="AF26"/>
  <c r="AI26"/>
  <c r="AK30"/>
  <c r="AQ30" s="1"/>
  <c r="AF30"/>
  <c r="AI30"/>
  <c r="AK34"/>
  <c r="AQ34" s="1"/>
  <c r="AF34"/>
  <c r="AI34"/>
  <c r="AK38"/>
  <c r="AQ38" s="1"/>
  <c r="AF38"/>
  <c r="AI38"/>
  <c r="AQ44"/>
  <c r="AI37" i="5"/>
  <c r="AF37"/>
  <c r="AK37"/>
  <c r="AQ37" s="1"/>
  <c r="AD50"/>
  <c r="Z56"/>
  <c r="AI21"/>
  <c r="AK21"/>
  <c r="AQ21" s="1"/>
  <c r="AF21"/>
  <c r="AI33"/>
  <c r="AF33"/>
  <c r="AK33"/>
  <c r="AQ33" s="1"/>
  <c r="AK8"/>
  <c r="AQ8" s="1"/>
  <c r="AF8"/>
  <c r="AI8"/>
  <c r="AK13"/>
  <c r="AQ13" s="1"/>
  <c r="AF13"/>
  <c r="AI13"/>
  <c r="AK18"/>
  <c r="AQ18" s="1"/>
  <c r="AF18"/>
  <c r="AI18"/>
  <c r="AK45"/>
  <c r="AQ45" s="1"/>
  <c r="AF45"/>
  <c r="AI15"/>
  <c r="AK15"/>
  <c r="AQ15" s="1"/>
  <c r="AF15"/>
  <c r="Z41"/>
  <c r="AI27"/>
  <c r="AF27"/>
  <c r="AK27"/>
  <c r="AQ27" s="1"/>
  <c r="AQ49"/>
  <c r="AI23"/>
  <c r="AF23"/>
  <c r="AK23"/>
  <c r="AQ23" s="1"/>
  <c r="AK11"/>
  <c r="AQ11" s="1"/>
  <c r="AF11"/>
  <c r="AI11"/>
  <c r="AK16"/>
  <c r="AQ16" s="1"/>
  <c r="AF16"/>
  <c r="AI16"/>
  <c r="AK20"/>
  <c r="AQ20" s="1"/>
  <c r="AF20"/>
  <c r="AI20"/>
  <c r="AI35"/>
  <c r="AK35"/>
  <c r="AQ35" s="1"/>
  <c r="AF35"/>
  <c r="AI7"/>
  <c r="AD41"/>
  <c r="AK7"/>
  <c r="AF7"/>
  <c r="AF41" s="1"/>
  <c r="Z47"/>
  <c r="AD43"/>
  <c r="AK13" i="4"/>
  <c r="AQ13" s="1"/>
  <c r="AF13"/>
  <c r="AI13"/>
  <c r="AD41"/>
  <c r="AI7"/>
  <c r="AK7"/>
  <c r="AF7"/>
  <c r="AK11"/>
  <c r="AQ11" s="1"/>
  <c r="AF11"/>
  <c r="AI11"/>
  <c r="AI20"/>
  <c r="AF20"/>
  <c r="AK20"/>
  <c r="AQ20" s="1"/>
  <c r="AI12"/>
  <c r="AK12"/>
  <c r="AQ12" s="1"/>
  <c r="AF12"/>
  <c r="AI19"/>
  <c r="AK19"/>
  <c r="AQ19" s="1"/>
  <c r="AF19"/>
  <c r="AK24"/>
  <c r="AQ24" s="1"/>
  <c r="AF24"/>
  <c r="AI24"/>
  <c r="AK28"/>
  <c r="AQ28" s="1"/>
  <c r="AF28"/>
  <c r="AI28"/>
  <c r="AK32"/>
  <c r="AQ32" s="1"/>
  <c r="AF32"/>
  <c r="AI32"/>
  <c r="AK36"/>
  <c r="AQ36" s="1"/>
  <c r="AF36"/>
  <c r="AI36"/>
  <c r="AK40"/>
  <c r="AQ40" s="1"/>
  <c r="AF40"/>
  <c r="AI40"/>
  <c r="AK49"/>
  <c r="AF49"/>
  <c r="AD56"/>
  <c r="AI49"/>
  <c r="Y58"/>
  <c r="AK18"/>
  <c r="AQ18" s="1"/>
  <c r="AF18"/>
  <c r="AI18"/>
  <c r="AK44"/>
  <c r="AQ44" s="1"/>
  <c r="AF44"/>
  <c r="AI44"/>
  <c r="AK16"/>
  <c r="AQ16" s="1"/>
  <c r="AF16"/>
  <c r="AI16"/>
  <c r="AK9"/>
  <c r="AQ9" s="1"/>
  <c r="AF9"/>
  <c r="AI9"/>
  <c r="AI15"/>
  <c r="AK15"/>
  <c r="AQ15" s="1"/>
  <c r="AF15"/>
  <c r="AK22"/>
  <c r="AQ22" s="1"/>
  <c r="AF22"/>
  <c r="AI22"/>
  <c r="AK26"/>
  <c r="AQ26" s="1"/>
  <c r="AF26"/>
  <c r="AI26"/>
  <c r="AK30"/>
  <c r="AQ30" s="1"/>
  <c r="AF30"/>
  <c r="AI30"/>
  <c r="AK34"/>
  <c r="AQ34" s="1"/>
  <c r="AF34"/>
  <c r="AI34"/>
  <c r="AK38"/>
  <c r="AQ38" s="1"/>
  <c r="AF38"/>
  <c r="AI38"/>
  <c r="AK51"/>
  <c r="AQ51" s="1"/>
  <c r="AF51"/>
  <c r="AI51"/>
  <c r="Z47"/>
  <c r="AD43"/>
  <c r="Z58"/>
  <c r="AI24" i="1"/>
  <c r="AF24"/>
  <c r="AK24"/>
  <c r="AQ24" s="1"/>
  <c r="AK11"/>
  <c r="AQ11" s="1"/>
  <c r="AF11"/>
  <c r="AI11"/>
  <c r="AK28"/>
  <c r="AQ28" s="1"/>
  <c r="AF28"/>
  <c r="AI28"/>
  <c r="AK32"/>
  <c r="AQ32" s="1"/>
  <c r="AF32"/>
  <c r="AI32"/>
  <c r="AK36"/>
  <c r="AQ36" s="1"/>
  <c r="AF36"/>
  <c r="AI36"/>
  <c r="AK40"/>
  <c r="AQ40" s="1"/>
  <c r="AF40"/>
  <c r="AI40"/>
  <c r="AD47"/>
  <c r="AI43"/>
  <c r="AK43"/>
  <c r="AF43"/>
  <c r="AI12"/>
  <c r="AK12"/>
  <c r="AQ12" s="1"/>
  <c r="AF12"/>
  <c r="AK13"/>
  <c r="AQ13" s="1"/>
  <c r="AF13"/>
  <c r="AI13"/>
  <c r="AI20"/>
  <c r="AF20"/>
  <c r="AK20"/>
  <c r="AQ20" s="1"/>
  <c r="AI22"/>
  <c r="AK22"/>
  <c r="AQ22" s="1"/>
  <c r="AF22"/>
  <c r="AI15"/>
  <c r="AK15"/>
  <c r="AQ15" s="1"/>
  <c r="AF15"/>
  <c r="AD49"/>
  <c r="Z56"/>
  <c r="Z41"/>
  <c r="Z58" s="1"/>
  <c r="AK8"/>
  <c r="AQ8" s="1"/>
  <c r="AF8"/>
  <c r="AI8"/>
  <c r="AK18"/>
  <c r="AQ18" s="1"/>
  <c r="AF18"/>
  <c r="AI18"/>
  <c r="AK30"/>
  <c r="AQ30" s="1"/>
  <c r="AF30"/>
  <c r="AI30"/>
  <c r="AK34"/>
  <c r="AQ34" s="1"/>
  <c r="AF34"/>
  <c r="AI34"/>
  <c r="AK38"/>
  <c r="AQ38" s="1"/>
  <c r="AF38"/>
  <c r="AI38"/>
  <c r="AD41"/>
  <c r="AI7"/>
  <c r="AK7"/>
  <c r="AF7"/>
  <c r="AK9"/>
  <c r="AQ9" s="1"/>
  <c r="AF9"/>
  <c r="AI9"/>
  <c r="AK16"/>
  <c r="AQ16" s="1"/>
  <c r="AF16"/>
  <c r="AI16"/>
  <c r="AI19"/>
  <c r="AK19"/>
  <c r="AQ19" s="1"/>
  <c r="AF19"/>
  <c r="AK44"/>
  <c r="AQ44" s="1"/>
  <c r="AF44"/>
  <c r="AI44"/>
  <c r="AK51"/>
  <c r="AQ51" s="1"/>
  <c r="AF51"/>
  <c r="AI51"/>
  <c r="AA7" i="7" l="1"/>
  <c r="AF58"/>
  <c r="AD47"/>
  <c r="AI43"/>
  <c r="AI47" s="1"/>
  <c r="AK43"/>
  <c r="AF43"/>
  <c r="AF47" s="1"/>
  <c r="AK58"/>
  <c r="AQ51"/>
  <c r="AQ58" s="1"/>
  <c r="Z60"/>
  <c r="AK49" i="6"/>
  <c r="AF49"/>
  <c r="AF56" s="1"/>
  <c r="AD56"/>
  <c r="AI49"/>
  <c r="AI56" s="1"/>
  <c r="AQ7"/>
  <c r="AD46"/>
  <c r="AI43"/>
  <c r="AI46" s="1"/>
  <c r="AF43"/>
  <c r="AF46" s="1"/>
  <c r="AD58"/>
  <c r="AK41" i="5"/>
  <c r="AQ7"/>
  <c r="AI41"/>
  <c r="AD47"/>
  <c r="AI43"/>
  <c r="AI47" s="1"/>
  <c r="AF43"/>
  <c r="AF47" s="1"/>
  <c r="AK43"/>
  <c r="AI50"/>
  <c r="AI56" s="1"/>
  <c r="AK50"/>
  <c r="AF50"/>
  <c r="AF56" s="1"/>
  <c r="AD56"/>
  <c r="AF58"/>
  <c r="AD58"/>
  <c r="Z58"/>
  <c r="AK56" i="4"/>
  <c r="AQ49"/>
  <c r="AQ56" s="1"/>
  <c r="AF41"/>
  <c r="AI41"/>
  <c r="AD47"/>
  <c r="AI43"/>
  <c r="AI47" s="1"/>
  <c r="AK43"/>
  <c r="AF43"/>
  <c r="AF47" s="1"/>
  <c r="AK41"/>
  <c r="AQ7"/>
  <c r="AI56"/>
  <c r="AF56"/>
  <c r="AD58"/>
  <c r="AK47" i="1"/>
  <c r="AQ43"/>
  <c r="AQ47" s="1"/>
  <c r="AF41"/>
  <c r="AI41"/>
  <c r="AK41"/>
  <c r="AQ7"/>
  <c r="AK49"/>
  <c r="AF49"/>
  <c r="AF56" s="1"/>
  <c r="AD56"/>
  <c r="AI49"/>
  <c r="AI56" s="1"/>
  <c r="AD58"/>
  <c r="AF47"/>
  <c r="AI47"/>
  <c r="AC7" i="7" l="1"/>
  <c r="AA41"/>
  <c r="AA60" s="1"/>
  <c r="AK47"/>
  <c r="AQ43"/>
  <c r="AQ47" s="1"/>
  <c r="AK56" i="6"/>
  <c r="AQ49"/>
  <c r="AQ56" s="1"/>
  <c r="AI58"/>
  <c r="AK46"/>
  <c r="AQ43"/>
  <c r="AQ46" s="1"/>
  <c r="AF58"/>
  <c r="AQ41" i="5"/>
  <c r="AI58"/>
  <c r="AQ50"/>
  <c r="AQ56" s="1"/>
  <c r="AK56"/>
  <c r="AK47"/>
  <c r="AK58" s="1"/>
  <c r="AQ43"/>
  <c r="AQ47" s="1"/>
  <c r="AQ41" i="4"/>
  <c r="AK47"/>
  <c r="AK58" s="1"/>
  <c r="AQ43"/>
  <c r="AQ47" s="1"/>
  <c r="AF58"/>
  <c r="AI58"/>
  <c r="AK56" i="1"/>
  <c r="AQ49"/>
  <c r="AQ56" s="1"/>
  <c r="AK58"/>
  <c r="AQ41"/>
  <c r="AQ58" s="1"/>
  <c r="AF58"/>
  <c r="AI58"/>
  <c r="AC41" i="7" l="1"/>
  <c r="AC60" s="1"/>
  <c r="AD7"/>
  <c r="AQ58" i="6"/>
  <c r="AQ58" i="5"/>
  <c r="AQ58" i="4"/>
  <c r="AI7" i="7" l="1"/>
  <c r="AI41" s="1"/>
  <c r="AI60" s="1"/>
  <c r="AF7"/>
  <c r="AF41" s="1"/>
  <c r="AF60" s="1"/>
  <c r="AD41"/>
  <c r="AD60" s="1"/>
  <c r="AK7"/>
  <c r="AK41" l="1"/>
  <c r="AK60" s="1"/>
  <c r="AQ7"/>
  <c r="AQ41" l="1"/>
  <c r="AQ60" l="1"/>
  <c r="C6" i="3"/>
  <c r="C12" l="1"/>
  <c r="O10"/>
  <c r="E6"/>
  <c r="C21" l="1"/>
  <c r="E12"/>
  <c r="V10"/>
  <c r="V17" s="1"/>
  <c r="V31" s="1"/>
  <c r="O16"/>
  <c r="C22" l="1"/>
  <c r="E21"/>
  <c r="AG46" i="6"/>
  <c r="AG58"/>
  <c r="AH46"/>
  <c r="AH58"/>
  <c r="M46"/>
  <c r="M58"/>
  <c r="W58"/>
  <c r="W46"/>
  <c r="Z58"/>
  <c r="Z46"/>
</calcChain>
</file>

<file path=xl/comments1.xml><?xml version="1.0" encoding="utf-8"?>
<comments xmlns="http://schemas.openxmlformats.org/spreadsheetml/2006/main">
  <authors>
    <author>Jesús Álvarez</author>
  </authors>
  <commentList>
    <comment ref="V4" authorId="0">
      <text>
        <r>
          <rPr>
            <b/>
            <sz val="9"/>
            <color indexed="81"/>
            <rFont val="Tahoma"/>
            <family val="2"/>
          </rPr>
          <t>Jesús Álvarez: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Arial"/>
            <family val="2"/>
          </rPr>
          <t>Incluye los Domingos 
 y otros feriados trabajados.</t>
        </r>
      </text>
    </comment>
  </commentList>
</comments>
</file>

<file path=xl/comments2.xml><?xml version="1.0" encoding="utf-8"?>
<comments xmlns="http://schemas.openxmlformats.org/spreadsheetml/2006/main">
  <authors>
    <author>Jesús Álvarez</author>
  </authors>
  <commentList>
    <comment ref="V4" authorId="0">
      <text>
        <r>
          <rPr>
            <b/>
            <sz val="9"/>
            <color indexed="81"/>
            <rFont val="Tahoma"/>
            <family val="2"/>
          </rPr>
          <t>Jesús Álvarez: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Arial"/>
            <family val="2"/>
          </rPr>
          <t>Incluye los Domingos 
 y otros feriados trabajados.</t>
        </r>
      </text>
    </comment>
  </commentList>
</comments>
</file>

<file path=xl/comments3.xml><?xml version="1.0" encoding="utf-8"?>
<comments xmlns="http://schemas.openxmlformats.org/spreadsheetml/2006/main">
  <authors>
    <author>Jesús Álvarez</author>
  </authors>
  <commentList>
    <comment ref="V4" authorId="0">
      <text>
        <r>
          <rPr>
            <b/>
            <sz val="9"/>
            <color indexed="81"/>
            <rFont val="Tahoma"/>
            <family val="2"/>
          </rPr>
          <t>Jesús Álvarez: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Arial"/>
            <family val="2"/>
          </rPr>
          <t>Incluye los Domingos 
 y otros feriados trabajados.</t>
        </r>
      </text>
    </comment>
  </commentList>
</comments>
</file>

<file path=xl/comments4.xml><?xml version="1.0" encoding="utf-8"?>
<comments xmlns="http://schemas.openxmlformats.org/spreadsheetml/2006/main">
  <authors>
    <author>Jesús Álvarez</author>
  </authors>
  <commentList>
    <comment ref="V4" authorId="0">
      <text>
        <r>
          <rPr>
            <b/>
            <sz val="9"/>
            <color indexed="81"/>
            <rFont val="Tahoma"/>
            <family val="2"/>
          </rPr>
          <t>Jesús Álvarez: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Arial"/>
            <family val="2"/>
          </rPr>
          <t>Incluye los Domingos 
 y otros feriados trabajados.</t>
        </r>
      </text>
    </comment>
  </commentList>
</comments>
</file>

<file path=xl/comments5.xml><?xml version="1.0" encoding="utf-8"?>
<comments xmlns="http://schemas.openxmlformats.org/spreadsheetml/2006/main">
  <authors>
    <author>Jesús Álvarez</author>
  </authors>
  <commentList>
    <comment ref="V4" authorId="0">
      <text>
        <r>
          <rPr>
            <b/>
            <sz val="9"/>
            <color indexed="81"/>
            <rFont val="Tahoma"/>
            <family val="2"/>
          </rPr>
          <t>Jesús Álvarez: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Arial"/>
            <family val="2"/>
          </rPr>
          <t>Incluye los Domingos 
 y otros feriados trabajados.</t>
        </r>
      </text>
    </comment>
  </commentList>
</comments>
</file>

<file path=xl/sharedStrings.xml><?xml version="1.0" encoding="utf-8"?>
<sst xmlns="http://schemas.openxmlformats.org/spreadsheetml/2006/main" count="663" uniqueCount="141">
  <si>
    <t>HACIENDA SICARIGUA C.A</t>
  </si>
  <si>
    <t>Carora - Estado Lara</t>
  </si>
  <si>
    <t>ASIGNACIONES</t>
  </si>
  <si>
    <t>DEDUCCIONES</t>
  </si>
  <si>
    <t>NETO A COBRAR</t>
  </si>
  <si>
    <t>Dotacion</t>
  </si>
  <si>
    <t>Horas Extra</t>
  </si>
  <si>
    <t>Medicina</t>
  </si>
  <si>
    <t>Pagos Extra</t>
  </si>
  <si>
    <t>Ticket</t>
  </si>
  <si>
    <t>FIRMA DEL</t>
  </si>
  <si>
    <t>NOMINA DEL</t>
  </si>
  <si>
    <t>AL</t>
  </si>
  <si>
    <t>Días Trabaj.</t>
  </si>
  <si>
    <t>B. Noct.</t>
  </si>
  <si>
    <t>P.Rem Sind/Enf</t>
  </si>
  <si>
    <t>HORAS EXTRAS</t>
  </si>
  <si>
    <t>SUBTOT.   1</t>
  </si>
  <si>
    <t>Feriado Trab.</t>
  </si>
  <si>
    <t>Domingo Trabajado</t>
  </si>
  <si>
    <t>Sub Total</t>
  </si>
  <si>
    <t>Promedio Semana</t>
  </si>
  <si>
    <t>Días de Descanso</t>
  </si>
  <si>
    <t>Total</t>
  </si>
  <si>
    <t>S.S.O./P.F</t>
  </si>
  <si>
    <t>L.P.H</t>
  </si>
  <si>
    <t>Dcto.</t>
  </si>
  <si>
    <t>Funrevi</t>
  </si>
  <si>
    <t>Cuota sindical</t>
  </si>
  <si>
    <t>Desc. Aut.</t>
  </si>
  <si>
    <t>total</t>
  </si>
  <si>
    <t>TRABAJADOR</t>
  </si>
  <si>
    <t>No.</t>
  </si>
  <si>
    <t>NOMBRE Y APELLIDO</t>
  </si>
  <si>
    <t>Sal/Dia</t>
  </si>
  <si>
    <t>Código</t>
  </si>
  <si>
    <t>L</t>
  </si>
  <si>
    <t>M</t>
  </si>
  <si>
    <t>J</t>
  </si>
  <si>
    <t>V</t>
  </si>
  <si>
    <t>S</t>
  </si>
  <si>
    <t>D</t>
  </si>
  <si>
    <t xml:space="preserve">Días   </t>
  </si>
  <si>
    <t>MONTO</t>
  </si>
  <si>
    <t>y Otros</t>
  </si>
  <si>
    <t>Días</t>
  </si>
  <si>
    <t>Diur.</t>
  </si>
  <si>
    <t>Noct.</t>
  </si>
  <si>
    <t xml:space="preserve">Dias  </t>
  </si>
  <si>
    <t>Devengado</t>
  </si>
  <si>
    <t xml:space="preserve">Días </t>
  </si>
  <si>
    <t>Deveng.</t>
  </si>
  <si>
    <t>Optica</t>
  </si>
  <si>
    <t>LOPNA</t>
  </si>
  <si>
    <t>GANADERIA</t>
  </si>
  <si>
    <t>Vicente P. Briceño*</t>
  </si>
  <si>
    <t>DIAS NO TRABAJADOS</t>
  </si>
  <si>
    <t>Luby Alvarado</t>
  </si>
  <si>
    <t>RM</t>
  </si>
  <si>
    <t>FJ</t>
  </si>
  <si>
    <t>FI</t>
  </si>
  <si>
    <t>EM</t>
  </si>
  <si>
    <t>PS</t>
  </si>
  <si>
    <t>Ricardo A. Parra*</t>
  </si>
  <si>
    <t>Reinaldo Ladino</t>
  </si>
  <si>
    <t>Ángel Custodio Torres</t>
  </si>
  <si>
    <t>Octavio de Jesus  Tua</t>
  </si>
  <si>
    <t>Jose Luis Tua</t>
  </si>
  <si>
    <t>Gerardo M. García</t>
  </si>
  <si>
    <t>Efrain Perozo</t>
  </si>
  <si>
    <t>Jose Juan Garcia</t>
  </si>
  <si>
    <t>Betulio S. González</t>
  </si>
  <si>
    <t>David Rafael Ladino</t>
  </si>
  <si>
    <t>Euclides Gonzalez</t>
  </si>
  <si>
    <t>Felipe Parra</t>
  </si>
  <si>
    <t xml:space="preserve">Javier José Silva </t>
  </si>
  <si>
    <t>Juan G. Velasquez*</t>
  </si>
  <si>
    <t>Niver Javier Rodríguez</t>
  </si>
  <si>
    <t>Noel Rojas</t>
  </si>
  <si>
    <t>Reyes A. Fernández</t>
  </si>
  <si>
    <t>Antonio Bravo</t>
  </si>
  <si>
    <t>Marco A. González</t>
  </si>
  <si>
    <t>Argenis Jesús Garcia*</t>
  </si>
  <si>
    <t>Ángel Alberto Torrealba</t>
  </si>
  <si>
    <t>Edixon Escalona</t>
  </si>
  <si>
    <t>Luis Herrera</t>
  </si>
  <si>
    <t>Nabol Alvarez</t>
  </si>
  <si>
    <t>Libardo A. Torrealba</t>
  </si>
  <si>
    <t>Jorge R. Garcia</t>
  </si>
  <si>
    <t>Armando  Jose Nuñez</t>
  </si>
  <si>
    <t>Jorge Alvarez</t>
  </si>
  <si>
    <t>Carlos perozo</t>
  </si>
  <si>
    <t>José Gregorio Álvarez</t>
  </si>
  <si>
    <t>Luis Falcon</t>
  </si>
  <si>
    <t>Jose angel Herrera</t>
  </si>
  <si>
    <t>EMPLEADOS</t>
  </si>
  <si>
    <t>Aura Marina Torrealba</t>
  </si>
  <si>
    <t>Alberto  J. Hernández</t>
  </si>
  <si>
    <t>Laura Carrasco</t>
  </si>
  <si>
    <t>Totales</t>
  </si>
  <si>
    <t>TEMPOREROS</t>
  </si>
  <si>
    <t>jose gregorio alvarez</t>
  </si>
  <si>
    <t xml:space="preserve">Jesus perez </t>
  </si>
  <si>
    <t>Henry Escalona</t>
  </si>
  <si>
    <t>Rosy Ladino</t>
  </si>
  <si>
    <t>marvin rodriguez</t>
  </si>
  <si>
    <t>Yolimar Perez</t>
  </si>
  <si>
    <t>Luis Miguel Gonzalez</t>
  </si>
  <si>
    <t>GRAN TOTAL</t>
  </si>
  <si>
    <t>HACIENDA SICARIGUA,C.A LECHE</t>
  </si>
  <si>
    <t>ANÁLISIS COMPARATIVO DE LA NÓMINA SEMANAL</t>
  </si>
  <si>
    <t>ÁREA</t>
  </si>
  <si>
    <t>SEMANA 1</t>
  </si>
  <si>
    <t>DIFERENCIA</t>
  </si>
  <si>
    <t>SEMANA 2</t>
  </si>
  <si>
    <t>SEMANA 3</t>
  </si>
  <si>
    <t>SEMANA 4</t>
  </si>
  <si>
    <t>SEMANA 5</t>
  </si>
  <si>
    <t xml:space="preserve">fijos </t>
  </si>
  <si>
    <t>Total Semana</t>
  </si>
  <si>
    <t>Total Rubro</t>
  </si>
  <si>
    <t>Sub total mes</t>
  </si>
  <si>
    <t>medicina</t>
  </si>
  <si>
    <t>extra nomina</t>
  </si>
  <si>
    <t>Total semana</t>
  </si>
  <si>
    <t>Total Mes</t>
  </si>
  <si>
    <t>Total tipo</t>
  </si>
  <si>
    <t>Dias no laborados</t>
  </si>
  <si>
    <t>Fijos ganaderia de leche</t>
  </si>
  <si>
    <t>Empleados</t>
  </si>
  <si>
    <t>Temporeros ganaderia de leche</t>
  </si>
  <si>
    <t>Vacaciones</t>
  </si>
  <si>
    <t>Sueldos empleados fijos</t>
  </si>
  <si>
    <t>Total Fijo</t>
  </si>
  <si>
    <t xml:space="preserve">Medicina </t>
  </si>
  <si>
    <t>Totales semana</t>
  </si>
  <si>
    <t>Total mes</t>
  </si>
  <si>
    <t>Gastos Fijos</t>
  </si>
  <si>
    <t>Pagos extras</t>
  </si>
  <si>
    <t>Pagos extra</t>
  </si>
  <si>
    <t>0/0/0</t>
  </si>
</sst>
</file>

<file path=xl/styles.xml><?xml version="1.0" encoding="utf-8"?>
<styleSheet xmlns="http://schemas.openxmlformats.org/spreadsheetml/2006/main">
  <numFmts count="4">
    <numFmt numFmtId="164" formatCode="_-* #,##0\ _P_t_s_-;\-* #,##0\ _P_t_s_-;_-* &quot;-&quot;\ _P_t_s_-;_-@_-"/>
    <numFmt numFmtId="165" formatCode="_-* #,##0.00\ _P_t_s_-;\-* #,##0.00\ _P_t_s_-;_-* &quot;-&quot;\ _P_t_s_-;_-@_-"/>
    <numFmt numFmtId="166" formatCode="_-* #,##0.0\ _P_t_s_-;\-* #,##0.0\ _P_t_s_-;_-* &quot;-&quot;\ _P_t_s_-;_-@_-"/>
    <numFmt numFmtId="167" formatCode="#,##0.0"/>
  </numFmts>
  <fonts count="15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36"/>
      <name val="Calibri"/>
      <family val="2"/>
      <scheme val="minor"/>
    </font>
    <font>
      <b/>
      <sz val="20"/>
      <name val="Calibri"/>
      <family val="2"/>
      <scheme val="minor"/>
    </font>
    <font>
      <sz val="2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1"/>
      <name val="Arial"/>
      <family val="2"/>
    </font>
    <font>
      <sz val="20"/>
      <color indexed="8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4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0"/>
      </left>
      <right style="thin">
        <color indexed="6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0" borderId="0"/>
    <xf numFmtId="0" fontId="3" fillId="2" borderId="1" applyNumberFormat="0" applyFont="0" applyAlignment="0" applyProtection="0"/>
  </cellStyleXfs>
  <cellXfs count="240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165" fontId="5" fillId="6" borderId="0" xfId="1" applyNumberFormat="1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1" fontId="5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165" fontId="5" fillId="6" borderId="2" xfId="1" applyNumberFormat="1" applyFont="1" applyFill="1" applyBorder="1" applyAlignment="1">
      <alignment horizontal="center" vertical="center" wrapText="1"/>
    </xf>
    <xf numFmtId="165" fontId="5" fillId="6" borderId="7" xfId="1" applyNumberFormat="1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165" fontId="5" fillId="0" borderId="9" xfId="1" applyNumberFormat="1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16" fontId="5" fillId="6" borderId="4" xfId="0" applyNumberFormat="1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165" fontId="5" fillId="6" borderId="6" xfId="1" applyNumberFormat="1" applyFont="1" applyFill="1" applyBorder="1" applyAlignment="1">
      <alignment horizontal="center" vertical="center"/>
    </xf>
    <xf numFmtId="165" fontId="5" fillId="6" borderId="5" xfId="1" applyNumberFormat="1" applyFont="1" applyFill="1" applyBorder="1" applyAlignment="1">
      <alignment horizontal="center" vertical="center"/>
    </xf>
    <xf numFmtId="165" fontId="5" fillId="6" borderId="17" xfId="1" applyNumberFormat="1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165" fontId="5" fillId="6" borderId="18" xfId="1" applyNumberFormat="1" applyFont="1" applyFill="1" applyBorder="1" applyAlignment="1">
      <alignment horizontal="center" vertical="center" wrapText="1"/>
    </xf>
    <xf numFmtId="165" fontId="5" fillId="6" borderId="19" xfId="1" applyNumberFormat="1" applyFont="1" applyFill="1" applyBorder="1" applyAlignment="1">
      <alignment horizontal="center" vertical="center" wrapText="1"/>
    </xf>
    <xf numFmtId="0" fontId="5" fillId="6" borderId="20" xfId="0" applyFont="1" applyFill="1" applyBorder="1" applyAlignment="1">
      <alignment horizontal="center" vertical="center"/>
    </xf>
    <xf numFmtId="165" fontId="5" fillId="0" borderId="21" xfId="1" applyNumberFormat="1" applyFont="1" applyFill="1" applyBorder="1" applyAlignment="1">
      <alignment horizontal="center" vertical="center" wrapText="1"/>
    </xf>
    <xf numFmtId="0" fontId="5" fillId="6" borderId="18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165" fontId="5" fillId="0" borderId="22" xfId="1" applyNumberFormat="1" applyFont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166" fontId="5" fillId="6" borderId="23" xfId="1" applyNumberFormat="1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 wrapText="1"/>
    </xf>
    <xf numFmtId="1" fontId="5" fillId="6" borderId="25" xfId="0" applyNumberFormat="1" applyFont="1" applyFill="1" applyBorder="1" applyAlignment="1">
      <alignment horizontal="center" vertical="center"/>
    </xf>
    <xf numFmtId="1" fontId="5" fillId="7" borderId="26" xfId="0" applyNumberFormat="1" applyFont="1" applyFill="1" applyBorder="1" applyAlignment="1">
      <alignment horizontal="center" vertical="center"/>
    </xf>
    <xf numFmtId="0" fontId="5" fillId="7" borderId="24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1" fontId="5" fillId="6" borderId="26" xfId="0" applyNumberFormat="1" applyFont="1" applyFill="1" applyBorder="1" applyAlignment="1">
      <alignment horizontal="center" vertical="center"/>
    </xf>
    <xf numFmtId="165" fontId="5" fillId="6" borderId="7" xfId="1" applyNumberFormat="1" applyFont="1" applyFill="1" applyBorder="1" applyAlignment="1">
      <alignment horizontal="center" vertical="center"/>
    </xf>
    <xf numFmtId="10" fontId="5" fillId="6" borderId="7" xfId="1" applyNumberFormat="1" applyFont="1" applyFill="1" applyBorder="1" applyAlignment="1">
      <alignment horizontal="center" vertical="center"/>
    </xf>
    <xf numFmtId="9" fontId="5" fillId="6" borderId="7" xfId="1" applyNumberFormat="1" applyFont="1" applyFill="1" applyBorder="1" applyAlignment="1">
      <alignment horizontal="center" vertical="center"/>
    </xf>
    <xf numFmtId="165" fontId="5" fillId="6" borderId="27" xfId="1" applyNumberFormat="1" applyFont="1" applyFill="1" applyBorder="1" applyAlignment="1">
      <alignment horizontal="center" vertical="center" wrapText="1"/>
    </xf>
    <xf numFmtId="9" fontId="5" fillId="6" borderId="2" xfId="1" applyNumberFormat="1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center" vertical="center"/>
    </xf>
    <xf numFmtId="165" fontId="5" fillId="0" borderId="29" xfId="1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165" fontId="5" fillId="0" borderId="0" xfId="1" applyNumberFormat="1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166" fontId="5" fillId="6" borderId="31" xfId="1" applyNumberFormat="1" applyFont="1" applyFill="1" applyBorder="1" applyAlignment="1">
      <alignment horizontal="center" vertical="center"/>
    </xf>
    <xf numFmtId="0" fontId="5" fillId="6" borderId="31" xfId="0" applyFont="1" applyFill="1" applyBorder="1" applyAlignment="1">
      <alignment horizontal="center" vertical="center"/>
    </xf>
    <xf numFmtId="49" fontId="5" fillId="6" borderId="31" xfId="0" applyNumberFormat="1" applyFont="1" applyFill="1" applyBorder="1" applyAlignment="1">
      <alignment horizontal="center" vertical="center" textRotation="90"/>
    </xf>
    <xf numFmtId="4" fontId="5" fillId="6" borderId="31" xfId="0" applyNumberFormat="1" applyFont="1" applyFill="1" applyBorder="1" applyAlignment="1">
      <alignment horizontal="center" vertical="center"/>
    </xf>
    <xf numFmtId="1" fontId="5" fillId="6" borderId="31" xfId="0" applyNumberFormat="1" applyFont="1" applyFill="1" applyBorder="1" applyAlignment="1">
      <alignment horizontal="center" vertical="center" textRotation="90"/>
    </xf>
    <xf numFmtId="165" fontId="5" fillId="6" borderId="31" xfId="1" applyNumberFormat="1" applyFont="1" applyFill="1" applyBorder="1" applyAlignment="1">
      <alignment horizontal="center" vertical="center"/>
    </xf>
    <xf numFmtId="10" fontId="5" fillId="6" borderId="31" xfId="1" applyNumberFormat="1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0" fontId="5" fillId="6" borderId="22" xfId="0" applyFont="1" applyFill="1" applyBorder="1" applyAlignment="1">
      <alignment horizontal="center" vertical="center"/>
    </xf>
    <xf numFmtId="4" fontId="5" fillId="6" borderId="22" xfId="0" applyNumberFormat="1" applyFont="1" applyFill="1" applyBorder="1" applyAlignment="1">
      <alignment horizontal="center" vertical="center"/>
    </xf>
    <xf numFmtId="4" fontId="5" fillId="0" borderId="22" xfId="0" applyNumberFormat="1" applyFont="1" applyFill="1" applyBorder="1" applyAlignment="1">
      <alignment horizontal="center" vertical="center"/>
    </xf>
    <xf numFmtId="0" fontId="5" fillId="6" borderId="22" xfId="0" applyNumberFormat="1" applyFont="1" applyFill="1" applyBorder="1" applyAlignment="1">
      <alignment horizontal="center" vertical="center"/>
    </xf>
    <xf numFmtId="3" fontId="5" fillId="6" borderId="22" xfId="0" applyNumberFormat="1" applyFont="1" applyFill="1" applyBorder="1" applyAlignment="1">
      <alignment horizontal="center" vertical="center"/>
    </xf>
    <xf numFmtId="1" fontId="5" fillId="6" borderId="22" xfId="0" applyNumberFormat="1" applyFont="1" applyFill="1" applyBorder="1" applyAlignment="1">
      <alignment horizontal="center" vertical="center"/>
    </xf>
    <xf numFmtId="4" fontId="5" fillId="6" borderId="22" xfId="1" applyNumberFormat="1" applyFont="1" applyFill="1" applyBorder="1" applyAlignment="1">
      <alignment horizontal="center" vertical="center"/>
    </xf>
    <xf numFmtId="4" fontId="5" fillId="6" borderId="32" xfId="1" applyNumberFormat="1" applyFont="1" applyFill="1" applyBorder="1" applyAlignment="1">
      <alignment horizontal="center" vertical="center"/>
    </xf>
    <xf numFmtId="4" fontId="5" fillId="0" borderId="22" xfId="1" applyNumberFormat="1" applyFont="1" applyFill="1" applyBorder="1" applyAlignment="1">
      <alignment horizontal="center" vertical="center"/>
    </xf>
    <xf numFmtId="4" fontId="5" fillId="0" borderId="32" xfId="1" applyNumberFormat="1" applyFont="1" applyFill="1" applyBorder="1" applyAlignment="1">
      <alignment horizontal="center" vertical="center"/>
    </xf>
    <xf numFmtId="4" fontId="5" fillId="6" borderId="33" xfId="1" applyNumberFormat="1" applyFont="1" applyFill="1" applyBorder="1" applyAlignment="1">
      <alignment horizontal="center" vertical="center"/>
    </xf>
    <xf numFmtId="0" fontId="7" fillId="0" borderId="33" xfId="5" applyFont="1" applyBorder="1" applyAlignment="1">
      <alignment horizontal="center" vertical="center" wrapText="1"/>
    </xf>
    <xf numFmtId="0" fontId="7" fillId="0" borderId="31" xfId="5" applyFont="1" applyBorder="1" applyAlignment="1">
      <alignment horizontal="center" vertical="center" wrapText="1"/>
    </xf>
    <xf numFmtId="0" fontId="7" fillId="0" borderId="12" xfId="5" applyFont="1" applyBorder="1" applyAlignment="1">
      <alignment horizontal="center" vertical="center" wrapText="1"/>
    </xf>
    <xf numFmtId="4" fontId="5" fillId="0" borderId="13" xfId="0" applyNumberFormat="1" applyFont="1" applyFill="1" applyBorder="1" applyAlignment="1">
      <alignment horizontal="center" vertical="center"/>
    </xf>
    <xf numFmtId="0" fontId="5" fillId="6" borderId="13" xfId="0" applyNumberFormat="1" applyFont="1" applyFill="1" applyBorder="1" applyAlignment="1">
      <alignment horizontal="center" vertical="center"/>
    </xf>
    <xf numFmtId="3" fontId="5" fillId="6" borderId="13" xfId="0" applyNumberFormat="1" applyFont="1" applyFill="1" applyBorder="1" applyAlignment="1">
      <alignment horizontal="center" vertical="center"/>
    </xf>
    <xf numFmtId="1" fontId="5" fillId="6" borderId="13" xfId="0" applyNumberFormat="1" applyFont="1" applyFill="1" applyBorder="1" applyAlignment="1">
      <alignment horizontal="center" vertical="center"/>
    </xf>
    <xf numFmtId="4" fontId="5" fillId="6" borderId="13" xfId="1" applyNumberFormat="1" applyFont="1" applyFill="1" applyBorder="1" applyAlignment="1">
      <alignment horizontal="center" vertical="center"/>
    </xf>
    <xf numFmtId="3" fontId="5" fillId="6" borderId="13" xfId="1" applyNumberFormat="1" applyFont="1" applyFill="1" applyBorder="1" applyAlignment="1">
      <alignment horizontal="center" vertical="center"/>
    </xf>
    <xf numFmtId="4" fontId="5" fillId="0" borderId="33" xfId="1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13" xfId="5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1" fillId="0" borderId="0" xfId="5" applyFont="1" applyAlignment="1">
      <alignment horizontal="center"/>
    </xf>
    <xf numFmtId="2" fontId="5" fillId="6" borderId="13" xfId="0" applyNumberFormat="1" applyFont="1" applyFill="1" applyBorder="1" applyAlignment="1">
      <alignment horizontal="center" vertical="center"/>
    </xf>
    <xf numFmtId="3" fontId="5" fillId="0" borderId="13" xfId="0" applyNumberFormat="1" applyFont="1" applyFill="1" applyBorder="1" applyAlignment="1">
      <alignment horizontal="center" vertical="center"/>
    </xf>
    <xf numFmtId="167" fontId="5" fillId="0" borderId="13" xfId="0" applyNumberFormat="1" applyFont="1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0" borderId="13" xfId="0" applyNumberFormat="1" applyFont="1" applyBorder="1" applyAlignment="1">
      <alignment horizontal="center" vertical="center"/>
    </xf>
    <xf numFmtId="4" fontId="5" fillId="0" borderId="13" xfId="0" applyNumberFormat="1" applyFont="1" applyBorder="1" applyAlignment="1">
      <alignment horizontal="center" vertical="center"/>
    </xf>
    <xf numFmtId="3" fontId="5" fillId="0" borderId="13" xfId="0" applyNumberFormat="1" applyFont="1" applyBorder="1" applyAlignment="1">
      <alignment horizontal="center" vertical="center"/>
    </xf>
    <xf numFmtId="4" fontId="5" fillId="0" borderId="13" xfId="1" applyNumberFormat="1" applyFont="1" applyBorder="1" applyAlignment="1">
      <alignment horizontal="center" vertical="center"/>
    </xf>
    <xf numFmtId="4" fontId="5" fillId="6" borderId="33" xfId="0" applyNumberFormat="1" applyFont="1" applyFill="1" applyBorder="1" applyAlignment="1">
      <alignment horizontal="center" vertical="center"/>
    </xf>
    <xf numFmtId="0" fontId="5" fillId="6" borderId="33" xfId="0" applyFont="1" applyFill="1" applyBorder="1" applyAlignment="1">
      <alignment horizontal="center" vertical="center"/>
    </xf>
    <xf numFmtId="1" fontId="5" fillId="6" borderId="13" xfId="1" applyNumberFormat="1" applyFont="1" applyFill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6" borderId="35" xfId="0" applyFont="1" applyFill="1" applyBorder="1" applyAlignment="1">
      <alignment horizontal="center" vertical="center"/>
    </xf>
    <xf numFmtId="3" fontId="5" fillId="6" borderId="0" xfId="0" applyNumberFormat="1" applyFont="1" applyFill="1" applyBorder="1" applyAlignment="1">
      <alignment horizontal="center" vertical="center"/>
    </xf>
    <xf numFmtId="4" fontId="5" fillId="6" borderId="0" xfId="0" applyNumberFormat="1" applyFont="1" applyFill="1" applyBorder="1" applyAlignment="1">
      <alignment horizontal="center" vertical="center"/>
    </xf>
    <xf numFmtId="0" fontId="5" fillId="6" borderId="0" xfId="0" applyNumberFormat="1" applyFont="1" applyFill="1" applyBorder="1" applyAlignment="1">
      <alignment horizontal="center" vertical="center"/>
    </xf>
    <xf numFmtId="1" fontId="5" fillId="6" borderId="0" xfId="0" applyNumberFormat="1" applyFont="1" applyFill="1" applyBorder="1" applyAlignment="1">
      <alignment horizontal="center" vertical="center"/>
    </xf>
    <xf numFmtId="3" fontId="5" fillId="6" borderId="0" xfId="1" applyNumberFormat="1" applyFont="1" applyFill="1" applyBorder="1" applyAlignment="1">
      <alignment horizontal="center" vertical="center"/>
    </xf>
    <xf numFmtId="1" fontId="5" fillId="6" borderId="0" xfId="1" applyNumberFormat="1" applyFont="1" applyFill="1" applyBorder="1" applyAlignment="1">
      <alignment horizontal="center" vertical="center"/>
    </xf>
    <xf numFmtId="4" fontId="5" fillId="6" borderId="0" xfId="1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6" borderId="36" xfId="0" applyFont="1" applyFill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4" fontId="5" fillId="0" borderId="13" xfId="1" applyNumberFormat="1" applyFont="1" applyFill="1" applyBorder="1" applyAlignment="1">
      <alignment horizontal="center" vertical="center"/>
    </xf>
    <xf numFmtId="0" fontId="5" fillId="6" borderId="37" xfId="0" applyFont="1" applyFill="1" applyBorder="1" applyAlignment="1">
      <alignment horizontal="center" vertical="center"/>
    </xf>
    <xf numFmtId="4" fontId="5" fillId="6" borderId="5" xfId="0" applyNumberFormat="1" applyFont="1" applyFill="1" applyBorder="1" applyAlignment="1">
      <alignment horizontal="center" vertical="center"/>
    </xf>
    <xf numFmtId="4" fontId="5" fillId="6" borderId="17" xfId="0" applyNumberFormat="1" applyFont="1" applyFill="1" applyBorder="1" applyAlignment="1">
      <alignment horizontal="center" vertical="center"/>
    </xf>
    <xf numFmtId="4" fontId="5" fillId="6" borderId="17" xfId="1" applyNumberFormat="1" applyFont="1" applyFill="1" applyBorder="1" applyAlignment="1">
      <alignment horizontal="center" vertical="center"/>
    </xf>
    <xf numFmtId="4" fontId="5" fillId="6" borderId="6" xfId="1" applyNumberFormat="1" applyFont="1" applyFill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3" fontId="5" fillId="6" borderId="36" xfId="0" applyNumberFormat="1" applyFont="1" applyFill="1" applyBorder="1" applyAlignment="1">
      <alignment horizontal="center" vertical="center"/>
    </xf>
    <xf numFmtId="4" fontId="5" fillId="6" borderId="36" xfId="0" applyNumberFormat="1" applyFont="1" applyFill="1" applyBorder="1" applyAlignment="1">
      <alignment horizontal="center" vertical="center"/>
    </xf>
    <xf numFmtId="0" fontId="5" fillId="6" borderId="36" xfId="0" applyNumberFormat="1" applyFont="1" applyFill="1" applyBorder="1" applyAlignment="1">
      <alignment horizontal="center" vertical="center"/>
    </xf>
    <xf numFmtId="1" fontId="5" fillId="6" borderId="36" xfId="0" applyNumberFormat="1" applyFont="1" applyFill="1" applyBorder="1" applyAlignment="1">
      <alignment horizontal="center" vertical="center"/>
    </xf>
    <xf numFmtId="3" fontId="5" fillId="6" borderId="36" xfId="1" applyNumberFormat="1" applyFont="1" applyFill="1" applyBorder="1" applyAlignment="1">
      <alignment horizontal="center" vertical="center"/>
    </xf>
    <xf numFmtId="1" fontId="5" fillId="6" borderId="36" xfId="1" applyNumberFormat="1" applyFont="1" applyFill="1" applyBorder="1" applyAlignment="1">
      <alignment horizontal="center" vertical="center"/>
    </xf>
    <xf numFmtId="4" fontId="5" fillId="6" borderId="36" xfId="1" applyNumberFormat="1" applyFont="1" applyFill="1" applyBorder="1" applyAlignment="1">
      <alignment horizontal="center" vertical="center"/>
    </xf>
    <xf numFmtId="3" fontId="5" fillId="6" borderId="22" xfId="1" applyNumberFormat="1" applyFont="1" applyFill="1" applyBorder="1" applyAlignment="1">
      <alignment horizontal="center" vertical="center"/>
    </xf>
    <xf numFmtId="0" fontId="5" fillId="6" borderId="32" xfId="0" applyFont="1" applyFill="1" applyBorder="1" applyAlignment="1">
      <alignment horizontal="center" vertical="center"/>
    </xf>
    <xf numFmtId="0" fontId="1" fillId="0" borderId="0" xfId="5" applyFont="1"/>
    <xf numFmtId="0" fontId="7" fillId="0" borderId="33" xfId="5" applyFont="1" applyBorder="1" applyAlignment="1">
      <alignment horizontal="center" vertical="center"/>
    </xf>
    <xf numFmtId="0" fontId="7" fillId="0" borderId="12" xfId="5" applyFont="1" applyBorder="1" applyAlignment="1">
      <alignment horizontal="center" vertical="center"/>
    </xf>
    <xf numFmtId="3" fontId="5" fillId="0" borderId="0" xfId="1" applyNumberFormat="1" applyFont="1" applyBorder="1" applyAlignment="1">
      <alignment horizontal="center" vertical="center"/>
    </xf>
    <xf numFmtId="4" fontId="5" fillId="6" borderId="12" xfId="0" applyNumberFormat="1" applyFont="1" applyFill="1" applyBorder="1" applyAlignment="1">
      <alignment horizontal="center" vertical="center"/>
    </xf>
    <xf numFmtId="165" fontId="6" fillId="0" borderId="0" xfId="1" applyNumberFormat="1" applyFont="1" applyAlignment="1">
      <alignment horizontal="center" vertical="center"/>
    </xf>
    <xf numFmtId="166" fontId="6" fillId="0" borderId="0" xfId="1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6" fillId="0" borderId="0" xfId="1" applyNumberFormat="1" applyFont="1" applyAlignment="1">
      <alignment horizontal="center" vertical="center"/>
    </xf>
    <xf numFmtId="4" fontId="8" fillId="0" borderId="0" xfId="1" applyNumberFormat="1" applyFont="1" applyFill="1" applyBorder="1" applyAlignment="1">
      <alignment horizontal="center" vertical="center"/>
    </xf>
    <xf numFmtId="3" fontId="6" fillId="0" borderId="0" xfId="1" applyNumberFormat="1" applyFont="1" applyBorder="1" applyAlignment="1">
      <alignment horizontal="center" vertical="center"/>
    </xf>
    <xf numFmtId="4" fontId="6" fillId="0" borderId="0" xfId="1" applyNumberFormat="1" applyFont="1" applyBorder="1" applyAlignment="1">
      <alignment horizontal="center" vertical="center"/>
    </xf>
    <xf numFmtId="4" fontId="6" fillId="0" borderId="0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1" fontId="6" fillId="0" borderId="0" xfId="1" applyNumberFormat="1" applyFont="1" applyBorder="1" applyAlignment="1">
      <alignment horizontal="center" vertical="center"/>
    </xf>
    <xf numFmtId="4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/>
    <xf numFmtId="4" fontId="6" fillId="0" borderId="13" xfId="0" applyNumberFormat="1" applyFont="1" applyBorder="1" applyAlignment="1">
      <alignment horizontal="center" vertical="center"/>
    </xf>
    <xf numFmtId="0" fontId="12" fillId="0" borderId="13" xfId="0" applyFont="1" applyFill="1" applyBorder="1" applyAlignment="1">
      <alignment horizontal="left" vertical="center" wrapText="1"/>
    </xf>
    <xf numFmtId="0" fontId="6" fillId="0" borderId="13" xfId="0" applyFont="1" applyFill="1" applyBorder="1" applyAlignment="1">
      <alignment vertical="center" wrapText="1"/>
    </xf>
    <xf numFmtId="4" fontId="6" fillId="0" borderId="13" xfId="0" applyNumberFormat="1" applyFont="1" applyBorder="1" applyAlignment="1">
      <alignment horizontal="center" vertical="center" wrapText="1"/>
    </xf>
    <xf numFmtId="3" fontId="6" fillId="0" borderId="13" xfId="0" applyNumberFormat="1" applyFont="1" applyBorder="1" applyAlignment="1">
      <alignment horizontal="center" vertical="center"/>
    </xf>
    <xf numFmtId="4" fontId="6" fillId="0" borderId="0" xfId="0" applyNumberFormat="1" applyFont="1"/>
    <xf numFmtId="3" fontId="6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right" vertical="center"/>
    </xf>
    <xf numFmtId="4" fontId="6" fillId="0" borderId="0" xfId="0" applyNumberFormat="1" applyFont="1" applyAlignment="1">
      <alignment horizontal="center" vertical="center" wrapText="1"/>
    </xf>
    <xf numFmtId="4" fontId="14" fillId="5" borderId="13" xfId="4" applyNumberFormat="1" applyFont="1" applyBorder="1" applyAlignment="1">
      <alignment horizontal="center" vertical="center" wrapText="1"/>
    </xf>
    <xf numFmtId="0" fontId="6" fillId="0" borderId="0" xfId="0" applyFont="1" applyBorder="1"/>
    <xf numFmtId="0" fontId="6" fillId="0" borderId="0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1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6" fillId="6" borderId="0" xfId="0" applyFont="1" applyFill="1" applyBorder="1" applyAlignment="1">
      <alignment horizontal="center" wrapText="1"/>
    </xf>
    <xf numFmtId="0" fontId="12" fillId="0" borderId="39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4" fontId="12" fillId="0" borderId="13" xfId="0" applyNumberFormat="1" applyFont="1" applyBorder="1" applyAlignment="1">
      <alignment horizontal="center" vertical="center" wrapText="1"/>
    </xf>
    <xf numFmtId="4" fontId="12" fillId="0" borderId="13" xfId="0" applyNumberFormat="1" applyFont="1" applyBorder="1" applyAlignment="1">
      <alignment horizontal="right" vertical="center" wrapText="1"/>
    </xf>
    <xf numFmtId="4" fontId="12" fillId="2" borderId="1" xfId="6" applyNumberFormat="1" applyFont="1" applyAlignment="1">
      <alignment horizontal="right" vertical="center" wrapText="1"/>
    </xf>
    <xf numFmtId="4" fontId="12" fillId="2" borderId="1" xfId="6" applyNumberFormat="1" applyFont="1" applyAlignment="1">
      <alignment horizontal="center" vertical="center" wrapText="1"/>
    </xf>
    <xf numFmtId="4" fontId="6" fillId="2" borderId="1" xfId="6" applyNumberFormat="1" applyFont="1" applyAlignment="1">
      <alignment horizontal="center" vertical="center" wrapText="1"/>
    </xf>
    <xf numFmtId="3" fontId="12" fillId="0" borderId="13" xfId="0" applyNumberFormat="1" applyFont="1" applyBorder="1" applyAlignment="1">
      <alignment horizontal="center" vertical="center" wrapText="1"/>
    </xf>
    <xf numFmtId="4" fontId="6" fillId="2" borderId="13" xfId="6" applyNumberFormat="1" applyFont="1" applyBorder="1" applyAlignment="1">
      <alignment horizontal="center" vertical="center" wrapText="1"/>
    </xf>
    <xf numFmtId="4" fontId="12" fillId="0" borderId="22" xfId="0" applyNumberFormat="1" applyFont="1" applyBorder="1" applyAlignment="1">
      <alignment horizontal="right" vertical="center" wrapText="1"/>
    </xf>
    <xf numFmtId="4" fontId="14" fillId="4" borderId="13" xfId="3" applyNumberFormat="1" applyFont="1" applyBorder="1" applyAlignment="1">
      <alignment horizontal="center" vertical="center" wrapText="1"/>
    </xf>
    <xf numFmtId="4" fontId="14" fillId="4" borderId="22" xfId="3" applyNumberFormat="1" applyFont="1" applyBorder="1" applyAlignment="1">
      <alignment horizontal="right" vertical="center" wrapText="1"/>
    </xf>
    <xf numFmtId="0" fontId="12" fillId="2" borderId="1" xfId="6" applyNumberFormat="1" applyFont="1" applyAlignment="1">
      <alignment horizontal="center" vertical="center" wrapText="1"/>
    </xf>
    <xf numFmtId="0" fontId="6" fillId="0" borderId="13" xfId="0" applyFont="1" applyFill="1" applyBorder="1" applyAlignment="1">
      <alignment horizontal="right" vertical="center" wrapText="1"/>
    </xf>
    <xf numFmtId="4" fontId="14" fillId="4" borderId="13" xfId="3" applyNumberFormat="1" applyFont="1" applyBorder="1" applyAlignment="1">
      <alignment horizontal="right" vertical="center" wrapText="1"/>
    </xf>
    <xf numFmtId="3" fontId="12" fillId="6" borderId="13" xfId="0" applyNumberFormat="1" applyFont="1" applyFill="1" applyBorder="1" applyAlignment="1">
      <alignment horizontal="center" vertical="center" wrapText="1"/>
    </xf>
    <xf numFmtId="0" fontId="6" fillId="9" borderId="13" xfId="0" applyFont="1" applyFill="1" applyBorder="1" applyAlignment="1">
      <alignment horizontal="center" vertical="center" wrapText="1"/>
    </xf>
    <xf numFmtId="4" fontId="14" fillId="3" borderId="13" xfId="2" applyNumberFormat="1" applyFont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5" fillId="6" borderId="30" xfId="0" applyFont="1" applyFill="1" applyBorder="1" applyAlignment="1">
      <alignment horizontal="center" vertical="center"/>
    </xf>
    <xf numFmtId="4" fontId="5" fillId="6" borderId="24" xfId="0" applyNumberFormat="1" applyFont="1" applyFill="1" applyBorder="1" applyAlignment="1">
      <alignment horizontal="center" vertical="center"/>
    </xf>
    <xf numFmtId="4" fontId="5" fillId="0" borderId="24" xfId="0" applyNumberFormat="1" applyFont="1" applyFill="1" applyBorder="1" applyAlignment="1">
      <alignment horizontal="center" vertical="center"/>
    </xf>
    <xf numFmtId="4" fontId="5" fillId="6" borderId="23" xfId="0" applyNumberFormat="1" applyFont="1" applyFill="1" applyBorder="1" applyAlignment="1">
      <alignment horizontal="center" vertical="center"/>
    </xf>
    <xf numFmtId="0" fontId="5" fillId="6" borderId="24" xfId="0" applyNumberFormat="1" applyFont="1" applyFill="1" applyBorder="1" applyAlignment="1">
      <alignment horizontal="center" vertical="center"/>
    </xf>
    <xf numFmtId="3" fontId="5" fillId="6" borderId="24" xfId="0" applyNumberFormat="1" applyFont="1" applyFill="1" applyBorder="1" applyAlignment="1">
      <alignment horizontal="center" vertical="center"/>
    </xf>
    <xf numFmtId="1" fontId="5" fillId="6" borderId="24" xfId="0" applyNumberFormat="1" applyFont="1" applyFill="1" applyBorder="1" applyAlignment="1">
      <alignment horizontal="center" vertical="center"/>
    </xf>
    <xf numFmtId="4" fontId="5" fillId="6" borderId="24" xfId="1" applyNumberFormat="1" applyFont="1" applyFill="1" applyBorder="1" applyAlignment="1">
      <alignment horizontal="center" vertical="center"/>
    </xf>
    <xf numFmtId="3" fontId="5" fillId="6" borderId="24" xfId="1" applyNumberFormat="1" applyFont="1" applyFill="1" applyBorder="1" applyAlignment="1">
      <alignment horizontal="center" vertical="center"/>
    </xf>
    <xf numFmtId="4" fontId="5" fillId="6" borderId="38" xfId="0" applyNumberFormat="1" applyFont="1" applyFill="1" applyBorder="1" applyAlignment="1">
      <alignment horizontal="center" vertical="center"/>
    </xf>
    <xf numFmtId="4" fontId="5" fillId="0" borderId="23" xfId="1" applyNumberFormat="1" applyFont="1" applyFill="1" applyBorder="1" applyAlignment="1">
      <alignment horizontal="center" vertical="center"/>
    </xf>
    <xf numFmtId="0" fontId="5" fillId="6" borderId="38" xfId="0" applyFont="1" applyFill="1" applyBorder="1" applyAlignment="1">
      <alignment horizontal="center" vertical="center"/>
    </xf>
    <xf numFmtId="4" fontId="5" fillId="6" borderId="38" xfId="1" applyNumberFormat="1" applyFont="1" applyFill="1" applyBorder="1" applyAlignment="1">
      <alignment horizontal="center" vertical="center"/>
    </xf>
    <xf numFmtId="0" fontId="5" fillId="6" borderId="41" xfId="0" applyFont="1" applyFill="1" applyBorder="1" applyAlignment="1">
      <alignment horizontal="center" vertical="center"/>
    </xf>
    <xf numFmtId="4" fontId="5" fillId="6" borderId="37" xfId="0" applyNumberFormat="1" applyFont="1" applyFill="1" applyBorder="1" applyAlignment="1">
      <alignment horizontal="center" vertical="center"/>
    </xf>
    <xf numFmtId="0" fontId="5" fillId="6" borderId="37" xfId="0" applyNumberFormat="1" applyFont="1" applyFill="1" applyBorder="1" applyAlignment="1">
      <alignment horizontal="center" vertical="center"/>
    </xf>
    <xf numFmtId="3" fontId="5" fillId="6" borderId="37" xfId="0" applyNumberFormat="1" applyFont="1" applyFill="1" applyBorder="1" applyAlignment="1">
      <alignment horizontal="center" vertical="center"/>
    </xf>
    <xf numFmtId="1" fontId="5" fillId="6" borderId="37" xfId="0" applyNumberFormat="1" applyFont="1" applyFill="1" applyBorder="1" applyAlignment="1">
      <alignment horizontal="center" vertical="center"/>
    </xf>
    <xf numFmtId="4" fontId="5" fillId="6" borderId="37" xfId="1" applyNumberFormat="1" applyFont="1" applyFill="1" applyBorder="1" applyAlignment="1">
      <alignment horizontal="center" vertical="center"/>
    </xf>
    <xf numFmtId="1" fontId="5" fillId="6" borderId="37" xfId="1" applyNumberFormat="1" applyFont="1" applyFill="1" applyBorder="1" applyAlignment="1">
      <alignment horizontal="center" vertical="center"/>
    </xf>
    <xf numFmtId="4" fontId="5" fillId="0" borderId="37" xfId="0" applyNumberFormat="1" applyFont="1" applyFill="1" applyBorder="1" applyAlignment="1">
      <alignment horizontal="center" vertical="center"/>
    </xf>
    <xf numFmtId="4" fontId="5" fillId="6" borderId="11" xfId="1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42" xfId="5" applyFont="1" applyBorder="1" applyAlignment="1">
      <alignment horizontal="center" vertical="center"/>
    </xf>
    <xf numFmtId="0" fontId="7" fillId="0" borderId="25" xfId="5" applyFont="1" applyBorder="1" applyAlignment="1">
      <alignment horizontal="center" vertical="center"/>
    </xf>
  </cellXfs>
  <cellStyles count="7">
    <cellStyle name="60% - Énfasis5" xfId="3" builtinId="48"/>
    <cellStyle name="Énfasis3" xfId="2" builtinId="37"/>
    <cellStyle name="Énfasis6" xfId="4" builtinId="49"/>
    <cellStyle name="Millares [0]" xfId="1" builtinId="6"/>
    <cellStyle name="Normal" xfId="0" builtinId="0"/>
    <cellStyle name="Normal 4" xfId="5"/>
    <cellStyle name="Notas 2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VE"/>
  <c:chart>
    <c:plotArea>
      <c:layout>
        <c:manualLayout>
          <c:layoutTarget val="inner"/>
          <c:xMode val="edge"/>
          <c:yMode val="edge"/>
          <c:x val="8.272350607336873E-2"/>
          <c:y val="3.4043381997969094E-2"/>
          <c:w val="0.70953139229689444"/>
          <c:h val="0.90785753524995427"/>
        </c:manualLayout>
      </c:layout>
      <c:barChart>
        <c:barDir val="col"/>
        <c:grouping val="stacked"/>
        <c:ser>
          <c:idx val="0"/>
          <c:order val="0"/>
          <c:tx>
            <c:strRef>
              <c:f>'Estadistica Mes'!$O$9</c:f>
              <c:strCache>
                <c:ptCount val="1"/>
                <c:pt idx="0">
                  <c:v>Fijos ganaderia de leche</c:v>
                </c:pt>
              </c:strCache>
            </c:strRef>
          </c:tx>
          <c:val>
            <c:numRef>
              <c:f>'Estadistica Mes'!$O$10:$O$14</c:f>
              <c:numCache>
                <c:formatCode>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6C-47D2-96CD-67399DD8C149}"/>
            </c:ext>
          </c:extLst>
        </c:ser>
        <c:ser>
          <c:idx val="1"/>
          <c:order val="1"/>
          <c:tx>
            <c:strRef>
              <c:f>'Estadistica Mes'!$P$9</c:f>
              <c:strCache>
                <c:ptCount val="1"/>
                <c:pt idx="0">
                  <c:v>Empleados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'Estadistica Mes'!$P$10:$P$14</c:f>
              <c:numCache>
                <c:formatCode>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D6C-47D2-96CD-67399DD8C149}"/>
            </c:ext>
          </c:extLst>
        </c:ser>
        <c:ser>
          <c:idx val="2"/>
          <c:order val="2"/>
          <c:tx>
            <c:strRef>
              <c:f>'Estadistica Mes'!$Q$9</c:f>
              <c:strCache>
                <c:ptCount val="1"/>
                <c:pt idx="0">
                  <c:v>Temporeros ganaderia de leche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'Estadistica Mes'!$Q$10:$Q$14</c:f>
              <c:numCache>
                <c:formatCode>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D6C-47D2-96CD-67399DD8C149}"/>
            </c:ext>
          </c:extLst>
        </c:ser>
        <c:ser>
          <c:idx val="3"/>
          <c:order val="3"/>
          <c:tx>
            <c:strRef>
              <c:f>'Estadistica Mes'!$R$9</c:f>
              <c:strCache>
                <c:ptCount val="1"/>
                <c:pt idx="0">
                  <c:v>Vacaciones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'Estadistica Mes'!$R$10:$R$14</c:f>
              <c:numCache>
                <c:formatCode>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D6C-47D2-96CD-67399DD8C149}"/>
            </c:ext>
          </c:extLst>
        </c:ser>
        <c:ser>
          <c:idx val="4"/>
          <c:order val="4"/>
          <c:tx>
            <c:strRef>
              <c:f>'Estadistica Mes'!$S$9</c:f>
              <c:strCache>
                <c:ptCount val="1"/>
                <c:pt idx="0">
                  <c:v>Ticket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'Estadistica Mes'!$S$10:$S$14</c:f>
              <c:numCache>
                <c:formatCode>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D6C-47D2-96CD-67399DD8C149}"/>
            </c:ext>
          </c:extLst>
        </c:ser>
        <c:ser>
          <c:idx val="5"/>
          <c:order val="5"/>
          <c:tx>
            <c:strRef>
              <c:f>'Estadistica Mes'!$T$9</c:f>
              <c:strCache>
                <c:ptCount val="1"/>
                <c:pt idx="0">
                  <c:v>Sueldos empleados fijos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'Estadistica Mes'!$T$10:$T$14</c:f>
              <c:numCache>
                <c:formatCode>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D6C-47D2-96CD-67399DD8C149}"/>
            </c:ext>
          </c:extLst>
        </c:ser>
        <c:overlap val="100"/>
        <c:axId val="68527232"/>
        <c:axId val="68528768"/>
      </c:barChart>
      <c:catAx>
        <c:axId val="68527232"/>
        <c:scaling>
          <c:orientation val="minMax"/>
        </c:scaling>
        <c:axPos val="b"/>
        <c:numFmt formatCode="General" sourceLinked="1"/>
        <c:tickLblPos val="nextTo"/>
        <c:crossAx val="68528768"/>
        <c:crosses val="autoZero"/>
        <c:auto val="1"/>
        <c:lblAlgn val="ctr"/>
        <c:lblOffset val="100"/>
      </c:catAx>
      <c:valAx>
        <c:axId val="68528768"/>
        <c:scaling>
          <c:orientation val="minMax"/>
        </c:scaling>
        <c:axPos val="l"/>
        <c:majorGridlines/>
        <c:numFmt formatCode="#,##0.00" sourceLinked="1"/>
        <c:tickLblPos val="nextTo"/>
        <c:crossAx val="6852723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VE"/>
  <c:chart>
    <c:plotArea>
      <c:layout/>
      <c:barChart>
        <c:barDir val="col"/>
        <c:grouping val="clustered"/>
        <c:ser>
          <c:idx val="0"/>
          <c:order val="0"/>
          <c:tx>
            <c:strRef>
              <c:f>'Estadistica Mes'!$O$20</c:f>
              <c:strCache>
                <c:ptCount val="1"/>
                <c:pt idx="0">
                  <c:v>medicina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'Estadistica Mes'!$N$21:$N$26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'Estadistica Mes'!$O$21:$O$26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#,##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670-4296-BBDC-16D33323EF59}"/>
            </c:ext>
          </c:extLst>
        </c:ser>
        <c:ser>
          <c:idx val="1"/>
          <c:order val="1"/>
          <c:tx>
            <c:strRef>
              <c:f>'Estadistica Mes'!$P$20</c:f>
              <c:strCache>
                <c:ptCount val="1"/>
                <c:pt idx="0">
                  <c:v>extra nomina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'Estadistica Mes'!$N$21:$N$26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'Estadistica Mes'!$P$21:$P$26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#,##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670-4296-BBDC-16D33323EF59}"/>
            </c:ext>
          </c:extLst>
        </c:ser>
        <c:axId val="68637824"/>
        <c:axId val="68639360"/>
      </c:barChart>
      <c:catAx>
        <c:axId val="68637824"/>
        <c:scaling>
          <c:orientation val="minMax"/>
        </c:scaling>
        <c:axPos val="b"/>
        <c:numFmt formatCode="General" sourceLinked="1"/>
        <c:tickLblPos val="nextTo"/>
        <c:crossAx val="68639360"/>
        <c:crosses val="autoZero"/>
        <c:auto val="1"/>
        <c:lblAlgn val="ctr"/>
        <c:lblOffset val="100"/>
      </c:catAx>
      <c:valAx>
        <c:axId val="68639360"/>
        <c:scaling>
          <c:orientation val="minMax"/>
        </c:scaling>
        <c:axPos val="l"/>
        <c:majorGridlines/>
        <c:numFmt formatCode="#,##0.00" sourceLinked="1"/>
        <c:tickLblPos val="nextTo"/>
        <c:crossAx val="6863782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VE"/>
  <c:chart>
    <c:plotArea>
      <c:layout/>
      <c:barChart>
        <c:barDir val="col"/>
        <c:grouping val="clustered"/>
        <c:ser>
          <c:idx val="0"/>
          <c:order val="0"/>
          <c:tx>
            <c:strRef>
              <c:f>'Estadistica Mes'!$P$34</c:f>
              <c:strCache>
                <c:ptCount val="1"/>
                <c:pt idx="0">
                  <c:v>V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'Estadistica Mes'!$P$35:$P$39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DFC-4322-B998-805F4850C09D}"/>
            </c:ext>
          </c:extLst>
        </c:ser>
        <c:ser>
          <c:idx val="1"/>
          <c:order val="1"/>
          <c:tx>
            <c:strRef>
              <c:f>'Estadistica Mes'!$Q$34</c:f>
              <c:strCache>
                <c:ptCount val="1"/>
                <c:pt idx="0">
                  <c:v>RM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'Estadistica Mes'!$Q$35:$Q$39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DFC-4322-B998-805F4850C09D}"/>
            </c:ext>
          </c:extLst>
        </c:ser>
        <c:ser>
          <c:idx val="2"/>
          <c:order val="2"/>
          <c:tx>
            <c:strRef>
              <c:f>'Estadistica Mes'!$R$34</c:f>
              <c:strCache>
                <c:ptCount val="1"/>
                <c:pt idx="0">
                  <c:v>FJ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'Estadistica Mes'!$R$35:$R$39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DFC-4322-B998-805F4850C09D}"/>
            </c:ext>
          </c:extLst>
        </c:ser>
        <c:axId val="69261184"/>
        <c:axId val="69262720"/>
      </c:barChart>
      <c:catAx>
        <c:axId val="69261184"/>
        <c:scaling>
          <c:orientation val="minMax"/>
        </c:scaling>
        <c:axPos val="b"/>
        <c:tickLblPos val="nextTo"/>
        <c:crossAx val="69262720"/>
        <c:crosses val="autoZero"/>
        <c:auto val="1"/>
        <c:lblAlgn val="ctr"/>
        <c:lblOffset val="100"/>
      </c:catAx>
      <c:valAx>
        <c:axId val="69262720"/>
        <c:scaling>
          <c:orientation val="minMax"/>
        </c:scaling>
        <c:axPos val="l"/>
        <c:majorGridlines/>
        <c:numFmt formatCode="General" sourceLinked="1"/>
        <c:tickLblPos val="nextTo"/>
        <c:crossAx val="6926118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714375</xdr:colOff>
      <xdr:row>7</xdr:row>
      <xdr:rowOff>676275</xdr:rowOff>
    </xdr:from>
    <xdr:to>
      <xdr:col>39</xdr:col>
      <xdr:colOff>285750</xdr:colOff>
      <xdr:row>16</xdr:row>
      <xdr:rowOff>400050</xdr:rowOff>
    </xdr:to>
    <xdr:graphicFrame macro="">
      <xdr:nvGraphicFramePr>
        <xdr:cNvPr id="2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142875</xdr:colOff>
      <xdr:row>17</xdr:row>
      <xdr:rowOff>457200</xdr:rowOff>
    </xdr:from>
    <xdr:to>
      <xdr:col>39</xdr:col>
      <xdr:colOff>590550</xdr:colOff>
      <xdr:row>26</xdr:row>
      <xdr:rowOff>285750</xdr:rowOff>
    </xdr:to>
    <xdr:graphicFrame macro="">
      <xdr:nvGraphicFramePr>
        <xdr:cNvPr id="3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347663</xdr:colOff>
      <xdr:row>31</xdr:row>
      <xdr:rowOff>671511</xdr:rowOff>
    </xdr:from>
    <xdr:to>
      <xdr:col>39</xdr:col>
      <xdr:colOff>457200</xdr:colOff>
      <xdr:row>41</xdr:row>
      <xdr:rowOff>509586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F77"/>
  <sheetViews>
    <sheetView zoomScale="25" zoomScaleNormal="25" zoomScaleSheetLayoutView="25" workbookViewId="0">
      <selection activeCell="I2" sqref="I2"/>
    </sheetView>
  </sheetViews>
  <sheetFormatPr baseColWidth="10" defaultRowHeight="18" customHeight="1" outlineLevelCol="2"/>
  <cols>
    <col min="1" max="1" width="7.7109375" style="7" customWidth="1"/>
    <col min="2" max="2" width="49.28515625" style="7" customWidth="1"/>
    <col min="3" max="3" width="22.28515625" style="152" customWidth="1"/>
    <col min="4" max="4" width="19.85546875" style="7" customWidth="1"/>
    <col min="5" max="5" width="10.7109375" style="7" customWidth="1"/>
    <col min="6" max="6" width="10.7109375" style="153" customWidth="1"/>
    <col min="7" max="7" width="10.5703125" style="7" customWidth="1"/>
    <col min="8" max="9" width="10.42578125" style="7" customWidth="1"/>
    <col min="10" max="10" width="10.28515625" style="7" customWidth="1"/>
    <col min="11" max="11" width="10.85546875" style="7" customWidth="1"/>
    <col min="12" max="12" width="9.5703125" style="152" customWidth="1"/>
    <col min="13" max="13" width="24.7109375" style="152" customWidth="1"/>
    <col min="14" max="14" width="18.42578125" style="152" customWidth="1"/>
    <col min="15" max="15" width="13.42578125" style="152" customWidth="1"/>
    <col min="16" max="16" width="19.28515625" style="152" customWidth="1"/>
    <col min="17" max="17" width="10.140625" style="152" hidden="1" customWidth="1" outlineLevel="1"/>
    <col min="18" max="18" width="11" style="152" hidden="1" customWidth="1" outlineLevel="1"/>
    <col min="19" max="19" width="9.28515625" style="152" hidden="1" customWidth="1" outlineLevel="1"/>
    <col min="20" max="20" width="11.140625" style="152" hidden="1" customWidth="1" outlineLevel="1"/>
    <col min="21" max="21" width="24.140625" style="152" customWidth="1" collapsed="1"/>
    <col min="22" max="22" width="10.140625" style="154" hidden="1" customWidth="1"/>
    <col min="23" max="23" width="24.7109375" style="152" hidden="1" customWidth="1"/>
    <col min="24" max="24" width="13" style="152" customWidth="1"/>
    <col min="25" max="25" width="21.42578125" style="152" customWidth="1"/>
    <col min="26" max="26" width="20" style="152" customWidth="1"/>
    <col min="27" max="27" width="20.28515625" style="152" customWidth="1"/>
    <col min="28" max="28" width="16.5703125" style="155" customWidth="1"/>
    <col min="29" max="29" width="21.42578125" style="152" customWidth="1"/>
    <col min="30" max="30" width="21.7109375" style="7" customWidth="1"/>
    <col min="31" max="31" width="22.28515625" style="7" customWidth="1"/>
    <col min="32" max="32" width="20.7109375" style="7" customWidth="1"/>
    <col min="33" max="33" width="13.85546875" style="7" hidden="1" customWidth="1"/>
    <col min="34" max="34" width="8.5703125" style="7" hidden="1" customWidth="1"/>
    <col min="35" max="35" width="20.140625" style="7" customWidth="1"/>
    <col min="36" max="36" width="7.5703125" style="7" hidden="1" customWidth="1"/>
    <col min="37" max="37" width="23" style="7" customWidth="1"/>
    <col min="38" max="40" width="23" style="7" customWidth="1" outlineLevel="2"/>
    <col min="41" max="41" width="23.140625" style="7" customWidth="1"/>
    <col min="42" max="42" width="19" style="7" customWidth="1"/>
    <col min="43" max="43" width="25.5703125" style="7" customWidth="1"/>
    <col min="44" max="44" width="68.5703125" style="7" customWidth="1"/>
    <col min="45" max="16384" width="11.42578125" style="7"/>
  </cols>
  <sheetData>
    <row r="1" spans="1:53" ht="50.1" customHeight="1">
      <c r="A1" s="1" t="s">
        <v>0</v>
      </c>
      <c r="B1" s="1"/>
      <c r="C1" s="1"/>
      <c r="D1" s="1"/>
      <c r="E1" s="2"/>
      <c r="F1" s="3"/>
      <c r="G1" s="4"/>
      <c r="H1" s="3"/>
      <c r="I1" s="3"/>
      <c r="J1" s="3"/>
      <c r="K1" s="4"/>
      <c r="L1" s="3"/>
      <c r="M1" s="3"/>
      <c r="N1" s="3"/>
      <c r="O1" s="4"/>
      <c r="P1" s="3"/>
      <c r="Q1" s="3"/>
      <c r="R1" s="5"/>
      <c r="S1" s="5"/>
      <c r="T1" s="5"/>
      <c r="U1" s="5"/>
      <c r="V1" s="6"/>
      <c r="W1" s="3"/>
      <c r="X1" s="3"/>
      <c r="Y1" s="3"/>
      <c r="Z1" s="4"/>
      <c r="AA1" s="3"/>
      <c r="AB1" s="6"/>
      <c r="AC1" s="3"/>
      <c r="AD1" s="4"/>
      <c r="AE1" s="3"/>
      <c r="AF1" s="3"/>
      <c r="AG1" s="3"/>
      <c r="AH1" s="4"/>
      <c r="AI1" s="3"/>
      <c r="AJ1" s="3"/>
      <c r="AK1" s="3"/>
      <c r="AL1" s="3"/>
      <c r="AM1" s="3"/>
      <c r="AN1" s="3"/>
      <c r="AO1" s="3"/>
      <c r="AP1" s="3"/>
      <c r="AQ1" s="3"/>
    </row>
    <row r="2" spans="1:53" ht="50.1" customHeight="1" thickBot="1">
      <c r="A2" s="1" t="s">
        <v>1</v>
      </c>
      <c r="B2" s="1"/>
      <c r="C2" s="1"/>
      <c r="D2" s="1"/>
      <c r="E2" s="2"/>
      <c r="F2" s="3"/>
      <c r="G2" s="4"/>
      <c r="H2" s="3"/>
      <c r="I2" s="3"/>
      <c r="J2" s="3"/>
      <c r="K2" s="4"/>
      <c r="L2" s="3"/>
      <c r="M2" s="3"/>
      <c r="N2" s="3"/>
      <c r="O2" s="4"/>
      <c r="P2" s="3"/>
      <c r="Q2" s="3"/>
      <c r="R2" s="3"/>
      <c r="S2" s="4"/>
      <c r="T2" s="3"/>
      <c r="U2" s="3"/>
      <c r="V2" s="6"/>
      <c r="W2" s="4"/>
      <c r="X2" s="4"/>
      <c r="Y2" s="4"/>
      <c r="Z2" s="3"/>
      <c r="AA2" s="3"/>
      <c r="AB2" s="6"/>
      <c r="AC2" s="4"/>
      <c r="AD2" s="3"/>
      <c r="AE2" s="3"/>
      <c r="AF2" s="3"/>
      <c r="AG2" s="4"/>
      <c r="AH2" s="3"/>
      <c r="AI2" s="3"/>
      <c r="AJ2" s="3"/>
      <c r="AK2" s="4"/>
      <c r="AL2" s="4"/>
      <c r="AM2" s="4"/>
      <c r="AN2" s="4"/>
      <c r="AO2" s="3"/>
      <c r="AP2" s="3"/>
      <c r="AQ2" s="3"/>
    </row>
    <row r="3" spans="1:53" ht="50.1" customHeight="1" thickBot="1">
      <c r="A3" s="2"/>
      <c r="B3" s="2"/>
      <c r="C3" s="2"/>
      <c r="D3" s="2"/>
      <c r="E3" s="2"/>
      <c r="F3" s="3"/>
      <c r="G3" s="3"/>
      <c r="H3" s="3"/>
      <c r="I3" s="3"/>
      <c r="J3" s="3"/>
      <c r="K3" s="3"/>
      <c r="L3" s="8" t="s">
        <v>2</v>
      </c>
      <c r="M3" s="9"/>
      <c r="N3" s="9"/>
      <c r="O3" s="9"/>
      <c r="P3" s="9"/>
      <c r="Q3" s="9"/>
      <c r="R3" s="9"/>
      <c r="S3" s="9"/>
      <c r="T3" s="9"/>
      <c r="U3" s="9"/>
      <c r="V3" s="10"/>
      <c r="W3" s="10"/>
      <c r="X3" s="10"/>
      <c r="Y3" s="10"/>
      <c r="Z3" s="10"/>
      <c r="AA3" s="10"/>
      <c r="AB3" s="10"/>
      <c r="AC3" s="10"/>
      <c r="AD3" s="11"/>
      <c r="AE3" s="12" t="s">
        <v>3</v>
      </c>
      <c r="AF3" s="10"/>
      <c r="AG3" s="10"/>
      <c r="AH3" s="10"/>
      <c r="AI3" s="11"/>
      <c r="AJ3" s="3"/>
      <c r="AK3" s="13" t="s">
        <v>4</v>
      </c>
      <c r="AL3" s="14" t="s">
        <v>5</v>
      </c>
      <c r="AM3" s="14" t="s">
        <v>6</v>
      </c>
      <c r="AN3" s="14" t="s">
        <v>7</v>
      </c>
      <c r="AO3" s="15" t="s">
        <v>8</v>
      </c>
      <c r="AP3" s="16" t="s">
        <v>9</v>
      </c>
      <c r="AQ3" s="17"/>
      <c r="AR3" s="18" t="s">
        <v>10</v>
      </c>
    </row>
    <row r="4" spans="1:53" ht="50.1" customHeight="1" thickBot="1">
      <c r="A4" s="19" t="s">
        <v>11</v>
      </c>
      <c r="B4" s="20"/>
      <c r="C4" s="21" t="s">
        <v>140</v>
      </c>
      <c r="D4" s="21"/>
      <c r="E4" s="22" t="s">
        <v>12</v>
      </c>
      <c r="F4" s="23"/>
      <c r="G4" s="24" t="s">
        <v>140</v>
      </c>
      <c r="H4" s="24"/>
      <c r="I4" s="24"/>
      <c r="J4" s="10"/>
      <c r="K4" s="10"/>
      <c r="L4" s="25" t="s">
        <v>13</v>
      </c>
      <c r="M4" s="26"/>
      <c r="N4" s="27" t="s">
        <v>14</v>
      </c>
      <c r="O4" s="28" t="s">
        <v>15</v>
      </c>
      <c r="P4" s="28"/>
      <c r="Q4" s="28" t="s">
        <v>16</v>
      </c>
      <c r="R4" s="28"/>
      <c r="S4" s="28"/>
      <c r="T4" s="28"/>
      <c r="U4" s="29" t="s">
        <v>17</v>
      </c>
      <c r="V4" s="30" t="s">
        <v>18</v>
      </c>
      <c r="W4" s="31"/>
      <c r="X4" s="32" t="s">
        <v>19</v>
      </c>
      <c r="Y4" s="33"/>
      <c r="Z4" s="34" t="s">
        <v>20</v>
      </c>
      <c r="AA4" s="14" t="s">
        <v>21</v>
      </c>
      <c r="AB4" s="35" t="s">
        <v>22</v>
      </c>
      <c r="AC4" s="36"/>
      <c r="AD4" s="37" t="s">
        <v>23</v>
      </c>
      <c r="AE4" s="38" t="s">
        <v>24</v>
      </c>
      <c r="AF4" s="38" t="s">
        <v>25</v>
      </c>
      <c r="AG4" s="38" t="s">
        <v>26</v>
      </c>
      <c r="AH4" s="38" t="s">
        <v>27</v>
      </c>
      <c r="AI4" s="14" t="s">
        <v>28</v>
      </c>
      <c r="AJ4" s="39" t="s">
        <v>29</v>
      </c>
      <c r="AK4" s="40"/>
      <c r="AL4" s="41"/>
      <c r="AM4" s="41"/>
      <c r="AN4" s="41"/>
      <c r="AO4" s="42"/>
      <c r="AP4" s="43"/>
      <c r="AQ4" s="44" t="s">
        <v>30</v>
      </c>
      <c r="AR4" s="45" t="s">
        <v>31</v>
      </c>
    </row>
    <row r="5" spans="1:53" ht="50.1" customHeight="1">
      <c r="A5" s="46" t="s">
        <v>32</v>
      </c>
      <c r="B5" s="46" t="s">
        <v>33</v>
      </c>
      <c r="C5" s="47" t="s">
        <v>34</v>
      </c>
      <c r="D5" s="48" t="s">
        <v>35</v>
      </c>
      <c r="E5" s="49" t="s">
        <v>36</v>
      </c>
      <c r="F5" s="50" t="s">
        <v>37</v>
      </c>
      <c r="G5" s="48" t="s">
        <v>37</v>
      </c>
      <c r="H5" s="48" t="s">
        <v>38</v>
      </c>
      <c r="I5" s="48" t="s">
        <v>39</v>
      </c>
      <c r="J5" s="48" t="s">
        <v>40</v>
      </c>
      <c r="K5" s="48" t="s">
        <v>41</v>
      </c>
      <c r="L5" s="48" t="s">
        <v>42</v>
      </c>
      <c r="M5" s="48" t="s">
        <v>43</v>
      </c>
      <c r="N5" s="51" t="s">
        <v>44</v>
      </c>
      <c r="O5" s="51" t="s">
        <v>45</v>
      </c>
      <c r="P5" s="51" t="s">
        <v>43</v>
      </c>
      <c r="Q5" s="51" t="s">
        <v>46</v>
      </c>
      <c r="R5" s="51" t="s">
        <v>43</v>
      </c>
      <c r="S5" s="51" t="s">
        <v>47</v>
      </c>
      <c r="T5" s="51" t="s">
        <v>43</v>
      </c>
      <c r="U5" s="52"/>
      <c r="V5" s="53" t="s">
        <v>48</v>
      </c>
      <c r="W5" s="51" t="s">
        <v>43</v>
      </c>
      <c r="X5" s="54" t="s">
        <v>48</v>
      </c>
      <c r="Y5" s="55" t="s">
        <v>43</v>
      </c>
      <c r="Z5" s="56" t="s">
        <v>49</v>
      </c>
      <c r="AA5" s="41"/>
      <c r="AB5" s="57" t="s">
        <v>50</v>
      </c>
      <c r="AC5" s="51" t="s">
        <v>43</v>
      </c>
      <c r="AD5" s="58" t="s">
        <v>51</v>
      </c>
      <c r="AE5" s="59">
        <v>4.4999999999999998E-2</v>
      </c>
      <c r="AF5" s="60">
        <v>0.01</v>
      </c>
      <c r="AG5" s="60" t="s">
        <v>52</v>
      </c>
      <c r="AH5" s="58" t="s">
        <v>53</v>
      </c>
      <c r="AI5" s="61"/>
      <c r="AJ5" s="62" t="s">
        <v>53</v>
      </c>
      <c r="AK5" s="40"/>
      <c r="AL5" s="61"/>
      <c r="AM5" s="61"/>
      <c r="AN5" s="61"/>
      <c r="AO5" s="63"/>
      <c r="AP5" s="64"/>
      <c r="AQ5" s="44"/>
      <c r="AR5" s="45"/>
    </row>
    <row r="6" spans="1:53" ht="20.100000000000001" customHeight="1">
      <c r="A6" s="65"/>
      <c r="B6" s="66" t="s">
        <v>54</v>
      </c>
      <c r="C6" s="67"/>
      <c r="D6" s="68"/>
      <c r="E6" s="68"/>
      <c r="F6" s="69"/>
      <c r="G6" s="70"/>
      <c r="H6" s="70"/>
      <c r="I6" s="70"/>
      <c r="J6" s="70"/>
      <c r="K6" s="70"/>
      <c r="L6" s="70"/>
      <c r="M6" s="70"/>
      <c r="N6" s="70"/>
      <c r="O6" s="70"/>
      <c r="P6" s="70"/>
      <c r="Q6" s="71"/>
      <c r="R6" s="72"/>
      <c r="S6" s="71"/>
      <c r="T6" s="70"/>
      <c r="U6" s="70"/>
      <c r="V6" s="73"/>
      <c r="W6" s="70"/>
      <c r="X6" s="70"/>
      <c r="Y6" s="70"/>
      <c r="Z6" s="70"/>
      <c r="AA6" s="70"/>
      <c r="AB6" s="73"/>
      <c r="AC6" s="74"/>
      <c r="AD6" s="74"/>
      <c r="AE6" s="75"/>
      <c r="AF6" s="75"/>
      <c r="AG6" s="75"/>
      <c r="AH6" s="74"/>
      <c r="AI6" s="74"/>
      <c r="AJ6" s="74"/>
      <c r="AK6" s="74"/>
      <c r="AL6" s="74"/>
      <c r="AM6" s="74"/>
      <c r="AN6" s="74"/>
      <c r="AO6" s="76"/>
      <c r="AP6" s="76"/>
      <c r="AQ6" s="70"/>
      <c r="AR6" s="77"/>
    </row>
    <row r="7" spans="1:53" ht="50.1" customHeight="1">
      <c r="A7" s="78">
        <v>1</v>
      </c>
      <c r="B7" s="78" t="s">
        <v>55</v>
      </c>
      <c r="C7" s="79"/>
      <c r="D7" s="80">
        <v>521001</v>
      </c>
      <c r="E7" s="80"/>
      <c r="F7" s="80"/>
      <c r="G7" s="80"/>
      <c r="H7" s="80"/>
      <c r="I7" s="80"/>
      <c r="J7" s="80"/>
      <c r="K7" s="80"/>
      <c r="L7" s="80">
        <f t="shared" ref="L7:L39" si="0">SUM(E7:K7)</f>
        <v>0</v>
      </c>
      <c r="M7" s="81">
        <f t="shared" ref="M7:M40" si="1">C7*L7</f>
        <v>0</v>
      </c>
      <c r="N7" s="82"/>
      <c r="O7" s="81">
        <f>COUNTIF(E7:K7,"RM") + COUNTIF(E7:K7,"V") + COUNTIF(E7:K7,"FJ") + COUNTIF(E7:K7,"AL") +  COUNTIF(E7:K7,"EM") + COUNTIF(E7:K7,"PS")</f>
        <v>0</v>
      </c>
      <c r="P7" s="81">
        <f>IF(O7="",0,O7*C7)</f>
        <v>0</v>
      </c>
      <c r="Q7" s="83"/>
      <c r="R7" s="81">
        <f t="shared" ref="R7:R37" si="2">IF(L7=0,0,((N7+M7)/L7/8)*1.55*Q7)</f>
        <v>0</v>
      </c>
      <c r="S7" s="84"/>
      <c r="T7" s="81">
        <f t="shared" ref="T7:T36" si="3">IF(L7=0,0,((M7+N7)/L7/8)*1.55*1.35*S7)</f>
        <v>0</v>
      </c>
      <c r="U7" s="81">
        <f>IF((L7+O7)=0,0,(M7+N7+P7+R7+T7))</f>
        <v>0</v>
      </c>
      <c r="V7" s="85">
        <v>0</v>
      </c>
      <c r="W7" s="81">
        <f t="shared" ref="W7:W13" si="4">IF((L7+O7)=0,0,U7/(L7+O7)*V7*2)</f>
        <v>0</v>
      </c>
      <c r="X7" s="81">
        <f>COUNTIF(K7,"1")</f>
        <v>0</v>
      </c>
      <c r="Y7" s="81">
        <f>IF((L7+O7)=0,0,U7/(L7+O7)*X7*1.75)</f>
        <v>0</v>
      </c>
      <c r="Z7" s="81">
        <f t="shared" ref="Z7:Z37" si="5">W7+U7+Y7</f>
        <v>0</v>
      </c>
      <c r="AA7" s="81">
        <f t="shared" ref="AA7:AA40" si="6">IF((L7+O7)=0,0,Z7/(L7+O7))</f>
        <v>0</v>
      </c>
      <c r="AB7" s="81">
        <f>COUNTIF(E7:K7,"L")</f>
        <v>0</v>
      </c>
      <c r="AC7" s="81">
        <f t="shared" ref="AC7:AC40" si="7">AA7*AB7</f>
        <v>0</v>
      </c>
      <c r="AD7" s="81">
        <f t="shared" ref="AD7:AD25" si="8">(Z7+AC7)</f>
        <v>0</v>
      </c>
      <c r="AE7" s="81">
        <f t="shared" ref="AE7:AE40" si="9">(C7*7*AE$5)</f>
        <v>0</v>
      </c>
      <c r="AF7" s="81">
        <f t="shared" ref="AF7:AF36" si="10">(AD7*AF$5)</f>
        <v>0</v>
      </c>
      <c r="AG7" s="86"/>
      <c r="AH7" s="86"/>
      <c r="AI7" s="86">
        <f t="shared" ref="AI7:AI37" si="11">AD7*1%</f>
        <v>0</v>
      </c>
      <c r="AJ7" s="86"/>
      <c r="AK7" s="87">
        <f t="shared" ref="AK7:AK13" si="12">IF(AD7=0,0,(AD7-AE7-AF7-AG7-AH7-AI7-AJ7))</f>
        <v>0</v>
      </c>
      <c r="AL7" s="87"/>
      <c r="AM7" s="87"/>
      <c r="AN7" s="87"/>
      <c r="AO7" s="88">
        <f>SUM(AL7:AN7)</f>
        <v>0</v>
      </c>
      <c r="AP7" s="89"/>
      <c r="AQ7" s="90">
        <f>AK7+AO7+AP7</f>
        <v>0</v>
      </c>
      <c r="AR7" s="86"/>
      <c r="AS7" s="65"/>
      <c r="AT7" s="91" t="s">
        <v>56</v>
      </c>
      <c r="AU7" s="92"/>
      <c r="AV7" s="92"/>
      <c r="AW7" s="92"/>
      <c r="AX7" s="92"/>
      <c r="AY7" s="92"/>
      <c r="AZ7" s="92"/>
      <c r="BA7" s="93"/>
    </row>
    <row r="8" spans="1:53" ht="50.1" customHeight="1">
      <c r="A8" s="78">
        <v>2</v>
      </c>
      <c r="B8" s="78" t="s">
        <v>57</v>
      </c>
      <c r="C8" s="79"/>
      <c r="D8" s="78">
        <v>521001</v>
      </c>
      <c r="E8" s="78"/>
      <c r="F8" s="78"/>
      <c r="G8" s="78"/>
      <c r="H8" s="78"/>
      <c r="I8" s="78"/>
      <c r="J8" s="78"/>
      <c r="K8" s="78"/>
      <c r="L8" s="78">
        <f t="shared" si="0"/>
        <v>0</v>
      </c>
      <c r="M8" s="79">
        <f t="shared" si="1"/>
        <v>0</v>
      </c>
      <c r="N8" s="94"/>
      <c r="O8" s="81">
        <f t="shared" ref="O8:O40" si="13">COUNTIF(E8:K8,"RM") + COUNTIF(E8:K8,"V") + COUNTIF(E8:K8,"FJ") + COUNTIF(E8:K8,"AL") +  COUNTIF(E8:K8,"EM") + COUNTIF(E8:K8,"PS")</f>
        <v>0</v>
      </c>
      <c r="P8" s="79">
        <f>IF(O8="",0,O8*C8)</f>
        <v>0</v>
      </c>
      <c r="Q8" s="95"/>
      <c r="R8" s="79">
        <f t="shared" si="2"/>
        <v>0</v>
      </c>
      <c r="S8" s="96"/>
      <c r="T8" s="79">
        <f t="shared" si="3"/>
        <v>0</v>
      </c>
      <c r="U8" s="79">
        <f t="shared" ref="U8:U40" si="14">IF((L8+O8)=0,0,(M8+N8+P8+R8+T8))</f>
        <v>0</v>
      </c>
      <c r="V8" s="97"/>
      <c r="W8" s="79">
        <f t="shared" si="4"/>
        <v>0</v>
      </c>
      <c r="X8" s="79">
        <f t="shared" ref="X8:X40" si="15">COUNTIF(K8,"1")</f>
        <v>0</v>
      </c>
      <c r="Y8" s="79">
        <f t="shared" ref="Y8:Y40" si="16">IF((L8+O8)=0,0,U8/(L8+O8)*X8*1.75)</f>
        <v>0</v>
      </c>
      <c r="Z8" s="79">
        <f t="shared" si="5"/>
        <v>0</v>
      </c>
      <c r="AA8" s="79">
        <f t="shared" si="6"/>
        <v>0</v>
      </c>
      <c r="AB8" s="79">
        <f t="shared" ref="AB8:AB40" si="17">COUNTIF(E8:K8,"L")</f>
        <v>0</v>
      </c>
      <c r="AC8" s="79">
        <f t="shared" si="7"/>
        <v>0</v>
      </c>
      <c r="AD8" s="79">
        <f t="shared" si="8"/>
        <v>0</v>
      </c>
      <c r="AE8" s="79">
        <f t="shared" si="9"/>
        <v>0</v>
      </c>
      <c r="AF8" s="79">
        <f t="shared" si="10"/>
        <v>0</v>
      </c>
      <c r="AG8" s="98"/>
      <c r="AH8" s="99"/>
      <c r="AI8" s="98">
        <f t="shared" si="11"/>
        <v>0</v>
      </c>
      <c r="AJ8" s="98"/>
      <c r="AK8" s="90">
        <f t="shared" si="12"/>
        <v>0</v>
      </c>
      <c r="AL8" s="90"/>
      <c r="AM8" s="90"/>
      <c r="AN8" s="90"/>
      <c r="AO8" s="88">
        <f t="shared" ref="AO8:AO40" si="18">SUM(AL8:AN8)</f>
        <v>0</v>
      </c>
      <c r="AP8" s="100"/>
      <c r="AQ8" s="90">
        <f>AK8+AO8+AP8</f>
        <v>0</v>
      </c>
      <c r="AR8" s="98"/>
      <c r="AS8" s="101"/>
      <c r="AT8" s="102" t="s">
        <v>36</v>
      </c>
      <c r="AU8" s="102" t="s">
        <v>39</v>
      </c>
      <c r="AV8" s="102" t="s">
        <v>58</v>
      </c>
      <c r="AW8" s="102" t="s">
        <v>59</v>
      </c>
      <c r="AX8" s="103" t="s">
        <v>60</v>
      </c>
      <c r="AY8" s="104" t="s">
        <v>12</v>
      </c>
      <c r="AZ8" s="103" t="s">
        <v>61</v>
      </c>
      <c r="BA8" s="103" t="s">
        <v>62</v>
      </c>
    </row>
    <row r="9" spans="1:53" ht="50.1" customHeight="1">
      <c r="A9" s="78">
        <v>3</v>
      </c>
      <c r="B9" s="78" t="s">
        <v>63</v>
      </c>
      <c r="C9" s="79"/>
      <c r="D9" s="78">
        <v>521001</v>
      </c>
      <c r="E9" s="78"/>
      <c r="F9" s="78"/>
      <c r="G9" s="78"/>
      <c r="H9" s="78"/>
      <c r="I9" s="78"/>
      <c r="J9" s="78"/>
      <c r="K9" s="78"/>
      <c r="L9" s="78">
        <f t="shared" si="0"/>
        <v>0</v>
      </c>
      <c r="M9" s="79">
        <v>0</v>
      </c>
      <c r="N9" s="94"/>
      <c r="O9" s="81">
        <f t="shared" si="13"/>
        <v>0</v>
      </c>
      <c r="P9" s="79">
        <f>IF(O9="",0,O9*C9)</f>
        <v>0</v>
      </c>
      <c r="Q9" s="95"/>
      <c r="R9" s="79">
        <f t="shared" si="2"/>
        <v>0</v>
      </c>
      <c r="S9" s="96"/>
      <c r="T9" s="79">
        <f t="shared" si="3"/>
        <v>0</v>
      </c>
      <c r="U9" s="79">
        <f t="shared" si="14"/>
        <v>0</v>
      </c>
      <c r="V9" s="97"/>
      <c r="W9" s="79">
        <f t="shared" si="4"/>
        <v>0</v>
      </c>
      <c r="X9" s="79">
        <f t="shared" si="15"/>
        <v>0</v>
      </c>
      <c r="Y9" s="79">
        <f t="shared" si="16"/>
        <v>0</v>
      </c>
      <c r="Z9" s="79">
        <f t="shared" si="5"/>
        <v>0</v>
      </c>
      <c r="AA9" s="79">
        <f t="shared" si="6"/>
        <v>0</v>
      </c>
      <c r="AB9" s="79">
        <f t="shared" si="17"/>
        <v>0</v>
      </c>
      <c r="AC9" s="79">
        <f t="shared" si="7"/>
        <v>0</v>
      </c>
      <c r="AD9" s="79">
        <f t="shared" si="8"/>
        <v>0</v>
      </c>
      <c r="AE9" s="79">
        <f t="shared" si="9"/>
        <v>0</v>
      </c>
      <c r="AF9" s="79">
        <f t="shared" si="10"/>
        <v>0</v>
      </c>
      <c r="AG9" s="98"/>
      <c r="AH9" s="99"/>
      <c r="AI9" s="98">
        <f t="shared" si="11"/>
        <v>0</v>
      </c>
      <c r="AJ9" s="98"/>
      <c r="AK9" s="90">
        <f t="shared" si="12"/>
        <v>0</v>
      </c>
      <c r="AL9" s="90"/>
      <c r="AM9" s="90"/>
      <c r="AN9" s="90"/>
      <c r="AO9" s="88">
        <f t="shared" si="18"/>
        <v>0</v>
      </c>
      <c r="AP9" s="100"/>
      <c r="AQ9" s="90">
        <f>AK9+AO9+AP9</f>
        <v>0</v>
      </c>
      <c r="AR9" s="98"/>
      <c r="AS9" s="101"/>
      <c r="AT9" s="102">
        <f>COUNTIF(E7:K41,"L") + COUNTIF(E43:K45,"L") + COUNTIF(E51:K57,"F")</f>
        <v>0</v>
      </c>
      <c r="AU9" s="102">
        <f>COUNTIF(E7:K41,"V") + COUNTIF(E43:K45,"V") + COUNTIF(E51:K57,"V")</f>
        <v>0</v>
      </c>
      <c r="AV9" s="102">
        <f>COUNTIF(E7:K41,"RM") + COUNTIF(E43:K45,"RM") + COUNTIF(E51:K57,"RM")</f>
        <v>0</v>
      </c>
      <c r="AW9" s="102">
        <f>COUNTIF(E7:K41,"FJ") + COUNTIF(E43:K45,"FJ") + COUNTIF(E51:K57,"FJ")</f>
        <v>0</v>
      </c>
      <c r="AX9" s="105">
        <f>COUNTIF(E7:K41,"FI") + COUNTIF(E43:K45,"FI") + COUNTIF(E51:K57,"FI")</f>
        <v>0</v>
      </c>
      <c r="AY9" s="105">
        <f>COUNTIF(E7:K41,"AL") + COUNTIF(E43:K45,"AL") + COUNTIF(E51:K57,"AL")</f>
        <v>0</v>
      </c>
      <c r="AZ9" s="105">
        <f>COUNTIF(E7:K41,"EM") + COUNTIF(E43:K45,"EM") + COUNTIF(E51:K57,"EM")</f>
        <v>0</v>
      </c>
      <c r="BA9" s="105">
        <f>COUNTIF(E7:K41,"PS") + COUNTIF(E43:K45,"PS") + COUNTIF(E51:K57,"PS")</f>
        <v>0</v>
      </c>
    </row>
    <row r="10" spans="1:53" ht="50.1" customHeight="1">
      <c r="A10" s="78">
        <v>4</v>
      </c>
      <c r="B10" s="78" t="s">
        <v>64</v>
      </c>
      <c r="C10" s="79"/>
      <c r="D10" s="78">
        <v>521001</v>
      </c>
      <c r="E10" s="78"/>
      <c r="F10" s="78"/>
      <c r="G10" s="78"/>
      <c r="H10" s="78"/>
      <c r="I10" s="78"/>
      <c r="J10" s="78"/>
      <c r="K10" s="78"/>
      <c r="L10" s="78">
        <f t="shared" si="0"/>
        <v>0</v>
      </c>
      <c r="M10" s="79">
        <f t="shared" si="1"/>
        <v>0</v>
      </c>
      <c r="N10" s="94"/>
      <c r="O10" s="81">
        <f t="shared" si="13"/>
        <v>0</v>
      </c>
      <c r="P10" s="79">
        <f>IF(O10="",0,O10*C10)</f>
        <v>0</v>
      </c>
      <c r="Q10" s="95"/>
      <c r="R10" s="79">
        <f t="shared" si="2"/>
        <v>0</v>
      </c>
      <c r="S10" s="96"/>
      <c r="T10" s="79">
        <f t="shared" si="3"/>
        <v>0</v>
      </c>
      <c r="U10" s="79">
        <f t="shared" si="14"/>
        <v>0</v>
      </c>
      <c r="V10" s="97"/>
      <c r="W10" s="79">
        <f t="shared" si="4"/>
        <v>0</v>
      </c>
      <c r="X10" s="79">
        <f t="shared" si="15"/>
        <v>0</v>
      </c>
      <c r="Y10" s="79">
        <f t="shared" si="16"/>
        <v>0</v>
      </c>
      <c r="Z10" s="79">
        <f t="shared" si="5"/>
        <v>0</v>
      </c>
      <c r="AA10" s="79">
        <f t="shared" si="6"/>
        <v>0</v>
      </c>
      <c r="AB10" s="79">
        <f t="shared" si="17"/>
        <v>0</v>
      </c>
      <c r="AC10" s="79">
        <f t="shared" si="7"/>
        <v>0</v>
      </c>
      <c r="AD10" s="79">
        <f t="shared" si="8"/>
        <v>0</v>
      </c>
      <c r="AE10" s="79">
        <f t="shared" si="9"/>
        <v>0</v>
      </c>
      <c r="AF10" s="79">
        <f t="shared" si="10"/>
        <v>0</v>
      </c>
      <c r="AG10" s="98"/>
      <c r="AH10" s="99"/>
      <c r="AI10" s="98">
        <f t="shared" si="11"/>
        <v>0</v>
      </c>
      <c r="AJ10" s="98"/>
      <c r="AK10" s="90">
        <f t="shared" si="12"/>
        <v>0</v>
      </c>
      <c r="AL10" s="90"/>
      <c r="AM10" s="90"/>
      <c r="AN10" s="90"/>
      <c r="AO10" s="88">
        <f t="shared" si="18"/>
        <v>0</v>
      </c>
      <c r="AP10" s="100"/>
      <c r="AQ10" s="90">
        <f t="shared" ref="AQ10:AQ38" si="19">AK10+AO10+AP10</f>
        <v>0</v>
      </c>
      <c r="AR10" s="98"/>
      <c r="AS10" s="101"/>
      <c r="AT10" s="106"/>
      <c r="AU10" s="106"/>
      <c r="AV10" s="106"/>
      <c r="AW10" s="106"/>
    </row>
    <row r="11" spans="1:53" ht="50.1" customHeight="1">
      <c r="A11" s="78">
        <v>5</v>
      </c>
      <c r="B11" s="78" t="s">
        <v>65</v>
      </c>
      <c r="C11" s="107"/>
      <c r="D11" s="78">
        <v>611010</v>
      </c>
      <c r="E11" s="78"/>
      <c r="F11" s="78"/>
      <c r="G11" s="78"/>
      <c r="H11" s="78"/>
      <c r="I11" s="78"/>
      <c r="J11" s="78"/>
      <c r="K11" s="78"/>
      <c r="L11" s="78">
        <f t="shared" si="0"/>
        <v>0</v>
      </c>
      <c r="M11" s="79">
        <f t="shared" si="1"/>
        <v>0</v>
      </c>
      <c r="N11" s="94"/>
      <c r="O11" s="81">
        <f t="shared" si="13"/>
        <v>0</v>
      </c>
      <c r="P11" s="79">
        <f>IF(O11="",0,O11*C11)</f>
        <v>0</v>
      </c>
      <c r="Q11" s="95"/>
      <c r="R11" s="79">
        <f t="shared" si="2"/>
        <v>0</v>
      </c>
      <c r="S11" s="96"/>
      <c r="T11" s="79">
        <f t="shared" si="3"/>
        <v>0</v>
      </c>
      <c r="U11" s="79">
        <f t="shared" si="14"/>
        <v>0</v>
      </c>
      <c r="V11" s="97"/>
      <c r="W11" s="79">
        <f t="shared" si="4"/>
        <v>0</v>
      </c>
      <c r="X11" s="79">
        <f t="shared" si="15"/>
        <v>0</v>
      </c>
      <c r="Y11" s="79">
        <f t="shared" si="16"/>
        <v>0</v>
      </c>
      <c r="Z11" s="79">
        <f t="shared" si="5"/>
        <v>0</v>
      </c>
      <c r="AA11" s="79">
        <f t="shared" si="6"/>
        <v>0</v>
      </c>
      <c r="AB11" s="79">
        <f t="shared" si="17"/>
        <v>0</v>
      </c>
      <c r="AC11" s="79">
        <f t="shared" si="7"/>
        <v>0</v>
      </c>
      <c r="AD11" s="79">
        <f t="shared" si="8"/>
        <v>0</v>
      </c>
      <c r="AE11" s="79">
        <f t="shared" si="9"/>
        <v>0</v>
      </c>
      <c r="AF11" s="79">
        <f t="shared" si="10"/>
        <v>0</v>
      </c>
      <c r="AG11" s="98"/>
      <c r="AH11" s="98"/>
      <c r="AI11" s="98">
        <f t="shared" si="11"/>
        <v>0</v>
      </c>
      <c r="AJ11" s="98"/>
      <c r="AK11" s="90">
        <f t="shared" si="12"/>
        <v>0</v>
      </c>
      <c r="AL11" s="90"/>
      <c r="AM11" s="90"/>
      <c r="AN11" s="90"/>
      <c r="AO11" s="88">
        <f t="shared" si="18"/>
        <v>0</v>
      </c>
      <c r="AP11" s="100"/>
      <c r="AQ11" s="90">
        <f t="shared" si="19"/>
        <v>0</v>
      </c>
      <c r="AR11" s="98"/>
      <c r="AS11" s="101"/>
      <c r="AT11" s="106"/>
      <c r="AU11" s="106"/>
      <c r="AV11" s="106"/>
      <c r="AW11" s="106"/>
    </row>
    <row r="12" spans="1:53" ht="50.1" customHeight="1">
      <c r="A12" s="78">
        <v>6</v>
      </c>
      <c r="B12" s="78" t="s">
        <v>66</v>
      </c>
      <c r="C12" s="78"/>
      <c r="D12" s="78">
        <v>611010</v>
      </c>
      <c r="E12" s="78"/>
      <c r="F12" s="78"/>
      <c r="G12" s="78"/>
      <c r="H12" s="78"/>
      <c r="I12" s="78"/>
      <c r="J12" s="78"/>
      <c r="K12" s="78"/>
      <c r="L12" s="78">
        <f t="shared" si="0"/>
        <v>0</v>
      </c>
      <c r="M12" s="79">
        <f t="shared" si="1"/>
        <v>0</v>
      </c>
      <c r="N12" s="94"/>
      <c r="O12" s="81">
        <f t="shared" si="13"/>
        <v>0</v>
      </c>
      <c r="P12" s="79">
        <f>IF(O12="",0,O12*C12)</f>
        <v>0</v>
      </c>
      <c r="Q12" s="95"/>
      <c r="R12" s="79">
        <f t="shared" si="2"/>
        <v>0</v>
      </c>
      <c r="S12" s="96"/>
      <c r="T12" s="79">
        <f t="shared" si="3"/>
        <v>0</v>
      </c>
      <c r="U12" s="79">
        <f t="shared" si="14"/>
        <v>0</v>
      </c>
      <c r="V12" s="97"/>
      <c r="W12" s="79">
        <f>IF((L12+O12)=0,0,U12/(L12+O12)*V12*2)</f>
        <v>0</v>
      </c>
      <c r="X12" s="79">
        <f t="shared" si="15"/>
        <v>0</v>
      </c>
      <c r="Y12" s="79">
        <f t="shared" si="16"/>
        <v>0</v>
      </c>
      <c r="Z12" s="79">
        <f t="shared" si="5"/>
        <v>0</v>
      </c>
      <c r="AA12" s="79">
        <f t="shared" si="6"/>
        <v>0</v>
      </c>
      <c r="AB12" s="79">
        <f t="shared" si="17"/>
        <v>0</v>
      </c>
      <c r="AC12" s="79">
        <f t="shared" si="7"/>
        <v>0</v>
      </c>
      <c r="AD12" s="79">
        <f t="shared" si="8"/>
        <v>0</v>
      </c>
      <c r="AE12" s="79">
        <f t="shared" si="9"/>
        <v>0</v>
      </c>
      <c r="AF12" s="79">
        <f t="shared" si="10"/>
        <v>0</v>
      </c>
      <c r="AG12" s="98"/>
      <c r="AH12" s="98"/>
      <c r="AI12" s="98">
        <f t="shared" si="11"/>
        <v>0</v>
      </c>
      <c r="AJ12" s="98"/>
      <c r="AK12" s="90">
        <f t="shared" si="12"/>
        <v>0</v>
      </c>
      <c r="AL12" s="90"/>
      <c r="AM12" s="90"/>
      <c r="AN12" s="90"/>
      <c r="AO12" s="88">
        <f t="shared" si="18"/>
        <v>0</v>
      </c>
      <c r="AP12" s="100"/>
      <c r="AQ12" s="90">
        <f t="shared" si="19"/>
        <v>0</v>
      </c>
      <c r="AR12" s="98"/>
      <c r="AS12" s="101"/>
      <c r="AT12" s="106"/>
      <c r="AU12" s="106"/>
      <c r="AV12" s="106"/>
      <c r="AW12" s="106"/>
    </row>
    <row r="13" spans="1:53" ht="50.1" customHeight="1">
      <c r="A13" s="78">
        <v>7</v>
      </c>
      <c r="B13" s="78" t="s">
        <v>67</v>
      </c>
      <c r="C13" s="78"/>
      <c r="D13" s="78">
        <v>611010</v>
      </c>
      <c r="E13" s="78"/>
      <c r="F13" s="78"/>
      <c r="G13" s="78"/>
      <c r="H13" s="78"/>
      <c r="I13" s="78"/>
      <c r="J13" s="78"/>
      <c r="K13" s="78"/>
      <c r="L13" s="78">
        <f t="shared" si="0"/>
        <v>0</v>
      </c>
      <c r="M13" s="79">
        <f t="shared" si="1"/>
        <v>0</v>
      </c>
      <c r="N13" s="94"/>
      <c r="O13" s="81">
        <f t="shared" si="13"/>
        <v>0</v>
      </c>
      <c r="P13" s="79">
        <f>IF(O13="",0,O13*C13)</f>
        <v>0</v>
      </c>
      <c r="Q13" s="95"/>
      <c r="R13" s="79">
        <f t="shared" si="2"/>
        <v>0</v>
      </c>
      <c r="S13" s="96"/>
      <c r="T13" s="79">
        <f t="shared" si="3"/>
        <v>0</v>
      </c>
      <c r="U13" s="79">
        <f t="shared" si="14"/>
        <v>0</v>
      </c>
      <c r="V13" s="97"/>
      <c r="W13" s="79">
        <f t="shared" si="4"/>
        <v>0</v>
      </c>
      <c r="X13" s="79">
        <f t="shared" si="15"/>
        <v>0</v>
      </c>
      <c r="Y13" s="79">
        <f t="shared" si="16"/>
        <v>0</v>
      </c>
      <c r="Z13" s="79">
        <f t="shared" si="5"/>
        <v>0</v>
      </c>
      <c r="AA13" s="79">
        <f t="shared" si="6"/>
        <v>0</v>
      </c>
      <c r="AB13" s="79">
        <f t="shared" si="17"/>
        <v>0</v>
      </c>
      <c r="AC13" s="79">
        <f t="shared" si="7"/>
        <v>0</v>
      </c>
      <c r="AD13" s="79">
        <f t="shared" si="8"/>
        <v>0</v>
      </c>
      <c r="AE13" s="79">
        <f t="shared" si="9"/>
        <v>0</v>
      </c>
      <c r="AF13" s="79">
        <f t="shared" si="10"/>
        <v>0</v>
      </c>
      <c r="AG13" s="98"/>
      <c r="AH13" s="98"/>
      <c r="AI13" s="98">
        <f t="shared" si="11"/>
        <v>0</v>
      </c>
      <c r="AJ13" s="98"/>
      <c r="AK13" s="90">
        <f t="shared" si="12"/>
        <v>0</v>
      </c>
      <c r="AL13" s="90"/>
      <c r="AM13" s="90"/>
      <c r="AN13" s="90"/>
      <c r="AO13" s="88">
        <f t="shared" si="18"/>
        <v>0</v>
      </c>
      <c r="AP13" s="100"/>
      <c r="AQ13" s="90">
        <f t="shared" si="19"/>
        <v>0</v>
      </c>
      <c r="AR13" s="98"/>
      <c r="AS13" s="101"/>
      <c r="AT13" s="106"/>
      <c r="AU13" s="106"/>
      <c r="AV13" s="106"/>
      <c r="AW13" s="106"/>
    </row>
    <row r="14" spans="1:53" ht="50.1" customHeight="1">
      <c r="A14" s="78">
        <v>8</v>
      </c>
      <c r="B14" s="78" t="s">
        <v>68</v>
      </c>
      <c r="C14" s="78"/>
      <c r="D14" s="78">
        <v>611010</v>
      </c>
      <c r="E14" s="78"/>
      <c r="F14" s="78"/>
      <c r="G14" s="78"/>
      <c r="H14" s="78"/>
      <c r="I14" s="78"/>
      <c r="J14" s="78"/>
      <c r="K14" s="78"/>
      <c r="L14" s="78">
        <f t="shared" si="0"/>
        <v>0</v>
      </c>
      <c r="M14" s="79">
        <f t="shared" si="1"/>
        <v>0</v>
      </c>
      <c r="N14" s="94"/>
      <c r="O14" s="81">
        <f t="shared" si="13"/>
        <v>0</v>
      </c>
      <c r="P14" s="79">
        <f t="shared" ref="P14:P39" si="20">IF(O14="",0,O14*C14)</f>
        <v>0</v>
      </c>
      <c r="Q14" s="95"/>
      <c r="R14" s="79">
        <f t="shared" si="2"/>
        <v>0</v>
      </c>
      <c r="S14" s="96"/>
      <c r="T14" s="79">
        <f t="shared" si="3"/>
        <v>0</v>
      </c>
      <c r="U14" s="79">
        <f t="shared" si="14"/>
        <v>0</v>
      </c>
      <c r="V14" s="97"/>
      <c r="W14" s="79">
        <f>IF((L14+O14)=0,0,U14/(L14+O14)*V14*2)</f>
        <v>0</v>
      </c>
      <c r="X14" s="79">
        <f t="shared" si="15"/>
        <v>0</v>
      </c>
      <c r="Y14" s="79">
        <f t="shared" si="16"/>
        <v>0</v>
      </c>
      <c r="Z14" s="79">
        <f t="shared" si="5"/>
        <v>0</v>
      </c>
      <c r="AA14" s="79">
        <f t="shared" si="6"/>
        <v>0</v>
      </c>
      <c r="AB14" s="79">
        <f t="shared" si="17"/>
        <v>0</v>
      </c>
      <c r="AC14" s="79">
        <f t="shared" si="7"/>
        <v>0</v>
      </c>
      <c r="AD14" s="79">
        <f t="shared" si="8"/>
        <v>0</v>
      </c>
      <c r="AE14" s="79">
        <f t="shared" si="9"/>
        <v>0</v>
      </c>
      <c r="AF14" s="79">
        <f t="shared" si="10"/>
        <v>0</v>
      </c>
      <c r="AG14" s="98"/>
      <c r="AH14" s="99"/>
      <c r="AI14" s="98">
        <f t="shared" si="11"/>
        <v>0</v>
      </c>
      <c r="AJ14" s="98"/>
      <c r="AK14" s="90">
        <f>IF(AD14=0,0,(AD14-AE14-AF14-AG14-AH14-AI14-AJ14))</f>
        <v>0</v>
      </c>
      <c r="AL14" s="90"/>
      <c r="AM14" s="90"/>
      <c r="AN14" s="90"/>
      <c r="AO14" s="88">
        <f t="shared" si="18"/>
        <v>0</v>
      </c>
      <c r="AP14" s="100"/>
      <c r="AQ14" s="90">
        <f t="shared" si="19"/>
        <v>0</v>
      </c>
      <c r="AR14" s="98"/>
      <c r="AS14" s="101"/>
      <c r="AT14" s="106"/>
      <c r="AU14" s="106"/>
      <c r="AV14" s="106"/>
      <c r="AW14" s="106"/>
    </row>
    <row r="15" spans="1:53" ht="50.1" customHeight="1">
      <c r="A15" s="78">
        <v>9</v>
      </c>
      <c r="B15" s="78" t="s">
        <v>69</v>
      </c>
      <c r="C15" s="78"/>
      <c r="D15" s="78">
        <v>611010</v>
      </c>
      <c r="E15" s="78"/>
      <c r="F15" s="78"/>
      <c r="G15" s="78"/>
      <c r="H15" s="78"/>
      <c r="I15" s="78"/>
      <c r="J15" s="78"/>
      <c r="K15" s="78"/>
      <c r="L15" s="78">
        <f t="shared" si="0"/>
        <v>0</v>
      </c>
      <c r="M15" s="79">
        <f t="shared" si="1"/>
        <v>0</v>
      </c>
      <c r="N15" s="94"/>
      <c r="O15" s="81">
        <f t="shared" si="13"/>
        <v>0</v>
      </c>
      <c r="P15" s="79">
        <f t="shared" si="20"/>
        <v>0</v>
      </c>
      <c r="Q15" s="95"/>
      <c r="R15" s="79">
        <f t="shared" si="2"/>
        <v>0</v>
      </c>
      <c r="S15" s="96"/>
      <c r="T15" s="79">
        <f t="shared" si="3"/>
        <v>0</v>
      </c>
      <c r="U15" s="79">
        <f t="shared" si="14"/>
        <v>0</v>
      </c>
      <c r="V15" s="97"/>
      <c r="W15" s="79">
        <v>0</v>
      </c>
      <c r="X15" s="79">
        <f t="shared" si="15"/>
        <v>0</v>
      </c>
      <c r="Y15" s="79">
        <f t="shared" si="16"/>
        <v>0</v>
      </c>
      <c r="Z15" s="79">
        <f t="shared" si="5"/>
        <v>0</v>
      </c>
      <c r="AA15" s="79">
        <f t="shared" si="6"/>
        <v>0</v>
      </c>
      <c r="AB15" s="79">
        <f t="shared" si="17"/>
        <v>0</v>
      </c>
      <c r="AC15" s="79">
        <f t="shared" si="7"/>
        <v>0</v>
      </c>
      <c r="AD15" s="79">
        <f t="shared" si="8"/>
        <v>0</v>
      </c>
      <c r="AE15" s="79">
        <f t="shared" si="9"/>
        <v>0</v>
      </c>
      <c r="AF15" s="79">
        <f t="shared" si="10"/>
        <v>0</v>
      </c>
      <c r="AG15" s="98"/>
      <c r="AH15" s="99"/>
      <c r="AI15" s="98">
        <f t="shared" si="11"/>
        <v>0</v>
      </c>
      <c r="AJ15" s="98"/>
      <c r="AK15" s="90">
        <f>IF(AD15=0,0,(AD15-AE15-AF15-AG15-AH15-AI15-AJ15))</f>
        <v>0</v>
      </c>
      <c r="AL15" s="90"/>
      <c r="AM15" s="90"/>
      <c r="AN15" s="90"/>
      <c r="AO15" s="88">
        <f t="shared" si="18"/>
        <v>0</v>
      </c>
      <c r="AP15" s="100"/>
      <c r="AQ15" s="90">
        <f t="shared" si="19"/>
        <v>0</v>
      </c>
      <c r="AR15" s="98"/>
      <c r="AS15" s="101"/>
      <c r="AT15" s="106"/>
      <c r="AU15" s="106"/>
      <c r="AV15" s="106"/>
      <c r="AW15" s="106"/>
    </row>
    <row r="16" spans="1:53" ht="50.1" customHeight="1">
      <c r="A16" s="78">
        <v>10</v>
      </c>
      <c r="B16" s="78" t="s">
        <v>70</v>
      </c>
      <c r="C16" s="78"/>
      <c r="D16" s="78">
        <v>521001</v>
      </c>
      <c r="E16" s="78"/>
      <c r="F16" s="78"/>
      <c r="G16" s="78"/>
      <c r="H16" s="78"/>
      <c r="I16" s="78"/>
      <c r="J16" s="78"/>
      <c r="K16" s="78"/>
      <c r="L16" s="78">
        <f t="shared" si="0"/>
        <v>0</v>
      </c>
      <c r="M16" s="79">
        <f t="shared" si="1"/>
        <v>0</v>
      </c>
      <c r="N16" s="94"/>
      <c r="O16" s="81">
        <f t="shared" si="13"/>
        <v>0</v>
      </c>
      <c r="P16" s="79">
        <f t="shared" si="20"/>
        <v>0</v>
      </c>
      <c r="Q16" s="95"/>
      <c r="R16" s="79">
        <f t="shared" si="2"/>
        <v>0</v>
      </c>
      <c r="S16" s="96"/>
      <c r="T16" s="79">
        <f t="shared" si="3"/>
        <v>0</v>
      </c>
      <c r="U16" s="79">
        <f t="shared" si="14"/>
        <v>0</v>
      </c>
      <c r="V16" s="97"/>
      <c r="W16" s="79">
        <f t="shared" ref="W16:W36" si="21">IF((L16+O16)=0,0,U16/(L16+O16)*V16*2)</f>
        <v>0</v>
      </c>
      <c r="X16" s="79">
        <f t="shared" si="15"/>
        <v>0</v>
      </c>
      <c r="Y16" s="79">
        <f t="shared" si="16"/>
        <v>0</v>
      </c>
      <c r="Z16" s="79">
        <f t="shared" si="5"/>
        <v>0</v>
      </c>
      <c r="AA16" s="79">
        <f t="shared" si="6"/>
        <v>0</v>
      </c>
      <c r="AB16" s="79">
        <f t="shared" si="17"/>
        <v>0</v>
      </c>
      <c r="AC16" s="79">
        <f t="shared" si="7"/>
        <v>0</v>
      </c>
      <c r="AD16" s="79">
        <f t="shared" si="8"/>
        <v>0</v>
      </c>
      <c r="AE16" s="79">
        <f t="shared" si="9"/>
        <v>0</v>
      </c>
      <c r="AF16" s="79">
        <f t="shared" si="10"/>
        <v>0</v>
      </c>
      <c r="AG16" s="98"/>
      <c r="AH16" s="99"/>
      <c r="AI16" s="98">
        <f t="shared" si="11"/>
        <v>0</v>
      </c>
      <c r="AJ16" s="98"/>
      <c r="AK16" s="90">
        <f>IF(AD16=0,0,(AD16-AE16-AF16-AG16-AH16-AI16-AJ16))</f>
        <v>0</v>
      </c>
      <c r="AL16" s="90"/>
      <c r="AM16" s="90"/>
      <c r="AN16" s="90"/>
      <c r="AO16" s="88">
        <f t="shared" si="18"/>
        <v>0</v>
      </c>
      <c r="AP16" s="100"/>
      <c r="AQ16" s="90">
        <f t="shared" si="19"/>
        <v>0</v>
      </c>
      <c r="AR16" s="98"/>
      <c r="AS16" s="101"/>
      <c r="AT16" s="106"/>
      <c r="AU16" s="106"/>
      <c r="AV16" s="106"/>
      <c r="AW16" s="106"/>
    </row>
    <row r="17" spans="1:49" ht="50.1" customHeight="1">
      <c r="A17" s="78">
        <v>11</v>
      </c>
      <c r="B17" s="78" t="s">
        <v>71</v>
      </c>
      <c r="C17" s="78"/>
      <c r="D17" s="78">
        <v>521001</v>
      </c>
      <c r="E17" s="78"/>
      <c r="F17" s="78"/>
      <c r="G17" s="78"/>
      <c r="H17" s="78"/>
      <c r="I17" s="78"/>
      <c r="J17" s="78"/>
      <c r="K17" s="78"/>
      <c r="L17" s="78">
        <f t="shared" si="0"/>
        <v>0</v>
      </c>
      <c r="M17" s="79">
        <f t="shared" si="1"/>
        <v>0</v>
      </c>
      <c r="N17" s="94"/>
      <c r="O17" s="81">
        <f t="shared" si="13"/>
        <v>0</v>
      </c>
      <c r="P17" s="79">
        <f t="shared" si="20"/>
        <v>0</v>
      </c>
      <c r="Q17" s="95"/>
      <c r="R17" s="79">
        <f t="shared" si="2"/>
        <v>0</v>
      </c>
      <c r="S17" s="96"/>
      <c r="T17" s="79">
        <f t="shared" si="3"/>
        <v>0</v>
      </c>
      <c r="U17" s="79">
        <f t="shared" si="14"/>
        <v>0</v>
      </c>
      <c r="V17" s="97"/>
      <c r="W17" s="79">
        <f t="shared" si="21"/>
        <v>0</v>
      </c>
      <c r="X17" s="79">
        <f t="shared" si="15"/>
        <v>0</v>
      </c>
      <c r="Y17" s="79">
        <f t="shared" si="16"/>
        <v>0</v>
      </c>
      <c r="Z17" s="79">
        <f t="shared" si="5"/>
        <v>0</v>
      </c>
      <c r="AA17" s="79">
        <f t="shared" si="6"/>
        <v>0</v>
      </c>
      <c r="AB17" s="79">
        <f t="shared" si="17"/>
        <v>0</v>
      </c>
      <c r="AC17" s="79">
        <f t="shared" si="7"/>
        <v>0</v>
      </c>
      <c r="AD17" s="79">
        <f t="shared" si="8"/>
        <v>0</v>
      </c>
      <c r="AE17" s="79">
        <f t="shared" si="9"/>
        <v>0</v>
      </c>
      <c r="AF17" s="79">
        <f t="shared" si="10"/>
        <v>0</v>
      </c>
      <c r="AG17" s="98"/>
      <c r="AH17" s="99"/>
      <c r="AI17" s="98">
        <f t="shared" si="11"/>
        <v>0</v>
      </c>
      <c r="AJ17" s="98"/>
      <c r="AK17" s="90">
        <f>IF(AD17=0,0,(AD17-AE17-AF17-AG17-AH17-AI17-AJ17))</f>
        <v>0</v>
      </c>
      <c r="AL17" s="90"/>
      <c r="AM17" s="90"/>
      <c r="AN17" s="90"/>
      <c r="AO17" s="88">
        <f t="shared" si="18"/>
        <v>0</v>
      </c>
      <c r="AP17" s="100"/>
      <c r="AQ17" s="90">
        <f t="shared" si="19"/>
        <v>0</v>
      </c>
      <c r="AR17" s="98"/>
      <c r="AS17" s="101"/>
      <c r="AT17" s="106"/>
      <c r="AU17" s="106"/>
      <c r="AV17" s="106"/>
      <c r="AW17" s="106"/>
    </row>
    <row r="18" spans="1:49" ht="50.1" customHeight="1">
      <c r="A18" s="78">
        <v>12</v>
      </c>
      <c r="B18" s="78" t="s">
        <v>72</v>
      </c>
      <c r="C18" s="78"/>
      <c r="D18" s="78">
        <v>521001</v>
      </c>
      <c r="E18" s="78"/>
      <c r="F18" s="78"/>
      <c r="G18" s="78"/>
      <c r="H18" s="78"/>
      <c r="I18" s="78"/>
      <c r="J18" s="78"/>
      <c r="K18" s="78"/>
      <c r="L18" s="78">
        <f t="shared" si="0"/>
        <v>0</v>
      </c>
      <c r="M18" s="79">
        <f t="shared" si="1"/>
        <v>0</v>
      </c>
      <c r="N18" s="108"/>
      <c r="O18" s="81">
        <f t="shared" si="13"/>
        <v>0</v>
      </c>
      <c r="P18" s="79">
        <f t="shared" si="20"/>
        <v>0</v>
      </c>
      <c r="Q18" s="95"/>
      <c r="R18" s="79">
        <f t="shared" si="2"/>
        <v>0</v>
      </c>
      <c r="S18" s="96"/>
      <c r="T18" s="79">
        <f t="shared" si="3"/>
        <v>0</v>
      </c>
      <c r="U18" s="79">
        <f t="shared" si="14"/>
        <v>0</v>
      </c>
      <c r="V18" s="97"/>
      <c r="W18" s="79">
        <f t="shared" si="21"/>
        <v>0</v>
      </c>
      <c r="X18" s="79">
        <f t="shared" si="15"/>
        <v>0</v>
      </c>
      <c r="Y18" s="79">
        <f t="shared" si="16"/>
        <v>0</v>
      </c>
      <c r="Z18" s="79">
        <f t="shared" si="5"/>
        <v>0</v>
      </c>
      <c r="AA18" s="79">
        <f t="shared" si="6"/>
        <v>0</v>
      </c>
      <c r="AB18" s="79">
        <f t="shared" si="17"/>
        <v>0</v>
      </c>
      <c r="AC18" s="79">
        <f t="shared" si="7"/>
        <v>0</v>
      </c>
      <c r="AD18" s="79">
        <f t="shared" si="8"/>
        <v>0</v>
      </c>
      <c r="AE18" s="79">
        <f t="shared" si="9"/>
        <v>0</v>
      </c>
      <c r="AF18" s="79">
        <f t="shared" si="10"/>
        <v>0</v>
      </c>
      <c r="AG18" s="98"/>
      <c r="AH18" s="98"/>
      <c r="AI18" s="98">
        <f t="shared" si="11"/>
        <v>0</v>
      </c>
      <c r="AJ18" s="98"/>
      <c r="AK18" s="90">
        <f t="shared" ref="AK18:AK36" si="22">IF(AD18=0,0,(AD18-AE18-AF18-AG18-AH18-AI18-AJ18))</f>
        <v>0</v>
      </c>
      <c r="AL18" s="90"/>
      <c r="AM18" s="90"/>
      <c r="AN18" s="90"/>
      <c r="AO18" s="88">
        <f t="shared" si="18"/>
        <v>0</v>
      </c>
      <c r="AP18" s="100"/>
      <c r="AQ18" s="90">
        <f t="shared" si="19"/>
        <v>0</v>
      </c>
      <c r="AR18" s="98"/>
      <c r="AS18" s="101"/>
      <c r="AT18" s="106"/>
      <c r="AU18" s="106"/>
      <c r="AV18" s="106"/>
      <c r="AW18" s="106"/>
    </row>
    <row r="19" spans="1:49" ht="50.1" customHeight="1">
      <c r="A19" s="78">
        <v>13</v>
      </c>
      <c r="B19" s="78" t="s">
        <v>73</v>
      </c>
      <c r="C19" s="78"/>
      <c r="D19" s="78">
        <v>521001</v>
      </c>
      <c r="E19" s="78"/>
      <c r="F19" s="78"/>
      <c r="G19" s="78"/>
      <c r="H19" s="78"/>
      <c r="I19" s="78"/>
      <c r="J19" s="78"/>
      <c r="K19" s="78"/>
      <c r="L19" s="78">
        <f t="shared" si="0"/>
        <v>0</v>
      </c>
      <c r="M19" s="79">
        <f t="shared" si="1"/>
        <v>0</v>
      </c>
      <c r="N19" s="94"/>
      <c r="O19" s="81">
        <f t="shared" si="13"/>
        <v>0</v>
      </c>
      <c r="P19" s="79">
        <f t="shared" si="20"/>
        <v>0</v>
      </c>
      <c r="Q19" s="95"/>
      <c r="R19" s="79">
        <f t="shared" si="2"/>
        <v>0</v>
      </c>
      <c r="S19" s="96"/>
      <c r="T19" s="79">
        <f t="shared" si="3"/>
        <v>0</v>
      </c>
      <c r="U19" s="79">
        <f t="shared" si="14"/>
        <v>0</v>
      </c>
      <c r="V19" s="97"/>
      <c r="W19" s="79">
        <f t="shared" si="21"/>
        <v>0</v>
      </c>
      <c r="X19" s="79">
        <f t="shared" si="15"/>
        <v>0</v>
      </c>
      <c r="Y19" s="79">
        <f t="shared" si="16"/>
        <v>0</v>
      </c>
      <c r="Z19" s="79">
        <f t="shared" si="5"/>
        <v>0</v>
      </c>
      <c r="AA19" s="79">
        <f t="shared" si="6"/>
        <v>0</v>
      </c>
      <c r="AB19" s="79">
        <f t="shared" si="17"/>
        <v>0</v>
      </c>
      <c r="AC19" s="79">
        <f t="shared" si="7"/>
        <v>0</v>
      </c>
      <c r="AD19" s="79">
        <f t="shared" si="8"/>
        <v>0</v>
      </c>
      <c r="AE19" s="79">
        <f t="shared" si="9"/>
        <v>0</v>
      </c>
      <c r="AF19" s="79">
        <f t="shared" si="10"/>
        <v>0</v>
      </c>
      <c r="AG19" s="98"/>
      <c r="AH19" s="99"/>
      <c r="AI19" s="98">
        <f t="shared" si="11"/>
        <v>0</v>
      </c>
      <c r="AJ19" s="98"/>
      <c r="AK19" s="90">
        <f t="shared" si="22"/>
        <v>0</v>
      </c>
      <c r="AL19" s="90"/>
      <c r="AM19" s="90"/>
      <c r="AN19" s="90"/>
      <c r="AO19" s="88">
        <f t="shared" si="18"/>
        <v>0</v>
      </c>
      <c r="AP19" s="100"/>
      <c r="AQ19" s="90">
        <f t="shared" si="19"/>
        <v>0</v>
      </c>
      <c r="AR19" s="98"/>
      <c r="AS19" s="101"/>
      <c r="AT19" s="106"/>
      <c r="AU19" s="106"/>
      <c r="AV19" s="106"/>
      <c r="AW19" s="106"/>
    </row>
    <row r="20" spans="1:49" ht="50.1" customHeight="1">
      <c r="A20" s="78">
        <v>14</v>
      </c>
      <c r="B20" s="78" t="s">
        <v>74</v>
      </c>
      <c r="C20" s="78"/>
      <c r="D20" s="78">
        <v>611010</v>
      </c>
      <c r="E20" s="78"/>
      <c r="F20" s="78"/>
      <c r="G20" s="78"/>
      <c r="H20" s="78"/>
      <c r="I20" s="78"/>
      <c r="J20" s="78"/>
      <c r="K20" s="78"/>
      <c r="L20" s="78">
        <f t="shared" si="0"/>
        <v>0</v>
      </c>
      <c r="M20" s="79">
        <f t="shared" si="1"/>
        <v>0</v>
      </c>
      <c r="N20" s="108"/>
      <c r="O20" s="81">
        <f t="shared" si="13"/>
        <v>0</v>
      </c>
      <c r="P20" s="79">
        <f t="shared" si="20"/>
        <v>0</v>
      </c>
      <c r="Q20" s="95"/>
      <c r="R20" s="79">
        <f t="shared" si="2"/>
        <v>0</v>
      </c>
      <c r="S20" s="96"/>
      <c r="T20" s="79">
        <f t="shared" si="3"/>
        <v>0</v>
      </c>
      <c r="U20" s="79">
        <f t="shared" si="14"/>
        <v>0</v>
      </c>
      <c r="V20" s="97"/>
      <c r="W20" s="79">
        <f t="shared" si="21"/>
        <v>0</v>
      </c>
      <c r="X20" s="79">
        <f t="shared" si="15"/>
        <v>0</v>
      </c>
      <c r="Y20" s="79">
        <f t="shared" si="16"/>
        <v>0</v>
      </c>
      <c r="Z20" s="79">
        <f t="shared" si="5"/>
        <v>0</v>
      </c>
      <c r="AA20" s="79">
        <f t="shared" si="6"/>
        <v>0</v>
      </c>
      <c r="AB20" s="79">
        <f t="shared" si="17"/>
        <v>0</v>
      </c>
      <c r="AC20" s="79">
        <f t="shared" si="7"/>
        <v>0</v>
      </c>
      <c r="AD20" s="79">
        <f t="shared" si="8"/>
        <v>0</v>
      </c>
      <c r="AE20" s="79">
        <f t="shared" si="9"/>
        <v>0</v>
      </c>
      <c r="AF20" s="79">
        <f t="shared" si="10"/>
        <v>0</v>
      </c>
      <c r="AG20" s="98"/>
      <c r="AH20" s="98"/>
      <c r="AI20" s="98">
        <f t="shared" si="11"/>
        <v>0</v>
      </c>
      <c r="AJ20" s="98"/>
      <c r="AK20" s="90">
        <f t="shared" si="22"/>
        <v>0</v>
      </c>
      <c r="AL20" s="90"/>
      <c r="AM20" s="90"/>
      <c r="AN20" s="90"/>
      <c r="AO20" s="88">
        <f t="shared" si="18"/>
        <v>0</v>
      </c>
      <c r="AP20" s="100"/>
      <c r="AQ20" s="90">
        <f t="shared" si="19"/>
        <v>0</v>
      </c>
      <c r="AR20" s="98"/>
      <c r="AS20" s="101"/>
      <c r="AT20" s="106"/>
      <c r="AU20" s="106"/>
      <c r="AV20" s="106"/>
      <c r="AW20" s="106"/>
    </row>
    <row r="21" spans="1:49" ht="50.1" customHeight="1">
      <c r="A21" s="78">
        <v>15</v>
      </c>
      <c r="B21" s="78" t="s">
        <v>75</v>
      </c>
      <c r="C21" s="78"/>
      <c r="D21" s="78">
        <v>521001</v>
      </c>
      <c r="E21" s="78"/>
      <c r="F21" s="78"/>
      <c r="G21" s="78"/>
      <c r="H21" s="78"/>
      <c r="I21" s="78"/>
      <c r="J21" s="78"/>
      <c r="K21" s="78"/>
      <c r="L21" s="78">
        <f t="shared" si="0"/>
        <v>0</v>
      </c>
      <c r="M21" s="79">
        <f t="shared" si="1"/>
        <v>0</v>
      </c>
      <c r="N21" s="94"/>
      <c r="O21" s="81">
        <f t="shared" si="13"/>
        <v>0</v>
      </c>
      <c r="P21" s="79">
        <f t="shared" si="20"/>
        <v>0</v>
      </c>
      <c r="Q21" s="95"/>
      <c r="R21" s="79">
        <f t="shared" si="2"/>
        <v>0</v>
      </c>
      <c r="S21" s="96"/>
      <c r="T21" s="79">
        <f t="shared" si="3"/>
        <v>0</v>
      </c>
      <c r="U21" s="79">
        <f t="shared" si="14"/>
        <v>0</v>
      </c>
      <c r="V21" s="97"/>
      <c r="W21" s="79">
        <f t="shared" si="21"/>
        <v>0</v>
      </c>
      <c r="X21" s="79">
        <f t="shared" si="15"/>
        <v>0</v>
      </c>
      <c r="Y21" s="79">
        <f t="shared" si="16"/>
        <v>0</v>
      </c>
      <c r="Z21" s="79">
        <f t="shared" si="5"/>
        <v>0</v>
      </c>
      <c r="AA21" s="79">
        <f t="shared" si="6"/>
        <v>0</v>
      </c>
      <c r="AB21" s="79">
        <f t="shared" si="17"/>
        <v>0</v>
      </c>
      <c r="AC21" s="79">
        <f t="shared" si="7"/>
        <v>0</v>
      </c>
      <c r="AD21" s="79">
        <f t="shared" si="8"/>
        <v>0</v>
      </c>
      <c r="AE21" s="79">
        <f t="shared" si="9"/>
        <v>0</v>
      </c>
      <c r="AF21" s="79">
        <f t="shared" si="10"/>
        <v>0</v>
      </c>
      <c r="AG21" s="98"/>
      <c r="AH21" s="99"/>
      <c r="AI21" s="98">
        <f t="shared" si="11"/>
        <v>0</v>
      </c>
      <c r="AJ21" s="98"/>
      <c r="AK21" s="90">
        <f t="shared" si="22"/>
        <v>0</v>
      </c>
      <c r="AL21" s="90"/>
      <c r="AM21" s="90"/>
      <c r="AN21" s="90"/>
      <c r="AO21" s="88">
        <f t="shared" si="18"/>
        <v>0</v>
      </c>
      <c r="AP21" s="100"/>
      <c r="AQ21" s="90">
        <f t="shared" si="19"/>
        <v>0</v>
      </c>
      <c r="AR21" s="98"/>
      <c r="AS21" s="101"/>
      <c r="AT21" s="106"/>
      <c r="AU21" s="106"/>
      <c r="AV21" s="106"/>
      <c r="AW21" s="106"/>
    </row>
    <row r="22" spans="1:49" ht="50.1" customHeight="1">
      <c r="A22" s="78">
        <v>16</v>
      </c>
      <c r="B22" s="78" t="s">
        <v>76</v>
      </c>
      <c r="C22" s="78"/>
      <c r="D22" s="78">
        <v>521001</v>
      </c>
      <c r="E22" s="78"/>
      <c r="F22" s="78"/>
      <c r="G22" s="78"/>
      <c r="H22" s="78"/>
      <c r="I22" s="78"/>
      <c r="J22" s="78"/>
      <c r="K22" s="78"/>
      <c r="L22" s="78">
        <f t="shared" si="0"/>
        <v>0</v>
      </c>
      <c r="M22" s="79">
        <f t="shared" si="1"/>
        <v>0</v>
      </c>
      <c r="N22" s="108"/>
      <c r="O22" s="81">
        <f t="shared" si="13"/>
        <v>0</v>
      </c>
      <c r="P22" s="79">
        <f t="shared" si="20"/>
        <v>0</v>
      </c>
      <c r="Q22" s="95"/>
      <c r="R22" s="79">
        <f t="shared" si="2"/>
        <v>0</v>
      </c>
      <c r="S22" s="96"/>
      <c r="T22" s="79">
        <f t="shared" si="3"/>
        <v>0</v>
      </c>
      <c r="U22" s="79">
        <f t="shared" si="14"/>
        <v>0</v>
      </c>
      <c r="V22" s="97"/>
      <c r="W22" s="79">
        <f t="shared" si="21"/>
        <v>0</v>
      </c>
      <c r="X22" s="79">
        <f t="shared" si="15"/>
        <v>0</v>
      </c>
      <c r="Y22" s="79">
        <f t="shared" si="16"/>
        <v>0</v>
      </c>
      <c r="Z22" s="79">
        <f t="shared" si="5"/>
        <v>0</v>
      </c>
      <c r="AA22" s="79">
        <f t="shared" si="6"/>
        <v>0</v>
      </c>
      <c r="AB22" s="79">
        <f t="shared" si="17"/>
        <v>0</v>
      </c>
      <c r="AC22" s="79">
        <f t="shared" si="7"/>
        <v>0</v>
      </c>
      <c r="AD22" s="79">
        <f t="shared" si="8"/>
        <v>0</v>
      </c>
      <c r="AE22" s="79">
        <f t="shared" si="9"/>
        <v>0</v>
      </c>
      <c r="AF22" s="79">
        <f t="shared" si="10"/>
        <v>0</v>
      </c>
      <c r="AG22" s="98"/>
      <c r="AH22" s="99"/>
      <c r="AI22" s="98">
        <f t="shared" si="11"/>
        <v>0</v>
      </c>
      <c r="AJ22" s="98"/>
      <c r="AK22" s="90">
        <f t="shared" si="22"/>
        <v>0</v>
      </c>
      <c r="AL22" s="90"/>
      <c r="AM22" s="90"/>
      <c r="AN22" s="90"/>
      <c r="AO22" s="88">
        <f t="shared" si="18"/>
        <v>0</v>
      </c>
      <c r="AP22" s="100"/>
      <c r="AQ22" s="90">
        <f t="shared" si="19"/>
        <v>0</v>
      </c>
      <c r="AR22" s="98"/>
      <c r="AS22" s="101"/>
      <c r="AT22" s="106"/>
      <c r="AU22" s="106"/>
      <c r="AV22" s="106"/>
      <c r="AW22" s="106"/>
    </row>
    <row r="23" spans="1:49" ht="50.1" customHeight="1">
      <c r="A23" s="78">
        <v>17</v>
      </c>
      <c r="B23" s="78" t="s">
        <v>77</v>
      </c>
      <c r="C23" s="78"/>
      <c r="D23" s="78">
        <v>521001</v>
      </c>
      <c r="E23" s="78"/>
      <c r="F23" s="78"/>
      <c r="G23" s="78"/>
      <c r="H23" s="78"/>
      <c r="I23" s="78"/>
      <c r="J23" s="78"/>
      <c r="K23" s="78"/>
      <c r="L23" s="78">
        <f t="shared" si="0"/>
        <v>0</v>
      </c>
      <c r="M23" s="79">
        <f t="shared" si="1"/>
        <v>0</v>
      </c>
      <c r="N23" s="94"/>
      <c r="O23" s="81">
        <f t="shared" si="13"/>
        <v>0</v>
      </c>
      <c r="P23" s="79">
        <f t="shared" si="20"/>
        <v>0</v>
      </c>
      <c r="Q23" s="95"/>
      <c r="R23" s="79">
        <f t="shared" si="2"/>
        <v>0</v>
      </c>
      <c r="S23" s="96"/>
      <c r="T23" s="79">
        <f t="shared" si="3"/>
        <v>0</v>
      </c>
      <c r="U23" s="79">
        <f t="shared" si="14"/>
        <v>0</v>
      </c>
      <c r="V23" s="97"/>
      <c r="W23" s="79">
        <f t="shared" si="21"/>
        <v>0</v>
      </c>
      <c r="X23" s="79">
        <f t="shared" si="15"/>
        <v>0</v>
      </c>
      <c r="Y23" s="79">
        <f t="shared" si="16"/>
        <v>0</v>
      </c>
      <c r="Z23" s="79">
        <f t="shared" si="5"/>
        <v>0</v>
      </c>
      <c r="AA23" s="79">
        <f t="shared" si="6"/>
        <v>0</v>
      </c>
      <c r="AB23" s="79">
        <f t="shared" si="17"/>
        <v>0</v>
      </c>
      <c r="AC23" s="79">
        <f t="shared" si="7"/>
        <v>0</v>
      </c>
      <c r="AD23" s="79">
        <f t="shared" si="8"/>
        <v>0</v>
      </c>
      <c r="AE23" s="79">
        <f t="shared" si="9"/>
        <v>0</v>
      </c>
      <c r="AF23" s="79">
        <f t="shared" si="10"/>
        <v>0</v>
      </c>
      <c r="AG23" s="98"/>
      <c r="AH23" s="99"/>
      <c r="AI23" s="98">
        <f t="shared" si="11"/>
        <v>0</v>
      </c>
      <c r="AJ23" s="98"/>
      <c r="AK23" s="90">
        <f t="shared" si="22"/>
        <v>0</v>
      </c>
      <c r="AL23" s="90"/>
      <c r="AM23" s="90"/>
      <c r="AN23" s="90"/>
      <c r="AO23" s="88">
        <f t="shared" si="18"/>
        <v>0</v>
      </c>
      <c r="AP23" s="100"/>
      <c r="AQ23" s="90">
        <f t="shared" si="19"/>
        <v>0</v>
      </c>
      <c r="AR23" s="98"/>
      <c r="AS23" s="101"/>
      <c r="AT23" s="106"/>
      <c r="AU23" s="106"/>
      <c r="AV23" s="106"/>
      <c r="AW23" s="106"/>
    </row>
    <row r="24" spans="1:49" ht="50.1" customHeight="1">
      <c r="A24" s="78">
        <v>18</v>
      </c>
      <c r="B24" s="78" t="s">
        <v>78</v>
      </c>
      <c r="C24" s="78"/>
      <c r="D24" s="78">
        <v>521001</v>
      </c>
      <c r="E24" s="78"/>
      <c r="F24" s="78"/>
      <c r="G24" s="78"/>
      <c r="H24" s="78"/>
      <c r="I24" s="78"/>
      <c r="J24" s="78"/>
      <c r="K24" s="78"/>
      <c r="L24" s="78">
        <f t="shared" si="0"/>
        <v>0</v>
      </c>
      <c r="M24" s="79">
        <f t="shared" si="1"/>
        <v>0</v>
      </c>
      <c r="N24" s="108"/>
      <c r="O24" s="81">
        <f t="shared" si="13"/>
        <v>0</v>
      </c>
      <c r="P24" s="79">
        <f t="shared" si="20"/>
        <v>0</v>
      </c>
      <c r="Q24" s="95"/>
      <c r="R24" s="79">
        <f t="shared" si="2"/>
        <v>0</v>
      </c>
      <c r="S24" s="96"/>
      <c r="T24" s="79">
        <f t="shared" si="3"/>
        <v>0</v>
      </c>
      <c r="U24" s="79">
        <f t="shared" si="14"/>
        <v>0</v>
      </c>
      <c r="V24" s="97"/>
      <c r="W24" s="79">
        <f t="shared" si="21"/>
        <v>0</v>
      </c>
      <c r="X24" s="79">
        <f t="shared" si="15"/>
        <v>0</v>
      </c>
      <c r="Y24" s="79">
        <f t="shared" si="16"/>
        <v>0</v>
      </c>
      <c r="Z24" s="79">
        <f t="shared" si="5"/>
        <v>0</v>
      </c>
      <c r="AA24" s="79">
        <f t="shared" si="6"/>
        <v>0</v>
      </c>
      <c r="AB24" s="79">
        <f t="shared" si="17"/>
        <v>0</v>
      </c>
      <c r="AC24" s="79">
        <f t="shared" si="7"/>
        <v>0</v>
      </c>
      <c r="AD24" s="79">
        <f t="shared" si="8"/>
        <v>0</v>
      </c>
      <c r="AE24" s="79">
        <f t="shared" si="9"/>
        <v>0</v>
      </c>
      <c r="AF24" s="79">
        <f t="shared" si="10"/>
        <v>0</v>
      </c>
      <c r="AG24" s="98"/>
      <c r="AH24" s="99"/>
      <c r="AI24" s="98">
        <f t="shared" si="11"/>
        <v>0</v>
      </c>
      <c r="AJ24" s="98"/>
      <c r="AK24" s="90">
        <f t="shared" si="22"/>
        <v>0</v>
      </c>
      <c r="AL24" s="90"/>
      <c r="AM24" s="90"/>
      <c r="AN24" s="90"/>
      <c r="AO24" s="88">
        <f t="shared" si="18"/>
        <v>0</v>
      </c>
      <c r="AP24" s="100"/>
      <c r="AQ24" s="90">
        <f t="shared" si="19"/>
        <v>0</v>
      </c>
      <c r="AR24" s="98"/>
      <c r="AS24" s="101"/>
      <c r="AT24" s="106"/>
      <c r="AU24" s="106"/>
      <c r="AV24" s="106"/>
      <c r="AW24" s="106"/>
    </row>
    <row r="25" spans="1:49" ht="50.1" customHeight="1">
      <c r="A25" s="78">
        <v>19</v>
      </c>
      <c r="B25" s="78" t="s">
        <v>79</v>
      </c>
      <c r="C25" s="78"/>
      <c r="D25" s="78">
        <v>611010</v>
      </c>
      <c r="E25" s="78"/>
      <c r="F25" s="78"/>
      <c r="G25" s="78"/>
      <c r="H25" s="78"/>
      <c r="I25" s="78"/>
      <c r="J25" s="78"/>
      <c r="K25" s="78"/>
      <c r="L25" s="78">
        <f t="shared" si="0"/>
        <v>0</v>
      </c>
      <c r="M25" s="79">
        <f t="shared" si="1"/>
        <v>0</v>
      </c>
      <c r="N25" s="94"/>
      <c r="O25" s="81">
        <f t="shared" si="13"/>
        <v>0</v>
      </c>
      <c r="P25" s="79">
        <f t="shared" si="20"/>
        <v>0</v>
      </c>
      <c r="Q25" s="95"/>
      <c r="R25" s="79">
        <f t="shared" si="2"/>
        <v>0</v>
      </c>
      <c r="S25" s="96"/>
      <c r="T25" s="79">
        <f t="shared" si="3"/>
        <v>0</v>
      </c>
      <c r="U25" s="79">
        <f t="shared" si="14"/>
        <v>0</v>
      </c>
      <c r="V25" s="97"/>
      <c r="W25" s="79">
        <f t="shared" si="21"/>
        <v>0</v>
      </c>
      <c r="X25" s="79">
        <f t="shared" si="15"/>
        <v>0</v>
      </c>
      <c r="Y25" s="79">
        <f t="shared" si="16"/>
        <v>0</v>
      </c>
      <c r="Z25" s="79">
        <f t="shared" si="5"/>
        <v>0</v>
      </c>
      <c r="AA25" s="79">
        <f t="shared" si="6"/>
        <v>0</v>
      </c>
      <c r="AB25" s="79">
        <f t="shared" si="17"/>
        <v>0</v>
      </c>
      <c r="AC25" s="79">
        <f t="shared" si="7"/>
        <v>0</v>
      </c>
      <c r="AD25" s="79">
        <f t="shared" si="8"/>
        <v>0</v>
      </c>
      <c r="AE25" s="79">
        <f t="shared" si="9"/>
        <v>0</v>
      </c>
      <c r="AF25" s="79">
        <f t="shared" si="10"/>
        <v>0</v>
      </c>
      <c r="AG25" s="98"/>
      <c r="AH25" s="99"/>
      <c r="AI25" s="98">
        <f t="shared" si="11"/>
        <v>0</v>
      </c>
      <c r="AJ25" s="98"/>
      <c r="AK25" s="90">
        <f t="shared" si="22"/>
        <v>0</v>
      </c>
      <c r="AL25" s="90"/>
      <c r="AM25" s="90"/>
      <c r="AN25" s="90"/>
      <c r="AO25" s="88">
        <f t="shared" si="18"/>
        <v>0</v>
      </c>
      <c r="AP25" s="100"/>
      <c r="AQ25" s="90">
        <f t="shared" si="19"/>
        <v>0</v>
      </c>
      <c r="AR25" s="98"/>
      <c r="AS25" s="101"/>
      <c r="AT25" s="106"/>
      <c r="AU25" s="106"/>
      <c r="AV25" s="106"/>
      <c r="AW25" s="106"/>
    </row>
    <row r="26" spans="1:49" ht="50.1" customHeight="1">
      <c r="A26" s="78">
        <v>20</v>
      </c>
      <c r="B26" s="78" t="s">
        <v>80</v>
      </c>
      <c r="C26" s="78"/>
      <c r="D26" s="78">
        <v>521002</v>
      </c>
      <c r="E26" s="78"/>
      <c r="F26" s="78"/>
      <c r="G26" s="78"/>
      <c r="H26" s="78"/>
      <c r="I26" s="78"/>
      <c r="J26" s="78"/>
      <c r="K26" s="78"/>
      <c r="L26" s="78">
        <f t="shared" si="0"/>
        <v>0</v>
      </c>
      <c r="M26" s="79">
        <f t="shared" si="1"/>
        <v>0</v>
      </c>
      <c r="N26" s="109"/>
      <c r="O26" s="81">
        <f t="shared" si="13"/>
        <v>0</v>
      </c>
      <c r="P26" s="79">
        <f t="shared" si="20"/>
        <v>0</v>
      </c>
      <c r="Q26" s="95"/>
      <c r="R26" s="79">
        <f t="shared" si="2"/>
        <v>0</v>
      </c>
      <c r="S26" s="96"/>
      <c r="T26" s="79">
        <f t="shared" si="3"/>
        <v>0</v>
      </c>
      <c r="U26" s="79">
        <f t="shared" si="14"/>
        <v>0</v>
      </c>
      <c r="V26" s="97"/>
      <c r="W26" s="79">
        <f t="shared" si="21"/>
        <v>0</v>
      </c>
      <c r="X26" s="79">
        <f t="shared" si="15"/>
        <v>0</v>
      </c>
      <c r="Y26" s="79">
        <f t="shared" si="16"/>
        <v>0</v>
      </c>
      <c r="Z26" s="79">
        <f t="shared" si="5"/>
        <v>0</v>
      </c>
      <c r="AA26" s="79">
        <f t="shared" si="6"/>
        <v>0</v>
      </c>
      <c r="AB26" s="79">
        <f t="shared" si="17"/>
        <v>0</v>
      </c>
      <c r="AC26" s="79">
        <f t="shared" si="7"/>
        <v>0</v>
      </c>
      <c r="AD26" s="79">
        <f>(Z26+AC26)</f>
        <v>0</v>
      </c>
      <c r="AE26" s="79">
        <f t="shared" si="9"/>
        <v>0</v>
      </c>
      <c r="AF26" s="79">
        <f t="shared" si="10"/>
        <v>0</v>
      </c>
      <c r="AG26" s="98"/>
      <c r="AH26" s="99"/>
      <c r="AI26" s="98">
        <f t="shared" si="11"/>
        <v>0</v>
      </c>
      <c r="AJ26" s="98"/>
      <c r="AK26" s="90">
        <f t="shared" si="22"/>
        <v>0</v>
      </c>
      <c r="AL26" s="90"/>
      <c r="AM26" s="90"/>
      <c r="AN26" s="90"/>
      <c r="AO26" s="88">
        <f t="shared" si="18"/>
        <v>0</v>
      </c>
      <c r="AP26" s="100"/>
      <c r="AQ26" s="90">
        <f t="shared" si="19"/>
        <v>0</v>
      </c>
      <c r="AR26" s="98"/>
      <c r="AS26" s="101"/>
      <c r="AT26" s="106"/>
      <c r="AU26" s="106"/>
      <c r="AV26" s="106"/>
      <c r="AW26" s="106"/>
    </row>
    <row r="27" spans="1:49" ht="50.1" customHeight="1">
      <c r="A27" s="78">
        <v>21</v>
      </c>
      <c r="B27" s="78" t="s">
        <v>81</v>
      </c>
      <c r="C27" s="78"/>
      <c r="D27" s="78">
        <v>521002</v>
      </c>
      <c r="E27" s="78"/>
      <c r="F27" s="78"/>
      <c r="G27" s="78"/>
      <c r="H27" s="78"/>
      <c r="I27" s="78"/>
      <c r="J27" s="78"/>
      <c r="K27" s="78"/>
      <c r="L27" s="78">
        <f t="shared" si="0"/>
        <v>0</v>
      </c>
      <c r="M27" s="79">
        <f t="shared" si="1"/>
        <v>0</v>
      </c>
      <c r="N27" s="108"/>
      <c r="O27" s="81">
        <f t="shared" si="13"/>
        <v>0</v>
      </c>
      <c r="P27" s="79">
        <f t="shared" si="20"/>
        <v>0</v>
      </c>
      <c r="Q27" s="95"/>
      <c r="R27" s="79">
        <f t="shared" si="2"/>
        <v>0</v>
      </c>
      <c r="S27" s="96"/>
      <c r="T27" s="79">
        <f t="shared" si="3"/>
        <v>0</v>
      </c>
      <c r="U27" s="79">
        <f t="shared" si="14"/>
        <v>0</v>
      </c>
      <c r="V27" s="97"/>
      <c r="W27" s="79">
        <f t="shared" si="21"/>
        <v>0</v>
      </c>
      <c r="X27" s="79">
        <f t="shared" si="15"/>
        <v>0</v>
      </c>
      <c r="Y27" s="79">
        <f t="shared" si="16"/>
        <v>0</v>
      </c>
      <c r="Z27" s="79">
        <f t="shared" si="5"/>
        <v>0</v>
      </c>
      <c r="AA27" s="79">
        <f t="shared" si="6"/>
        <v>0</v>
      </c>
      <c r="AB27" s="79">
        <f t="shared" si="17"/>
        <v>0</v>
      </c>
      <c r="AC27" s="79">
        <f t="shared" si="7"/>
        <v>0</v>
      </c>
      <c r="AD27" s="79">
        <f t="shared" ref="AD27:AD40" si="23">(Z27+AC27)</f>
        <v>0</v>
      </c>
      <c r="AE27" s="79">
        <f t="shared" si="9"/>
        <v>0</v>
      </c>
      <c r="AF27" s="79">
        <f t="shared" si="10"/>
        <v>0</v>
      </c>
      <c r="AG27" s="98"/>
      <c r="AH27" s="98"/>
      <c r="AI27" s="98">
        <f t="shared" si="11"/>
        <v>0</v>
      </c>
      <c r="AJ27" s="98"/>
      <c r="AK27" s="90">
        <f t="shared" si="22"/>
        <v>0</v>
      </c>
      <c r="AL27" s="90"/>
      <c r="AM27" s="90"/>
      <c r="AN27" s="90"/>
      <c r="AO27" s="88">
        <f t="shared" si="18"/>
        <v>0</v>
      </c>
      <c r="AP27" s="100"/>
      <c r="AQ27" s="90">
        <f t="shared" si="19"/>
        <v>0</v>
      </c>
      <c r="AR27" s="98"/>
      <c r="AS27" s="101"/>
      <c r="AT27" s="106"/>
      <c r="AU27" s="106"/>
      <c r="AV27" s="106"/>
      <c r="AW27" s="106"/>
    </row>
    <row r="28" spans="1:49" ht="50.1" customHeight="1">
      <c r="A28" s="78">
        <v>22</v>
      </c>
      <c r="B28" s="78" t="s">
        <v>82</v>
      </c>
      <c r="C28" s="78"/>
      <c r="D28" s="78">
        <v>521002</v>
      </c>
      <c r="E28" s="78"/>
      <c r="F28" s="78"/>
      <c r="G28" s="78"/>
      <c r="H28" s="78"/>
      <c r="I28" s="78"/>
      <c r="J28" s="78"/>
      <c r="K28" s="78"/>
      <c r="L28" s="78">
        <f t="shared" si="0"/>
        <v>0</v>
      </c>
      <c r="M28" s="79">
        <f t="shared" si="1"/>
        <v>0</v>
      </c>
      <c r="N28" s="94"/>
      <c r="O28" s="81">
        <f t="shared" si="13"/>
        <v>0</v>
      </c>
      <c r="P28" s="79">
        <f t="shared" si="20"/>
        <v>0</v>
      </c>
      <c r="Q28" s="95"/>
      <c r="R28" s="79">
        <f t="shared" si="2"/>
        <v>0</v>
      </c>
      <c r="S28" s="96"/>
      <c r="T28" s="79">
        <f t="shared" si="3"/>
        <v>0</v>
      </c>
      <c r="U28" s="79">
        <f t="shared" si="14"/>
        <v>0</v>
      </c>
      <c r="V28" s="97"/>
      <c r="W28" s="79">
        <f t="shared" si="21"/>
        <v>0</v>
      </c>
      <c r="X28" s="79">
        <f t="shared" si="15"/>
        <v>0</v>
      </c>
      <c r="Y28" s="79">
        <f t="shared" si="16"/>
        <v>0</v>
      </c>
      <c r="Z28" s="79">
        <f t="shared" si="5"/>
        <v>0</v>
      </c>
      <c r="AA28" s="79">
        <f t="shared" si="6"/>
        <v>0</v>
      </c>
      <c r="AB28" s="79">
        <f t="shared" si="17"/>
        <v>0</v>
      </c>
      <c r="AC28" s="79">
        <f t="shared" si="7"/>
        <v>0</v>
      </c>
      <c r="AD28" s="79">
        <f t="shared" si="23"/>
        <v>0</v>
      </c>
      <c r="AE28" s="79">
        <f t="shared" si="9"/>
        <v>0</v>
      </c>
      <c r="AF28" s="79">
        <f t="shared" si="10"/>
        <v>0</v>
      </c>
      <c r="AG28" s="98"/>
      <c r="AH28" s="99"/>
      <c r="AI28" s="98">
        <f t="shared" si="11"/>
        <v>0</v>
      </c>
      <c r="AJ28" s="98"/>
      <c r="AK28" s="90">
        <f t="shared" si="22"/>
        <v>0</v>
      </c>
      <c r="AL28" s="90"/>
      <c r="AM28" s="90"/>
      <c r="AN28" s="90"/>
      <c r="AO28" s="88">
        <f t="shared" si="18"/>
        <v>0</v>
      </c>
      <c r="AP28" s="100"/>
      <c r="AQ28" s="90">
        <f t="shared" si="19"/>
        <v>0</v>
      </c>
      <c r="AR28" s="98"/>
      <c r="AS28" s="101"/>
      <c r="AT28" s="106"/>
      <c r="AU28" s="106"/>
      <c r="AV28" s="106"/>
      <c r="AW28" s="106"/>
    </row>
    <row r="29" spans="1:49" ht="50.1" customHeight="1">
      <c r="A29" s="78">
        <v>23</v>
      </c>
      <c r="B29" s="78" t="s">
        <v>83</v>
      </c>
      <c r="C29" s="78"/>
      <c r="D29" s="78">
        <v>521002</v>
      </c>
      <c r="E29" s="78"/>
      <c r="F29" s="78"/>
      <c r="G29" s="78"/>
      <c r="H29" s="78"/>
      <c r="I29" s="78"/>
      <c r="J29" s="78"/>
      <c r="K29" s="78"/>
      <c r="L29" s="78">
        <f t="shared" si="0"/>
        <v>0</v>
      </c>
      <c r="M29" s="79">
        <f t="shared" si="1"/>
        <v>0</v>
      </c>
      <c r="N29" s="94"/>
      <c r="O29" s="81">
        <f t="shared" si="13"/>
        <v>0</v>
      </c>
      <c r="P29" s="79">
        <f t="shared" si="20"/>
        <v>0</v>
      </c>
      <c r="Q29" s="95"/>
      <c r="R29" s="79">
        <f t="shared" si="2"/>
        <v>0</v>
      </c>
      <c r="S29" s="96"/>
      <c r="T29" s="79">
        <f t="shared" si="3"/>
        <v>0</v>
      </c>
      <c r="U29" s="79">
        <f t="shared" si="14"/>
        <v>0</v>
      </c>
      <c r="V29" s="97"/>
      <c r="W29" s="79">
        <f t="shared" si="21"/>
        <v>0</v>
      </c>
      <c r="X29" s="79">
        <f t="shared" si="15"/>
        <v>0</v>
      </c>
      <c r="Y29" s="79">
        <f t="shared" si="16"/>
        <v>0</v>
      </c>
      <c r="Z29" s="79">
        <f t="shared" si="5"/>
        <v>0</v>
      </c>
      <c r="AA29" s="79">
        <f t="shared" si="6"/>
        <v>0</v>
      </c>
      <c r="AB29" s="79">
        <f t="shared" si="17"/>
        <v>0</v>
      </c>
      <c r="AC29" s="79">
        <f t="shared" si="7"/>
        <v>0</v>
      </c>
      <c r="AD29" s="79">
        <v>0</v>
      </c>
      <c r="AE29" s="79">
        <f t="shared" si="9"/>
        <v>0</v>
      </c>
      <c r="AF29" s="79">
        <v>0</v>
      </c>
      <c r="AG29" s="98"/>
      <c r="AH29" s="99"/>
      <c r="AI29" s="98">
        <f t="shared" si="11"/>
        <v>0</v>
      </c>
      <c r="AJ29" s="98"/>
      <c r="AK29" s="90">
        <f t="shared" si="22"/>
        <v>0</v>
      </c>
      <c r="AL29" s="90"/>
      <c r="AM29" s="90"/>
      <c r="AN29" s="90"/>
      <c r="AO29" s="88">
        <f t="shared" si="18"/>
        <v>0</v>
      </c>
      <c r="AP29" s="100"/>
      <c r="AQ29" s="90">
        <f t="shared" si="19"/>
        <v>0</v>
      </c>
      <c r="AR29" s="98"/>
      <c r="AS29" s="101"/>
      <c r="AT29" s="106"/>
      <c r="AU29" s="106"/>
      <c r="AV29" s="106"/>
      <c r="AW29" s="106"/>
    </row>
    <row r="30" spans="1:49" ht="50.1" customHeight="1">
      <c r="A30" s="78">
        <v>24</v>
      </c>
      <c r="B30" s="78" t="s">
        <v>84</v>
      </c>
      <c r="C30" s="78"/>
      <c r="D30" s="78">
        <v>521002</v>
      </c>
      <c r="E30" s="78"/>
      <c r="F30" s="78"/>
      <c r="G30" s="78"/>
      <c r="H30" s="78"/>
      <c r="I30" s="78"/>
      <c r="J30" s="78"/>
      <c r="K30" s="78"/>
      <c r="L30" s="78">
        <f t="shared" si="0"/>
        <v>0</v>
      </c>
      <c r="M30" s="79">
        <f t="shared" si="1"/>
        <v>0</v>
      </c>
      <c r="N30" s="94"/>
      <c r="O30" s="81">
        <f t="shared" si="13"/>
        <v>0</v>
      </c>
      <c r="P30" s="79">
        <f t="shared" si="20"/>
        <v>0</v>
      </c>
      <c r="Q30" s="95"/>
      <c r="R30" s="79">
        <f t="shared" si="2"/>
        <v>0</v>
      </c>
      <c r="S30" s="96"/>
      <c r="T30" s="79">
        <f t="shared" si="3"/>
        <v>0</v>
      </c>
      <c r="U30" s="79">
        <f t="shared" si="14"/>
        <v>0</v>
      </c>
      <c r="V30" s="97"/>
      <c r="W30" s="79">
        <f t="shared" si="21"/>
        <v>0</v>
      </c>
      <c r="X30" s="79">
        <f t="shared" si="15"/>
        <v>0</v>
      </c>
      <c r="Y30" s="79">
        <f t="shared" si="16"/>
        <v>0</v>
      </c>
      <c r="Z30" s="79">
        <f t="shared" si="5"/>
        <v>0</v>
      </c>
      <c r="AA30" s="79">
        <f t="shared" si="6"/>
        <v>0</v>
      </c>
      <c r="AB30" s="79">
        <f t="shared" si="17"/>
        <v>0</v>
      </c>
      <c r="AC30" s="79">
        <f t="shared" si="7"/>
        <v>0</v>
      </c>
      <c r="AD30" s="79">
        <f t="shared" si="23"/>
        <v>0</v>
      </c>
      <c r="AE30" s="79">
        <f t="shared" si="9"/>
        <v>0</v>
      </c>
      <c r="AF30" s="79">
        <f t="shared" si="10"/>
        <v>0</v>
      </c>
      <c r="AG30" s="98"/>
      <c r="AH30" s="99"/>
      <c r="AI30" s="98">
        <f t="shared" si="11"/>
        <v>0</v>
      </c>
      <c r="AJ30" s="98"/>
      <c r="AK30" s="90">
        <f t="shared" si="22"/>
        <v>0</v>
      </c>
      <c r="AL30" s="90"/>
      <c r="AM30" s="90"/>
      <c r="AN30" s="90"/>
      <c r="AO30" s="88">
        <f t="shared" si="18"/>
        <v>0</v>
      </c>
      <c r="AP30" s="100"/>
      <c r="AQ30" s="90">
        <f t="shared" si="19"/>
        <v>0</v>
      </c>
      <c r="AR30" s="98"/>
      <c r="AS30" s="101"/>
      <c r="AT30" s="106"/>
      <c r="AU30" s="106"/>
      <c r="AV30" s="106"/>
      <c r="AW30" s="106"/>
    </row>
    <row r="31" spans="1:49" ht="50.1" customHeight="1">
      <c r="A31" s="78">
        <v>25</v>
      </c>
      <c r="B31" s="78" t="s">
        <v>85</v>
      </c>
      <c r="C31" s="78"/>
      <c r="D31" s="78">
        <v>521002</v>
      </c>
      <c r="E31" s="78"/>
      <c r="F31" s="78"/>
      <c r="G31" s="78"/>
      <c r="H31" s="78"/>
      <c r="I31" s="78"/>
      <c r="J31" s="78"/>
      <c r="K31" s="78"/>
      <c r="L31" s="78">
        <f t="shared" si="0"/>
        <v>0</v>
      </c>
      <c r="M31" s="79">
        <f t="shared" si="1"/>
        <v>0</v>
      </c>
      <c r="N31" s="94"/>
      <c r="O31" s="81">
        <f t="shared" si="13"/>
        <v>0</v>
      </c>
      <c r="P31" s="79">
        <f t="shared" si="20"/>
        <v>0</v>
      </c>
      <c r="Q31" s="95"/>
      <c r="R31" s="79">
        <f t="shared" si="2"/>
        <v>0</v>
      </c>
      <c r="S31" s="96"/>
      <c r="T31" s="79">
        <f t="shared" si="3"/>
        <v>0</v>
      </c>
      <c r="U31" s="79">
        <f t="shared" si="14"/>
        <v>0</v>
      </c>
      <c r="V31" s="97"/>
      <c r="W31" s="79">
        <f t="shared" si="21"/>
        <v>0</v>
      </c>
      <c r="X31" s="79">
        <f t="shared" si="15"/>
        <v>0</v>
      </c>
      <c r="Y31" s="79">
        <f t="shared" si="16"/>
        <v>0</v>
      </c>
      <c r="Z31" s="79">
        <f t="shared" si="5"/>
        <v>0</v>
      </c>
      <c r="AA31" s="79">
        <f t="shared" si="6"/>
        <v>0</v>
      </c>
      <c r="AB31" s="79">
        <f t="shared" si="17"/>
        <v>0</v>
      </c>
      <c r="AC31" s="79">
        <f t="shared" si="7"/>
        <v>0</v>
      </c>
      <c r="AD31" s="79">
        <f t="shared" si="23"/>
        <v>0</v>
      </c>
      <c r="AE31" s="79">
        <f t="shared" si="9"/>
        <v>0</v>
      </c>
      <c r="AF31" s="79">
        <f t="shared" si="10"/>
        <v>0</v>
      </c>
      <c r="AG31" s="98"/>
      <c r="AH31" s="99"/>
      <c r="AI31" s="98">
        <f t="shared" si="11"/>
        <v>0</v>
      </c>
      <c r="AJ31" s="98"/>
      <c r="AK31" s="90">
        <f t="shared" si="22"/>
        <v>0</v>
      </c>
      <c r="AL31" s="90"/>
      <c r="AM31" s="90"/>
      <c r="AN31" s="90"/>
      <c r="AO31" s="88">
        <f>SUM(AL31:AN31)</f>
        <v>0</v>
      </c>
      <c r="AP31" s="100"/>
      <c r="AQ31" s="90">
        <f t="shared" si="19"/>
        <v>0</v>
      </c>
      <c r="AR31" s="98"/>
      <c r="AS31" s="101"/>
      <c r="AT31" s="106"/>
      <c r="AU31" s="106"/>
      <c r="AV31" s="106"/>
      <c r="AW31" s="106"/>
    </row>
    <row r="32" spans="1:49" ht="50.1" customHeight="1">
      <c r="A32" s="78">
        <v>26</v>
      </c>
      <c r="B32" s="78" t="s">
        <v>86</v>
      </c>
      <c r="C32" s="78"/>
      <c r="D32" s="78">
        <v>521002</v>
      </c>
      <c r="E32" s="78"/>
      <c r="F32" s="78"/>
      <c r="G32" s="78"/>
      <c r="H32" s="78"/>
      <c r="I32" s="78"/>
      <c r="J32" s="78"/>
      <c r="K32" s="78"/>
      <c r="L32" s="78">
        <f t="shared" si="0"/>
        <v>0</v>
      </c>
      <c r="M32" s="79">
        <f t="shared" si="1"/>
        <v>0</v>
      </c>
      <c r="N32" s="108"/>
      <c r="O32" s="81">
        <f t="shared" si="13"/>
        <v>0</v>
      </c>
      <c r="P32" s="79">
        <f t="shared" si="20"/>
        <v>0</v>
      </c>
      <c r="Q32" s="95"/>
      <c r="R32" s="79">
        <f t="shared" si="2"/>
        <v>0</v>
      </c>
      <c r="S32" s="96"/>
      <c r="T32" s="79">
        <f t="shared" si="3"/>
        <v>0</v>
      </c>
      <c r="U32" s="79">
        <f t="shared" si="14"/>
        <v>0</v>
      </c>
      <c r="V32" s="97"/>
      <c r="W32" s="79">
        <f t="shared" si="21"/>
        <v>0</v>
      </c>
      <c r="X32" s="79">
        <f t="shared" si="15"/>
        <v>0</v>
      </c>
      <c r="Y32" s="79">
        <f t="shared" si="16"/>
        <v>0</v>
      </c>
      <c r="Z32" s="79">
        <f t="shared" si="5"/>
        <v>0</v>
      </c>
      <c r="AA32" s="79">
        <f t="shared" si="6"/>
        <v>0</v>
      </c>
      <c r="AB32" s="79">
        <f t="shared" si="17"/>
        <v>0</v>
      </c>
      <c r="AC32" s="79">
        <f t="shared" si="7"/>
        <v>0</v>
      </c>
      <c r="AD32" s="79">
        <f t="shared" si="23"/>
        <v>0</v>
      </c>
      <c r="AE32" s="79">
        <f t="shared" si="9"/>
        <v>0</v>
      </c>
      <c r="AF32" s="79">
        <f t="shared" si="10"/>
        <v>0</v>
      </c>
      <c r="AG32" s="98"/>
      <c r="AH32" s="99">
        <v>0</v>
      </c>
      <c r="AI32" s="98">
        <f t="shared" si="11"/>
        <v>0</v>
      </c>
      <c r="AJ32" s="98"/>
      <c r="AK32" s="90">
        <f t="shared" si="22"/>
        <v>0</v>
      </c>
      <c r="AL32" s="90"/>
      <c r="AM32" s="90"/>
      <c r="AN32" s="90"/>
      <c r="AO32" s="88">
        <f>SUM(AL32:AN32)</f>
        <v>0</v>
      </c>
      <c r="AP32" s="100"/>
      <c r="AQ32" s="90">
        <f t="shared" si="19"/>
        <v>0</v>
      </c>
      <c r="AR32" s="98"/>
      <c r="AS32" s="101"/>
      <c r="AT32" s="106"/>
      <c r="AU32" s="106"/>
      <c r="AV32" s="106"/>
      <c r="AW32" s="106"/>
    </row>
    <row r="33" spans="1:49" ht="50.1" customHeight="1">
      <c r="A33" s="78">
        <v>27</v>
      </c>
      <c r="B33" s="78" t="s">
        <v>87</v>
      </c>
      <c r="C33" s="78"/>
      <c r="D33" s="78">
        <v>521002</v>
      </c>
      <c r="E33" s="78"/>
      <c r="F33" s="78"/>
      <c r="G33" s="78"/>
      <c r="H33" s="78"/>
      <c r="I33" s="78"/>
      <c r="J33" s="78"/>
      <c r="K33" s="78"/>
      <c r="L33" s="78">
        <f t="shared" si="0"/>
        <v>0</v>
      </c>
      <c r="M33" s="79">
        <f t="shared" si="1"/>
        <v>0</v>
      </c>
      <c r="N33" s="94"/>
      <c r="O33" s="81">
        <f t="shared" si="13"/>
        <v>0</v>
      </c>
      <c r="P33" s="79">
        <f t="shared" si="20"/>
        <v>0</v>
      </c>
      <c r="Q33" s="95"/>
      <c r="R33" s="79">
        <f t="shared" si="2"/>
        <v>0</v>
      </c>
      <c r="S33" s="96"/>
      <c r="T33" s="79">
        <f t="shared" si="3"/>
        <v>0</v>
      </c>
      <c r="U33" s="79">
        <f t="shared" si="14"/>
        <v>0</v>
      </c>
      <c r="V33" s="97"/>
      <c r="W33" s="79">
        <f t="shared" si="21"/>
        <v>0</v>
      </c>
      <c r="X33" s="79">
        <f t="shared" si="15"/>
        <v>0</v>
      </c>
      <c r="Y33" s="79">
        <f t="shared" si="16"/>
        <v>0</v>
      </c>
      <c r="Z33" s="79">
        <f t="shared" si="5"/>
        <v>0</v>
      </c>
      <c r="AA33" s="79">
        <f t="shared" si="6"/>
        <v>0</v>
      </c>
      <c r="AB33" s="79">
        <f t="shared" si="17"/>
        <v>0</v>
      </c>
      <c r="AC33" s="79">
        <f t="shared" si="7"/>
        <v>0</v>
      </c>
      <c r="AD33" s="79">
        <f t="shared" si="23"/>
        <v>0</v>
      </c>
      <c r="AE33" s="79">
        <f t="shared" si="9"/>
        <v>0</v>
      </c>
      <c r="AF33" s="79">
        <f t="shared" si="10"/>
        <v>0</v>
      </c>
      <c r="AG33" s="98"/>
      <c r="AH33" s="99"/>
      <c r="AI33" s="98">
        <f t="shared" si="11"/>
        <v>0</v>
      </c>
      <c r="AJ33" s="98"/>
      <c r="AK33" s="98">
        <f t="shared" si="22"/>
        <v>0</v>
      </c>
      <c r="AL33" s="98"/>
      <c r="AM33" s="98"/>
      <c r="AN33" s="98"/>
      <c r="AO33" s="88">
        <f t="shared" si="18"/>
        <v>0</v>
      </c>
      <c r="AP33" s="100"/>
      <c r="AQ33" s="90">
        <f t="shared" si="19"/>
        <v>0</v>
      </c>
      <c r="AR33" s="98"/>
      <c r="AS33" s="101"/>
      <c r="AT33" s="106"/>
      <c r="AU33" s="106"/>
      <c r="AV33" s="106"/>
      <c r="AW33" s="106"/>
    </row>
    <row r="34" spans="1:49" ht="50.1" customHeight="1">
      <c r="A34" s="78">
        <v>28</v>
      </c>
      <c r="B34" s="78" t="s">
        <v>88</v>
      </c>
      <c r="C34" s="78"/>
      <c r="D34" s="78">
        <v>521002</v>
      </c>
      <c r="E34" s="78"/>
      <c r="F34" s="78"/>
      <c r="G34" s="78"/>
      <c r="H34" s="78"/>
      <c r="I34" s="78"/>
      <c r="J34" s="78"/>
      <c r="K34" s="78"/>
      <c r="L34" s="78">
        <f t="shared" si="0"/>
        <v>0</v>
      </c>
      <c r="M34" s="79">
        <f t="shared" si="1"/>
        <v>0</v>
      </c>
      <c r="N34" s="94"/>
      <c r="O34" s="81">
        <f t="shared" si="13"/>
        <v>0</v>
      </c>
      <c r="P34" s="79">
        <f t="shared" si="20"/>
        <v>0</v>
      </c>
      <c r="Q34" s="95"/>
      <c r="R34" s="79">
        <f t="shared" si="2"/>
        <v>0</v>
      </c>
      <c r="S34" s="96"/>
      <c r="T34" s="79">
        <f t="shared" si="3"/>
        <v>0</v>
      </c>
      <c r="U34" s="79">
        <f t="shared" si="14"/>
        <v>0</v>
      </c>
      <c r="V34" s="97"/>
      <c r="W34" s="79">
        <f t="shared" si="21"/>
        <v>0</v>
      </c>
      <c r="X34" s="79">
        <f t="shared" si="15"/>
        <v>0</v>
      </c>
      <c r="Y34" s="79">
        <f t="shared" si="16"/>
        <v>0</v>
      </c>
      <c r="Z34" s="79">
        <f t="shared" si="5"/>
        <v>0</v>
      </c>
      <c r="AA34" s="79">
        <f t="shared" si="6"/>
        <v>0</v>
      </c>
      <c r="AB34" s="79">
        <f t="shared" si="17"/>
        <v>0</v>
      </c>
      <c r="AC34" s="79">
        <f t="shared" si="7"/>
        <v>0</v>
      </c>
      <c r="AD34" s="79">
        <f t="shared" si="23"/>
        <v>0</v>
      </c>
      <c r="AE34" s="79">
        <f t="shared" si="9"/>
        <v>0</v>
      </c>
      <c r="AF34" s="79">
        <f t="shared" si="10"/>
        <v>0</v>
      </c>
      <c r="AG34" s="98"/>
      <c r="AH34" s="99"/>
      <c r="AI34" s="98">
        <f t="shared" si="11"/>
        <v>0</v>
      </c>
      <c r="AJ34" s="98"/>
      <c r="AK34" s="98">
        <f t="shared" si="22"/>
        <v>0</v>
      </c>
      <c r="AL34" s="98"/>
      <c r="AM34" s="98"/>
      <c r="AN34" s="98"/>
      <c r="AO34" s="88">
        <f t="shared" si="18"/>
        <v>0</v>
      </c>
      <c r="AP34" s="100"/>
      <c r="AQ34" s="90">
        <f t="shared" si="19"/>
        <v>0</v>
      </c>
      <c r="AR34" s="98"/>
      <c r="AS34" s="101"/>
      <c r="AT34" s="106"/>
      <c r="AU34" s="106"/>
      <c r="AV34" s="106"/>
      <c r="AW34" s="106"/>
    </row>
    <row r="35" spans="1:49" ht="50.1" customHeight="1">
      <c r="A35" s="78">
        <v>29</v>
      </c>
      <c r="B35" s="78" t="s">
        <v>89</v>
      </c>
      <c r="C35" s="78"/>
      <c r="D35" s="78">
        <v>521002</v>
      </c>
      <c r="E35" s="78"/>
      <c r="F35" s="78"/>
      <c r="G35" s="78"/>
      <c r="H35" s="78"/>
      <c r="I35" s="78"/>
      <c r="J35" s="78"/>
      <c r="K35" s="78"/>
      <c r="L35" s="78">
        <f t="shared" si="0"/>
        <v>0</v>
      </c>
      <c r="M35" s="79">
        <f t="shared" si="1"/>
        <v>0</v>
      </c>
      <c r="N35" s="94"/>
      <c r="O35" s="81">
        <f t="shared" si="13"/>
        <v>0</v>
      </c>
      <c r="P35" s="79">
        <f t="shared" si="20"/>
        <v>0</v>
      </c>
      <c r="Q35" s="95"/>
      <c r="R35" s="79">
        <f t="shared" si="2"/>
        <v>0</v>
      </c>
      <c r="S35" s="96"/>
      <c r="T35" s="79">
        <f t="shared" si="3"/>
        <v>0</v>
      </c>
      <c r="U35" s="79">
        <f t="shared" si="14"/>
        <v>0</v>
      </c>
      <c r="V35" s="97"/>
      <c r="W35" s="79">
        <f t="shared" si="21"/>
        <v>0</v>
      </c>
      <c r="X35" s="79">
        <f t="shared" si="15"/>
        <v>0</v>
      </c>
      <c r="Y35" s="79">
        <f t="shared" si="16"/>
        <v>0</v>
      </c>
      <c r="Z35" s="79">
        <f t="shared" si="5"/>
        <v>0</v>
      </c>
      <c r="AA35" s="79">
        <f t="shared" si="6"/>
        <v>0</v>
      </c>
      <c r="AB35" s="79">
        <f t="shared" si="17"/>
        <v>0</v>
      </c>
      <c r="AC35" s="79">
        <f t="shared" si="7"/>
        <v>0</v>
      </c>
      <c r="AD35" s="79">
        <f t="shared" si="23"/>
        <v>0</v>
      </c>
      <c r="AE35" s="79">
        <f t="shared" si="9"/>
        <v>0</v>
      </c>
      <c r="AF35" s="79">
        <f t="shared" si="10"/>
        <v>0</v>
      </c>
      <c r="AG35" s="98"/>
      <c r="AH35" s="99"/>
      <c r="AI35" s="98">
        <f t="shared" si="11"/>
        <v>0</v>
      </c>
      <c r="AJ35" s="98"/>
      <c r="AK35" s="98">
        <f t="shared" si="22"/>
        <v>0</v>
      </c>
      <c r="AL35" s="98"/>
      <c r="AM35" s="98"/>
      <c r="AN35" s="98"/>
      <c r="AO35" s="88">
        <f t="shared" si="18"/>
        <v>0</v>
      </c>
      <c r="AP35" s="100"/>
      <c r="AQ35" s="90">
        <f t="shared" si="19"/>
        <v>0</v>
      </c>
      <c r="AR35" s="98"/>
      <c r="AS35" s="101"/>
      <c r="AT35" s="106"/>
      <c r="AU35" s="106"/>
      <c r="AV35" s="106"/>
      <c r="AW35" s="106"/>
    </row>
    <row r="36" spans="1:49" ht="50.1" customHeight="1">
      <c r="A36" s="78">
        <v>30</v>
      </c>
      <c r="B36" s="78" t="s">
        <v>90</v>
      </c>
      <c r="C36" s="78"/>
      <c r="D36" s="78">
        <v>521002</v>
      </c>
      <c r="E36" s="78"/>
      <c r="F36" s="78"/>
      <c r="G36" s="78"/>
      <c r="H36" s="78"/>
      <c r="I36" s="78"/>
      <c r="J36" s="78"/>
      <c r="K36" s="78"/>
      <c r="L36" s="78">
        <f t="shared" si="0"/>
        <v>0</v>
      </c>
      <c r="M36" s="79">
        <f t="shared" si="1"/>
        <v>0</v>
      </c>
      <c r="N36" s="94"/>
      <c r="O36" s="81">
        <f t="shared" si="13"/>
        <v>0</v>
      </c>
      <c r="P36" s="79">
        <f t="shared" si="20"/>
        <v>0</v>
      </c>
      <c r="Q36" s="95"/>
      <c r="R36" s="79">
        <f t="shared" si="2"/>
        <v>0</v>
      </c>
      <c r="S36" s="96"/>
      <c r="T36" s="79">
        <f t="shared" si="3"/>
        <v>0</v>
      </c>
      <c r="U36" s="79">
        <f t="shared" si="14"/>
        <v>0</v>
      </c>
      <c r="V36" s="97"/>
      <c r="W36" s="79">
        <f t="shared" si="21"/>
        <v>0</v>
      </c>
      <c r="X36" s="79">
        <f t="shared" si="15"/>
        <v>0</v>
      </c>
      <c r="Y36" s="79">
        <f t="shared" si="16"/>
        <v>0</v>
      </c>
      <c r="Z36" s="79">
        <f t="shared" si="5"/>
        <v>0</v>
      </c>
      <c r="AA36" s="79">
        <f t="shared" si="6"/>
        <v>0</v>
      </c>
      <c r="AB36" s="79">
        <f t="shared" si="17"/>
        <v>0</v>
      </c>
      <c r="AC36" s="79">
        <f t="shared" si="7"/>
        <v>0</v>
      </c>
      <c r="AD36" s="79">
        <f t="shared" si="23"/>
        <v>0</v>
      </c>
      <c r="AE36" s="79">
        <f t="shared" si="9"/>
        <v>0</v>
      </c>
      <c r="AF36" s="79">
        <f t="shared" si="10"/>
        <v>0</v>
      </c>
      <c r="AG36" s="98"/>
      <c r="AH36" s="99"/>
      <c r="AI36" s="98">
        <f t="shared" si="11"/>
        <v>0</v>
      </c>
      <c r="AJ36" s="98"/>
      <c r="AK36" s="98">
        <f t="shared" si="22"/>
        <v>0</v>
      </c>
      <c r="AL36" s="98"/>
      <c r="AM36" s="98"/>
      <c r="AN36" s="98"/>
      <c r="AO36" s="88">
        <f t="shared" si="18"/>
        <v>0</v>
      </c>
      <c r="AP36" s="100"/>
      <c r="AQ36" s="90">
        <f t="shared" si="19"/>
        <v>0</v>
      </c>
      <c r="AR36" s="98"/>
      <c r="AS36" s="101"/>
      <c r="AT36" s="106"/>
      <c r="AU36" s="106"/>
      <c r="AV36" s="106"/>
      <c r="AW36" s="106"/>
    </row>
    <row r="37" spans="1:49" ht="50.1" customHeight="1">
      <c r="A37" s="78">
        <v>31</v>
      </c>
      <c r="B37" s="78" t="s">
        <v>91</v>
      </c>
      <c r="C37" s="78"/>
      <c r="D37" s="78">
        <v>521002</v>
      </c>
      <c r="E37" s="78"/>
      <c r="F37" s="78"/>
      <c r="G37" s="78"/>
      <c r="H37" s="78"/>
      <c r="I37" s="78"/>
      <c r="J37" s="78"/>
      <c r="K37" s="78"/>
      <c r="L37" s="78">
        <f t="shared" si="0"/>
        <v>0</v>
      </c>
      <c r="M37" s="79">
        <f t="shared" si="1"/>
        <v>0</v>
      </c>
      <c r="N37" s="94"/>
      <c r="O37" s="81">
        <f t="shared" si="13"/>
        <v>0</v>
      </c>
      <c r="P37" s="79">
        <f t="shared" si="20"/>
        <v>0</v>
      </c>
      <c r="Q37" s="95"/>
      <c r="R37" s="79">
        <f t="shared" si="2"/>
        <v>0</v>
      </c>
      <c r="S37" s="96"/>
      <c r="T37" s="79">
        <f>IF(L37=0,0,((M37+N37)/L37/8)*1.55*1.35*S37)</f>
        <v>0</v>
      </c>
      <c r="U37" s="79">
        <f t="shared" si="14"/>
        <v>0</v>
      </c>
      <c r="V37" s="97"/>
      <c r="W37" s="79">
        <f>IF((L37+O37)=0,0,U37/(L37+O37)*V37*2)</f>
        <v>0</v>
      </c>
      <c r="X37" s="79">
        <f>COUNTIF(K37,"1")</f>
        <v>0</v>
      </c>
      <c r="Y37" s="79">
        <f t="shared" si="16"/>
        <v>0</v>
      </c>
      <c r="Z37" s="79">
        <f t="shared" si="5"/>
        <v>0</v>
      </c>
      <c r="AA37" s="79">
        <f t="shared" si="6"/>
        <v>0</v>
      </c>
      <c r="AB37" s="79">
        <f t="shared" si="17"/>
        <v>0</v>
      </c>
      <c r="AC37" s="79">
        <f t="shared" si="7"/>
        <v>0</v>
      </c>
      <c r="AD37" s="79">
        <f t="shared" si="23"/>
        <v>0</v>
      </c>
      <c r="AE37" s="79">
        <f t="shared" si="9"/>
        <v>0</v>
      </c>
      <c r="AF37" s="79">
        <f>(AD37*AF$5)</f>
        <v>0</v>
      </c>
      <c r="AG37" s="98"/>
      <c r="AH37" s="99"/>
      <c r="AI37" s="98">
        <f t="shared" si="11"/>
        <v>0</v>
      </c>
      <c r="AJ37" s="99"/>
      <c r="AK37" s="98">
        <f>IF(AD37=0,0,(AD37-AE37-AF37-AG37-AH37-AI37))</f>
        <v>0</v>
      </c>
      <c r="AL37" s="98"/>
      <c r="AM37" s="98"/>
      <c r="AN37" s="98"/>
      <c r="AO37" s="88">
        <f t="shared" si="18"/>
        <v>0</v>
      </c>
      <c r="AP37" s="100"/>
      <c r="AQ37" s="90">
        <f t="shared" si="19"/>
        <v>0</v>
      </c>
      <c r="AR37" s="98"/>
      <c r="AS37" s="101"/>
      <c r="AT37" s="106"/>
      <c r="AU37" s="106"/>
      <c r="AV37" s="106"/>
      <c r="AW37" s="106"/>
    </row>
    <row r="38" spans="1:49" ht="50.1" customHeight="1">
      <c r="A38" s="78">
        <v>32</v>
      </c>
      <c r="B38" s="110" t="s">
        <v>92</v>
      </c>
      <c r="C38" s="78"/>
      <c r="D38" s="78">
        <v>521002</v>
      </c>
      <c r="E38" s="78"/>
      <c r="F38" s="78"/>
      <c r="G38" s="78"/>
      <c r="H38" s="78"/>
      <c r="I38" s="78"/>
      <c r="J38" s="78"/>
      <c r="K38" s="78"/>
      <c r="L38" s="78">
        <f t="shared" si="0"/>
        <v>0</v>
      </c>
      <c r="M38" s="79">
        <f t="shared" si="1"/>
        <v>0</v>
      </c>
      <c r="N38" s="94"/>
      <c r="O38" s="81">
        <f t="shared" si="13"/>
        <v>0</v>
      </c>
      <c r="P38" s="94">
        <f t="shared" si="20"/>
        <v>0</v>
      </c>
      <c r="Q38" s="111"/>
      <c r="R38" s="112">
        <f>IF(L38=0,0,((N38+M38)/L38/8)*1.55*Q38)</f>
        <v>0</v>
      </c>
      <c r="S38" s="113"/>
      <c r="T38" s="112">
        <f>IF(L38=0,0,((M38+N38)/L38/8)*1.55*1.35*S38)</f>
        <v>0</v>
      </c>
      <c r="U38" s="79">
        <f t="shared" si="14"/>
        <v>0</v>
      </c>
      <c r="V38" s="97"/>
      <c r="W38" s="79">
        <f>IF((L38+O38)=0,0,U38/(L38+O38)*V38*2)</f>
        <v>0</v>
      </c>
      <c r="X38" s="79">
        <f t="shared" si="15"/>
        <v>0</v>
      </c>
      <c r="Y38" s="79">
        <f t="shared" si="16"/>
        <v>0</v>
      </c>
      <c r="Z38" s="79">
        <f>W38+U38+Y38</f>
        <v>0</v>
      </c>
      <c r="AA38" s="79">
        <f t="shared" si="6"/>
        <v>0</v>
      </c>
      <c r="AB38" s="79">
        <f t="shared" si="17"/>
        <v>0</v>
      </c>
      <c r="AC38" s="79">
        <f t="shared" si="7"/>
        <v>0</v>
      </c>
      <c r="AD38" s="79">
        <f t="shared" si="23"/>
        <v>0</v>
      </c>
      <c r="AE38" s="79">
        <f t="shared" si="9"/>
        <v>0</v>
      </c>
      <c r="AF38" s="79">
        <f>(AD38*AF$5)</f>
        <v>0</v>
      </c>
      <c r="AG38" s="98"/>
      <c r="AH38" s="99"/>
      <c r="AI38" s="98">
        <f>AD38*1%</f>
        <v>0</v>
      </c>
      <c r="AJ38" s="114"/>
      <c r="AK38" s="90">
        <f>IF(AD38=0,0,(AD38-AE38-AF38-AG38-AH38-AI38-AJ38))</f>
        <v>0</v>
      </c>
      <c r="AL38" s="90"/>
      <c r="AM38" s="90"/>
      <c r="AN38" s="90"/>
      <c r="AO38" s="88">
        <f t="shared" si="18"/>
        <v>0</v>
      </c>
      <c r="AP38" s="100"/>
      <c r="AQ38" s="90">
        <f t="shared" si="19"/>
        <v>0</v>
      </c>
      <c r="AR38" s="98"/>
      <c r="AS38" s="101"/>
      <c r="AT38" s="106"/>
      <c r="AU38" s="106"/>
      <c r="AV38" s="106"/>
      <c r="AW38" s="106"/>
    </row>
    <row r="39" spans="1:49" ht="50.1" customHeight="1">
      <c r="A39" s="78">
        <v>33</v>
      </c>
      <c r="B39" s="78" t="s">
        <v>93</v>
      </c>
      <c r="C39" s="78"/>
      <c r="D39" s="78">
        <v>612010</v>
      </c>
      <c r="E39" s="78"/>
      <c r="F39" s="78"/>
      <c r="G39" s="78"/>
      <c r="H39" s="78"/>
      <c r="I39" s="78"/>
      <c r="J39" s="78"/>
      <c r="K39" s="78"/>
      <c r="L39" s="78">
        <f t="shared" si="0"/>
        <v>0</v>
      </c>
      <c r="M39" s="79">
        <f t="shared" si="1"/>
        <v>0</v>
      </c>
      <c r="N39" s="94"/>
      <c r="O39" s="81">
        <f t="shared" si="13"/>
        <v>0</v>
      </c>
      <c r="P39" s="94">
        <f t="shared" si="20"/>
        <v>0</v>
      </c>
      <c r="Q39" s="111"/>
      <c r="R39" s="112">
        <f>IF(L39=0,0,((N39+M39)/L39/8)*1.55*Q39)</f>
        <v>0</v>
      </c>
      <c r="S39" s="113"/>
      <c r="T39" s="112">
        <f>IF(L39=0,0,((M39+N39)/L39/8)*1.55*1.35*S39)</f>
        <v>0</v>
      </c>
      <c r="U39" s="79">
        <f t="shared" si="14"/>
        <v>0</v>
      </c>
      <c r="V39" s="97"/>
      <c r="W39" s="79">
        <f>IF((L39+O39)=0,0,U39/(L39+O39)*V39*2)</f>
        <v>0</v>
      </c>
      <c r="X39" s="79">
        <f t="shared" si="15"/>
        <v>0</v>
      </c>
      <c r="Y39" s="79">
        <f t="shared" si="16"/>
        <v>0</v>
      </c>
      <c r="Z39" s="79">
        <f>W39+U39+Y39</f>
        <v>0</v>
      </c>
      <c r="AA39" s="79">
        <f t="shared" si="6"/>
        <v>0</v>
      </c>
      <c r="AB39" s="79">
        <f t="shared" si="17"/>
        <v>0</v>
      </c>
      <c r="AC39" s="79">
        <f t="shared" si="7"/>
        <v>0</v>
      </c>
      <c r="AD39" s="79">
        <f t="shared" si="23"/>
        <v>0</v>
      </c>
      <c r="AE39" s="79">
        <f t="shared" si="9"/>
        <v>0</v>
      </c>
      <c r="AF39" s="79">
        <f>(AD39*AF$5)</f>
        <v>0</v>
      </c>
      <c r="AG39" s="98"/>
      <c r="AH39" s="99"/>
      <c r="AI39" s="98">
        <f>AD39*1%</f>
        <v>0</v>
      </c>
      <c r="AJ39" s="114"/>
      <c r="AK39" s="98">
        <f>IF(AD39=0,0,(AD39-AE39-AF39-AG39-AH39-AI39-AJ39))</f>
        <v>0</v>
      </c>
      <c r="AL39" s="98"/>
      <c r="AM39" s="98"/>
      <c r="AN39" s="98"/>
      <c r="AO39" s="88">
        <f t="shared" si="18"/>
        <v>0</v>
      </c>
      <c r="AP39" s="100"/>
      <c r="AQ39" s="90">
        <f>AK39+AO39+AP39</f>
        <v>0</v>
      </c>
      <c r="AR39" s="98"/>
      <c r="AS39" s="101"/>
      <c r="AT39" s="106"/>
      <c r="AU39" s="106"/>
      <c r="AV39" s="106"/>
      <c r="AW39" s="106"/>
    </row>
    <row r="40" spans="1:49" ht="50.1" customHeight="1" thickBot="1">
      <c r="A40" s="78">
        <v>34</v>
      </c>
      <c r="B40" s="78" t="s">
        <v>94</v>
      </c>
      <c r="C40" s="78"/>
      <c r="D40" s="78">
        <v>521002</v>
      </c>
      <c r="E40" s="78"/>
      <c r="F40" s="78"/>
      <c r="G40" s="78"/>
      <c r="H40" s="78"/>
      <c r="I40" s="51"/>
      <c r="J40" s="51"/>
      <c r="K40" s="51"/>
      <c r="L40" s="51">
        <f>SUM(E40:K40)</f>
        <v>0</v>
      </c>
      <c r="M40" s="216">
        <f t="shared" si="1"/>
        <v>0</v>
      </c>
      <c r="N40" s="217"/>
      <c r="O40" s="218">
        <f t="shared" si="13"/>
        <v>0</v>
      </c>
      <c r="P40" s="216">
        <f>IF(O40="",0,O40*C40)</f>
        <v>0</v>
      </c>
      <c r="Q40" s="219"/>
      <c r="R40" s="216">
        <f>IF(L40=0,0,((N40+M40)/L40/8)*1.55*Q40)</f>
        <v>0</v>
      </c>
      <c r="S40" s="220"/>
      <c r="T40" s="216">
        <f>IF(L40=0,0,((M40+N40)/L40/8)*1.55*1.35*S40)</f>
        <v>0</v>
      </c>
      <c r="U40" s="216">
        <f t="shared" si="14"/>
        <v>0</v>
      </c>
      <c r="V40" s="221"/>
      <c r="W40" s="216">
        <f>IF((L40+O40)=0,0,U40/(L40+O40)*V40*2)</f>
        <v>0</v>
      </c>
      <c r="X40" s="216">
        <f t="shared" si="15"/>
        <v>0</v>
      </c>
      <c r="Y40" s="216">
        <f t="shared" si="16"/>
        <v>0</v>
      </c>
      <c r="Z40" s="216">
        <f>W40+U40+Y40</f>
        <v>0</v>
      </c>
      <c r="AA40" s="216">
        <f t="shared" si="6"/>
        <v>0</v>
      </c>
      <c r="AB40" s="216">
        <f t="shared" si="17"/>
        <v>0</v>
      </c>
      <c r="AC40" s="216">
        <f t="shared" si="7"/>
        <v>0</v>
      </c>
      <c r="AD40" s="216">
        <f t="shared" si="23"/>
        <v>0</v>
      </c>
      <c r="AE40" s="216">
        <f t="shared" si="9"/>
        <v>0</v>
      </c>
      <c r="AF40" s="216">
        <f>(AD40*AF$5)</f>
        <v>0</v>
      </c>
      <c r="AG40" s="222"/>
      <c r="AH40" s="223"/>
      <c r="AI40" s="222">
        <f>AD40*1%</f>
        <v>0</v>
      </c>
      <c r="AJ40" s="223"/>
      <c r="AK40" s="224">
        <f>IF(AD40=0,0,(AD40-AE40-AF40-AG40-AH40-AI40))</f>
        <v>0</v>
      </c>
      <c r="AL40" s="224"/>
      <c r="AM40" s="224"/>
      <c r="AN40" s="224"/>
      <c r="AO40" s="225">
        <f>SUM(AL40:AN40)</f>
        <v>0</v>
      </c>
      <c r="AP40" s="226"/>
      <c r="AQ40" s="227">
        <f>AK40+AO40+AP40</f>
        <v>0</v>
      </c>
      <c r="AR40" s="98"/>
      <c r="AS40" s="101"/>
      <c r="AT40" s="106"/>
      <c r="AU40" s="106"/>
      <c r="AV40" s="106"/>
      <c r="AW40" s="106"/>
    </row>
    <row r="41" spans="1:49" ht="50.1" customHeight="1" thickBot="1">
      <c r="A41" s="119"/>
      <c r="B41" s="119"/>
      <c r="C41" s="125"/>
      <c r="D41" s="119"/>
      <c r="E41" s="119"/>
      <c r="F41" s="119"/>
      <c r="G41" s="119"/>
      <c r="H41" s="119"/>
      <c r="I41" s="12" t="s">
        <v>99</v>
      </c>
      <c r="J41" s="10"/>
      <c r="K41" s="10"/>
      <c r="L41" s="228"/>
      <c r="M41" s="229">
        <f>SUM(M7:M40)</f>
        <v>0</v>
      </c>
      <c r="N41" s="229"/>
      <c r="O41" s="229">
        <f>COUNTIF(E41:K41,"RM") + COUNTIF(E41:K41,"V") + COUNTIF(E41:K41,"FJ") + COUNTIF(E41:K41,"AL") +  COUNTIF(E41:K41,"EM") + COUNTIF(E41:K41,"PS")</f>
        <v>0</v>
      </c>
      <c r="P41" s="229">
        <f>SUM(P7:P40)</f>
        <v>0</v>
      </c>
      <c r="Q41" s="230"/>
      <c r="R41" s="229"/>
      <c r="S41" s="231"/>
      <c r="T41" s="229"/>
      <c r="U41" s="229">
        <f>SUM(U7:U40)</f>
        <v>0</v>
      </c>
      <c r="V41" s="232"/>
      <c r="W41" s="229"/>
      <c r="X41" s="229">
        <f t="shared" ref="X41:AF41" si="24">SUM(X7:X40)</f>
        <v>0</v>
      </c>
      <c r="Y41" s="229">
        <f>SUM(Y7:Y40)</f>
        <v>0</v>
      </c>
      <c r="Z41" s="233">
        <f>SUM(Z7:Z40)</f>
        <v>0</v>
      </c>
      <c r="AA41" s="233">
        <f t="shared" si="24"/>
        <v>0</v>
      </c>
      <c r="AB41" s="234">
        <f t="shared" si="24"/>
        <v>0</v>
      </c>
      <c r="AC41" s="229">
        <f t="shared" si="24"/>
        <v>0</v>
      </c>
      <c r="AD41" s="233">
        <f t="shared" si="24"/>
        <v>0</v>
      </c>
      <c r="AE41" s="233">
        <f t="shared" si="24"/>
        <v>0</v>
      </c>
      <c r="AF41" s="233">
        <f t="shared" si="24"/>
        <v>0</v>
      </c>
      <c r="AG41" s="233"/>
      <c r="AH41" s="233"/>
      <c r="AI41" s="233">
        <f>SUM(AI7:AI40)</f>
        <v>0</v>
      </c>
      <c r="AJ41" s="233"/>
      <c r="AK41" s="229">
        <f>SUM(AK7:AK40)</f>
        <v>0</v>
      </c>
      <c r="AL41" s="229"/>
      <c r="AM41" s="229"/>
      <c r="AN41" s="229"/>
      <c r="AO41" s="235">
        <f>SUM(AO7:AO40)</f>
        <v>0</v>
      </c>
      <c r="AP41" s="235">
        <f>SUM(AP7:AP40)</f>
        <v>0</v>
      </c>
      <c r="AQ41" s="236">
        <f>AK41+AO41+AP41</f>
        <v>0</v>
      </c>
      <c r="AR41" s="101"/>
      <c r="AS41" s="101"/>
      <c r="AT41" s="106"/>
      <c r="AU41" s="106"/>
      <c r="AV41" s="106"/>
      <c r="AW41" s="106"/>
    </row>
    <row r="42" spans="1:49" ht="20.100000000000001" customHeight="1">
      <c r="A42" s="119"/>
      <c r="B42" s="215" t="s">
        <v>95</v>
      </c>
      <c r="C42" s="121"/>
      <c r="D42" s="119"/>
      <c r="E42" s="119"/>
      <c r="F42" s="119"/>
      <c r="G42" s="119"/>
      <c r="H42" s="119"/>
      <c r="I42" s="119"/>
      <c r="J42" s="119"/>
      <c r="K42" s="119"/>
      <c r="L42" s="119"/>
      <c r="M42" s="121"/>
      <c r="N42" s="121"/>
      <c r="O42" s="121"/>
      <c r="P42" s="122"/>
      <c r="Q42" s="123"/>
      <c r="R42" s="121"/>
      <c r="S42" s="121"/>
      <c r="T42" s="121"/>
      <c r="U42" s="122"/>
      <c r="V42" s="124"/>
      <c r="W42" s="121"/>
      <c r="X42" s="121"/>
      <c r="Y42" s="121"/>
      <c r="Z42" s="125"/>
      <c r="AA42" s="125"/>
      <c r="AB42" s="126"/>
      <c r="AC42" s="121"/>
      <c r="AD42" s="125"/>
      <c r="AE42" s="127"/>
      <c r="AF42" s="127"/>
      <c r="AG42" s="127"/>
      <c r="AH42" s="125"/>
      <c r="AI42" s="125"/>
      <c r="AJ42" s="125"/>
      <c r="AK42" s="125"/>
      <c r="AL42" s="125"/>
      <c r="AM42" s="125"/>
      <c r="AN42" s="125"/>
      <c r="AO42" s="128"/>
      <c r="AP42" s="128"/>
      <c r="AQ42" s="129"/>
      <c r="AR42" s="130"/>
      <c r="AS42" s="101"/>
      <c r="AT42" s="106"/>
      <c r="AU42" s="106"/>
      <c r="AV42" s="106"/>
      <c r="AW42" s="106"/>
    </row>
    <row r="43" spans="1:49" ht="50.1" customHeight="1">
      <c r="A43" s="78">
        <v>1</v>
      </c>
      <c r="B43" s="78" t="s">
        <v>96</v>
      </c>
      <c r="C43" s="78"/>
      <c r="D43" s="78">
        <v>612010</v>
      </c>
      <c r="E43" s="78"/>
      <c r="F43" s="78"/>
      <c r="G43" s="78"/>
      <c r="H43" s="78"/>
      <c r="I43" s="78"/>
      <c r="J43" s="78"/>
      <c r="K43" s="78"/>
      <c r="L43" s="78">
        <f>SUM(E43:K43)</f>
        <v>0</v>
      </c>
      <c r="M43" s="79">
        <f>C43*L43</f>
        <v>0</v>
      </c>
      <c r="N43" s="96"/>
      <c r="O43" s="81">
        <f>COUNTIF(E43:K43,"RM") + COUNTIF(E43:K43,"V") + COUNTIF(E43:K43,"FJ") + COUNTIF(E43:K43,"AL") +  COUNTIF(E43:K43,"EM") + COUNTIF(E43:K43,"PS")</f>
        <v>0</v>
      </c>
      <c r="P43" s="79">
        <f>IF(O43="",0,O43*C43)</f>
        <v>0</v>
      </c>
      <c r="Q43" s="95"/>
      <c r="R43" s="79">
        <f>IF(L43=0,0,((N43+M43)/L43/8)*1.55*Q43)</f>
        <v>0</v>
      </c>
      <c r="S43" s="96"/>
      <c r="T43" s="79">
        <f>IF(L43=0,0,((M43+N43)/L43/8)*1.55*1.35*S43)</f>
        <v>0</v>
      </c>
      <c r="U43" s="79">
        <f>IF((L43+O43)=0,0,(M43+N43+P43+R43+T43))</f>
        <v>0</v>
      </c>
      <c r="V43" s="97"/>
      <c r="W43" s="79">
        <f>IF((L43+O43)=0,0,U43/(L43+O43)*V43*2)</f>
        <v>0</v>
      </c>
      <c r="X43" s="79">
        <f>COUNTIF(K43,"1")</f>
        <v>0</v>
      </c>
      <c r="Y43" s="79">
        <f>IF((L43+O43)=0,0,U43/(L43+O43)*X43*1.75)</f>
        <v>0</v>
      </c>
      <c r="Z43" s="79">
        <f>W43+U43+Y43</f>
        <v>0</v>
      </c>
      <c r="AA43" s="79">
        <f>IF((L43+O43)=0,0,Z43/(L43+O43))</f>
        <v>0</v>
      </c>
      <c r="AB43" s="117">
        <f>COUNTIF(E43:K43,"L")</f>
        <v>0</v>
      </c>
      <c r="AC43" s="79">
        <f>AA43*AB43</f>
        <v>0</v>
      </c>
      <c r="AD43" s="79">
        <f>(Z43+AC43)</f>
        <v>0</v>
      </c>
      <c r="AE43" s="79">
        <f>(C43*7*AE$5)</f>
        <v>0</v>
      </c>
      <c r="AF43" s="98">
        <f>(AD43*AF$5)</f>
        <v>0</v>
      </c>
      <c r="AG43" s="98"/>
      <c r="AH43" s="99"/>
      <c r="AI43" s="98">
        <f>AD43*1%</f>
        <v>0</v>
      </c>
      <c r="AJ43" s="99"/>
      <c r="AK43" s="98">
        <f>IF(AD43=0,0,(AD43-AE43-AF43-AG43-AH43-AI43))</f>
        <v>0</v>
      </c>
      <c r="AL43" s="98"/>
      <c r="AM43" s="98"/>
      <c r="AN43" s="98"/>
      <c r="AO43" s="131">
        <f>SUM(AL43:AN43)</f>
        <v>0</v>
      </c>
      <c r="AP43" s="98"/>
      <c r="AQ43" s="98">
        <f>SUM(AK43,AO43,AP43)</f>
        <v>0</v>
      </c>
      <c r="AR43" s="98"/>
      <c r="AS43" s="101"/>
      <c r="AT43" s="106"/>
      <c r="AU43" s="106"/>
      <c r="AV43" s="106"/>
      <c r="AW43" s="106"/>
    </row>
    <row r="44" spans="1:49" ht="50.1" customHeight="1">
      <c r="A44" s="78">
        <v>2</v>
      </c>
      <c r="B44" s="78" t="s">
        <v>97</v>
      </c>
      <c r="C44" s="78"/>
      <c r="D44" s="78">
        <v>521001</v>
      </c>
      <c r="E44" s="78"/>
      <c r="F44" s="78"/>
      <c r="G44" s="78"/>
      <c r="H44" s="78"/>
      <c r="I44" s="78"/>
      <c r="J44" s="78"/>
      <c r="K44" s="78"/>
      <c r="L44" s="78">
        <f>SUM(E44:K44)</f>
        <v>0</v>
      </c>
      <c r="M44" s="79">
        <f>C44*L44</f>
        <v>0</v>
      </c>
      <c r="N44" s="96"/>
      <c r="O44" s="81">
        <f>COUNTIF(E44:K44,"RM") + COUNTIF(E44:K44,"V") + COUNTIF(E44:K44,"FJ") + COUNTIF(E44:K44,"AL") +  COUNTIF(E44:K44,"EM") + COUNTIF(E44:K44,"PS")</f>
        <v>0</v>
      </c>
      <c r="P44" s="79">
        <f>IF(O44="",0,O44*C44)</f>
        <v>0</v>
      </c>
      <c r="Q44" s="95"/>
      <c r="R44" s="79">
        <f>IF(L44=0,0,((N44+M44)/L44/8)*1.55*Q44)</f>
        <v>0</v>
      </c>
      <c r="S44" s="96"/>
      <c r="T44" s="79">
        <f>IF(L44=0,0,((M44+N44)/L44/8)*1.55*1.35*S44)</f>
        <v>0</v>
      </c>
      <c r="U44" s="79">
        <f>IF((L44+O44)=0,0,(M44+N44+P44+R44+T44))</f>
        <v>0</v>
      </c>
      <c r="V44" s="97"/>
      <c r="W44" s="79">
        <f>IF((L44+O44)=0,0,U44/(L44+O44)*V44*2)</f>
        <v>0</v>
      </c>
      <c r="X44" s="79">
        <f>COUNTIF(K44,"1")</f>
        <v>0</v>
      </c>
      <c r="Y44" s="79">
        <f>IF((L44+O44)=0,0,U44/(L44+O44)*X44*1.75)</f>
        <v>0</v>
      </c>
      <c r="Z44" s="79">
        <f>W44+U44+Y44</f>
        <v>0</v>
      </c>
      <c r="AA44" s="79">
        <f>IF((L44+O44)=0,0,Z44/(L44+O44))</f>
        <v>0</v>
      </c>
      <c r="AB44" s="117">
        <f>COUNTIF(E46:K46,"L")</f>
        <v>0</v>
      </c>
      <c r="AC44" s="79">
        <f>AA44*AB44</f>
        <v>0</v>
      </c>
      <c r="AD44" s="79">
        <f>(Z44+AC44)</f>
        <v>0</v>
      </c>
      <c r="AE44" s="79">
        <f>(C44*7*AE$5)</f>
        <v>0</v>
      </c>
      <c r="AF44" s="98">
        <f>(AD44*AF$5)</f>
        <v>0</v>
      </c>
      <c r="AG44" s="98"/>
      <c r="AH44" s="99"/>
      <c r="AI44" s="98">
        <f>AD44*1%</f>
        <v>0</v>
      </c>
      <c r="AJ44" s="99"/>
      <c r="AK44" s="90">
        <f>IF(AD44=0,0,(AD44-AE44-AF44-AG44-AH44-AI44-AJ44))</f>
        <v>0</v>
      </c>
      <c r="AL44" s="90"/>
      <c r="AM44" s="90"/>
      <c r="AN44" s="90"/>
      <c r="AO44" s="131">
        <f>SUM(AL44:AN44)</f>
        <v>0</v>
      </c>
      <c r="AP44" s="90"/>
      <c r="AQ44" s="98">
        <f>AK44+AO44+AP44</f>
        <v>0</v>
      </c>
      <c r="AR44" s="98"/>
      <c r="AS44" s="101"/>
      <c r="AT44" s="106"/>
      <c r="AU44" s="106"/>
      <c r="AV44" s="106"/>
      <c r="AW44" s="106"/>
    </row>
    <row r="45" spans="1:49" ht="50.1" customHeight="1">
      <c r="A45" s="78">
        <v>3</v>
      </c>
      <c r="B45" s="78" t="s">
        <v>98</v>
      </c>
      <c r="C45" s="78"/>
      <c r="D45" s="78">
        <v>521002</v>
      </c>
      <c r="E45" s="78"/>
      <c r="F45" s="78"/>
      <c r="G45" s="78"/>
      <c r="H45" s="78"/>
      <c r="I45" s="78"/>
      <c r="J45" s="78"/>
      <c r="K45" s="78"/>
      <c r="L45" s="78">
        <f>SUM(E45:K45)</f>
        <v>0</v>
      </c>
      <c r="M45" s="79">
        <f>C45*L45</f>
        <v>0</v>
      </c>
      <c r="N45" s="79"/>
      <c r="O45" s="79">
        <f>COUNTIF(E45:K45,"RM") + COUNTIF(E45:K45,"V") + COUNTIF(E45:K45,"FJ") + COUNTIF(E45:K45,"AL") +  COUNTIF(E45:K45,"EM") + COUNTIF(E45:K45,"PS")</f>
        <v>0</v>
      </c>
      <c r="P45" s="79">
        <f>IF(O45="",0,O45*C45)</f>
        <v>0</v>
      </c>
      <c r="Q45" s="95"/>
      <c r="R45" s="79">
        <f>IF(L45=0,0,((N45+M45)/L45/8)*1.55*Q45)</f>
        <v>0</v>
      </c>
      <c r="S45" s="96"/>
      <c r="T45" s="79">
        <f>IF(L45=0,0,((M45+N45)/L45/8)*1.55*1.35*S45)</f>
        <v>0</v>
      </c>
      <c r="U45" s="79">
        <f>IF((L45+O45)=0,0,(M45+N45+P45+R45+T45))</f>
        <v>0</v>
      </c>
      <c r="V45" s="97"/>
      <c r="W45" s="79">
        <f>IF((L45+O45)=0,0,U45/(L45+O45)*V45*2)</f>
        <v>0</v>
      </c>
      <c r="X45" s="79">
        <f>COUNTIF(K45,"1")</f>
        <v>0</v>
      </c>
      <c r="Y45" s="79">
        <f>IF((L45+O45)=0,0,U45/(L45+O45)*X45*1.75)</f>
        <v>0</v>
      </c>
      <c r="Z45" s="79">
        <f>W45+U45+Y45</f>
        <v>0</v>
      </c>
      <c r="AA45" s="79">
        <f>IF((L45+O45)=0,0,Z45/(L45+O45))</f>
        <v>0</v>
      </c>
      <c r="AB45" s="117">
        <f>COUNTIF(E47:H47,"L")</f>
        <v>0</v>
      </c>
      <c r="AC45" s="79">
        <f>AA45*AB45</f>
        <v>0</v>
      </c>
      <c r="AD45" s="79">
        <f>(Z45+AC45)</f>
        <v>0</v>
      </c>
      <c r="AE45" s="79">
        <f>(C45*7*AE$5)</f>
        <v>0</v>
      </c>
      <c r="AF45" s="98">
        <f>(AD45*AF$5)</f>
        <v>0</v>
      </c>
      <c r="AG45" s="98"/>
      <c r="AH45" s="99"/>
      <c r="AI45" s="98">
        <f>AD42*1%</f>
        <v>0</v>
      </c>
      <c r="AJ45" s="99"/>
      <c r="AK45" s="98">
        <f>IF(AD45=0,0,(AD45-AE45-AF45-AG45-AH45-AI45))</f>
        <v>0</v>
      </c>
      <c r="AL45" s="98"/>
      <c r="AM45" s="98"/>
      <c r="AN45" s="98"/>
      <c r="AO45" s="131">
        <f>SUM(AL42:AN42)</f>
        <v>0</v>
      </c>
      <c r="AP45" s="98"/>
      <c r="AQ45" s="98">
        <f>AK45+AO45+AP45</f>
        <v>0</v>
      </c>
      <c r="AR45" s="98"/>
      <c r="AS45" s="101"/>
      <c r="AT45" s="106"/>
      <c r="AU45" s="106"/>
      <c r="AV45" s="106"/>
      <c r="AW45" s="106"/>
    </row>
    <row r="46" spans="1:49" ht="20.100000000000001" customHeight="1" thickBot="1">
      <c r="A46" s="119"/>
      <c r="B46" s="119"/>
      <c r="C46" s="122"/>
      <c r="D46" s="119"/>
      <c r="E46" s="119"/>
      <c r="F46" s="119"/>
      <c r="G46" s="119"/>
      <c r="H46" s="119"/>
      <c r="I46" s="119"/>
      <c r="J46" s="119"/>
      <c r="K46" s="119"/>
      <c r="L46" s="119"/>
      <c r="M46" s="122"/>
      <c r="N46" s="121"/>
      <c r="O46" s="121"/>
      <c r="P46" s="122"/>
      <c r="Q46" s="123"/>
      <c r="R46" s="122"/>
      <c r="S46" s="121"/>
      <c r="T46" s="122"/>
      <c r="U46" s="122"/>
      <c r="V46" s="124"/>
      <c r="W46" s="122"/>
      <c r="X46" s="122"/>
      <c r="Y46" s="122"/>
      <c r="Z46" s="127"/>
      <c r="AA46" s="127"/>
      <c r="AB46" s="126"/>
      <c r="AC46" s="122"/>
      <c r="AD46" s="127"/>
      <c r="AE46" s="127"/>
      <c r="AF46" s="127"/>
      <c r="AG46" s="127"/>
      <c r="AH46" s="125"/>
      <c r="AI46" s="125"/>
      <c r="AJ46" s="125"/>
      <c r="AK46" s="127"/>
      <c r="AL46" s="127"/>
      <c r="AM46" s="127"/>
      <c r="AN46" s="127"/>
      <c r="AO46" s="237"/>
      <c r="AP46" s="237"/>
      <c r="AQ46" s="119"/>
      <c r="AR46" s="101"/>
      <c r="AS46" s="101"/>
      <c r="AT46" s="106"/>
      <c r="AU46" s="106"/>
      <c r="AV46" s="106"/>
      <c r="AW46" s="106"/>
    </row>
    <row r="47" spans="1:49" ht="50.1" customHeight="1" thickBot="1">
      <c r="I47" s="25" t="s">
        <v>99</v>
      </c>
      <c r="J47" s="132"/>
      <c r="K47" s="132"/>
      <c r="L47" s="26"/>
      <c r="M47" s="133">
        <f>SUM(M43:M46)</f>
        <v>0</v>
      </c>
      <c r="N47" s="134">
        <f>SUM(N43:N44)</f>
        <v>0</v>
      </c>
      <c r="O47" s="134">
        <f>SUM(O43:O44)</f>
        <v>0</v>
      </c>
      <c r="P47" s="134">
        <f>SUM(P42:P44)</f>
        <v>0</v>
      </c>
      <c r="Q47" s="134">
        <f>SUM(Q42:Q44)</f>
        <v>0</v>
      </c>
      <c r="R47" s="134">
        <f>SUM(R42:R44)</f>
        <v>0</v>
      </c>
      <c r="S47" s="134">
        <f>SUM(S42:S44)</f>
        <v>0</v>
      </c>
      <c r="T47" s="134">
        <f>SUM(T42:T44)</f>
        <v>0</v>
      </c>
      <c r="U47" s="134">
        <f>SUM(U42:U44)</f>
        <v>0</v>
      </c>
      <c r="V47" s="124"/>
      <c r="W47" s="134">
        <f>SUM(W43:W46)</f>
        <v>0</v>
      </c>
      <c r="X47" s="134">
        <f>SUM(X43:X45)</f>
        <v>0</v>
      </c>
      <c r="Y47" s="134">
        <f>SUM(Y43:Y45)</f>
        <v>0</v>
      </c>
      <c r="Z47" s="135">
        <f>SUM(Z43:Z46)</f>
        <v>0</v>
      </c>
      <c r="AA47" s="136">
        <f>SUM(AA42:AA44)</f>
        <v>0</v>
      </c>
      <c r="AB47" s="117">
        <f>SUM(AB42:AB44)</f>
        <v>0</v>
      </c>
      <c r="AC47" s="133">
        <f>SUM(AC42:AC44)</f>
        <v>0</v>
      </c>
      <c r="AD47" s="135">
        <f>SUM(AD42:AD44)</f>
        <v>0</v>
      </c>
      <c r="AE47" s="135">
        <f>SUM(AE42:AE44)</f>
        <v>0</v>
      </c>
      <c r="AF47" s="135">
        <f>SUM(AF42:AF44)</f>
        <v>0</v>
      </c>
      <c r="AG47" s="135">
        <f>SUM(AG43:AG46)</f>
        <v>0</v>
      </c>
      <c r="AH47" s="135">
        <f>SUM(AH43:AH46)</f>
        <v>0</v>
      </c>
      <c r="AI47" s="135">
        <f>SUM(AI43:AI45)</f>
        <v>0</v>
      </c>
      <c r="AJ47" s="135"/>
      <c r="AK47" s="136">
        <f>SUM(AK43:AK45)</f>
        <v>0</v>
      </c>
      <c r="AL47" s="136">
        <f>SUM(AL42:AL44)</f>
        <v>0</v>
      </c>
      <c r="AM47" s="136">
        <f>SUM(AM42:AM44)</f>
        <v>0</v>
      </c>
      <c r="AN47" s="136">
        <f>SUM(AN42:AN44)</f>
        <v>0</v>
      </c>
      <c r="AO47" s="131">
        <f>SUM(AO43:AO45)</f>
        <v>0</v>
      </c>
      <c r="AP47" s="131">
        <f>SUM(AP43:AP45)</f>
        <v>0</v>
      </c>
      <c r="AQ47" s="79">
        <f>SUM(AQ43:AQ45)</f>
        <v>0</v>
      </c>
      <c r="AS47" s="101"/>
      <c r="AT47" s="106"/>
      <c r="AU47" s="106"/>
      <c r="AV47" s="106"/>
      <c r="AW47" s="106"/>
    </row>
    <row r="48" spans="1:49" ht="20.100000000000001" customHeight="1">
      <c r="AS48" s="101"/>
      <c r="AT48" s="106"/>
      <c r="AU48" s="106"/>
      <c r="AV48" s="106"/>
      <c r="AW48" s="106"/>
    </row>
    <row r="49" spans="1:49" ht="50.1" customHeight="1">
      <c r="A49" s="119"/>
      <c r="B49" s="119"/>
      <c r="C49" s="121"/>
      <c r="D49" s="119"/>
      <c r="E49" s="119"/>
      <c r="F49" s="119"/>
      <c r="G49" s="119"/>
      <c r="H49" s="119"/>
      <c r="AR49" s="137"/>
      <c r="AS49" s="101"/>
      <c r="AT49" s="106"/>
      <c r="AU49" s="106"/>
      <c r="AV49" s="106"/>
      <c r="AW49" s="106"/>
    </row>
    <row r="50" spans="1:49" ht="50.1" customHeight="1">
      <c r="A50" s="129"/>
      <c r="B50" s="51" t="s">
        <v>100</v>
      </c>
      <c r="C50" s="121"/>
      <c r="D50" s="129"/>
      <c r="E50" s="129"/>
      <c r="F50" s="129"/>
      <c r="G50" s="129"/>
      <c r="H50" s="129"/>
      <c r="I50" s="129"/>
      <c r="J50" s="129"/>
      <c r="K50" s="129"/>
      <c r="L50" s="129"/>
      <c r="M50" s="138"/>
      <c r="N50" s="138"/>
      <c r="O50" s="138"/>
      <c r="P50" s="139"/>
      <c r="Q50" s="140"/>
      <c r="R50" s="138"/>
      <c r="S50" s="138"/>
      <c r="T50" s="138"/>
      <c r="U50" s="139"/>
      <c r="V50" s="141"/>
      <c r="W50" s="138"/>
      <c r="X50" s="138"/>
      <c r="Y50" s="138"/>
      <c r="Z50" s="142"/>
      <c r="AA50" s="142"/>
      <c r="AB50" s="143"/>
      <c r="AC50" s="138"/>
      <c r="AD50" s="142"/>
      <c r="AE50" s="144"/>
      <c r="AF50" s="144"/>
      <c r="AG50" s="144"/>
      <c r="AH50" s="142"/>
      <c r="AI50" s="142"/>
      <c r="AJ50" s="142"/>
      <c r="AK50" s="142"/>
      <c r="AL50" s="125"/>
      <c r="AM50" s="125"/>
      <c r="AN50" s="125"/>
      <c r="AO50" s="128"/>
      <c r="AP50" s="128"/>
      <c r="AQ50" s="129"/>
      <c r="AR50" s="130"/>
      <c r="AS50" s="101"/>
      <c r="AT50" s="106"/>
      <c r="AU50" s="106"/>
      <c r="AV50" s="106"/>
      <c r="AW50" s="106"/>
    </row>
    <row r="51" spans="1:49" ht="50.1" customHeight="1">
      <c r="A51" s="78">
        <f>A50+1</f>
        <v>1</v>
      </c>
      <c r="B51" s="78" t="s">
        <v>101</v>
      </c>
      <c r="C51" s="78"/>
      <c r="D51" s="78">
        <v>521002</v>
      </c>
      <c r="E51" s="78"/>
      <c r="F51" s="78"/>
      <c r="G51" s="78"/>
      <c r="H51" s="78"/>
      <c r="I51" s="78"/>
      <c r="J51" s="78"/>
      <c r="K51" s="78"/>
      <c r="L51" s="78">
        <f>SUM(E51:K51)</f>
        <v>0</v>
      </c>
      <c r="M51" s="79">
        <f>C51*L51</f>
        <v>0</v>
      </c>
      <c r="N51" s="94"/>
      <c r="O51" s="81">
        <f>COUNTIF(E51:K51,"RM") + COUNTIF(E51:K51,"V") + COUNTIF(E51:K51,"FJ") + COUNTIF(E51:K51,"AL") +  COUNTIF(E51:K51,"EM") + COUNTIF(E51:K51,"PS")</f>
        <v>0</v>
      </c>
      <c r="P51" s="81">
        <f>IF(O51="",0,O51*C51)</f>
        <v>0</v>
      </c>
      <c r="Q51" s="81"/>
      <c r="R51" s="81">
        <f>IF(L51=0,0,((N51+M51)/L51/8)*1.55*Q51)</f>
        <v>0</v>
      </c>
      <c r="S51" s="81"/>
      <c r="T51" s="81">
        <f>IF(L51=0,0,((M51+N51)/L51/8)*1.55*1.35*S51)</f>
        <v>0</v>
      </c>
      <c r="U51" s="81">
        <f>IF((L51+O51)=0,0,(M51+N51+P51+R51+T51))</f>
        <v>0</v>
      </c>
      <c r="V51" s="84"/>
      <c r="W51" s="81">
        <f>IF((L51+O51)=0,0,U51/(L51+O51)*V51*2)</f>
        <v>0</v>
      </c>
      <c r="X51" s="79">
        <f>COUNTIF(K51,"1")</f>
        <v>0</v>
      </c>
      <c r="Y51" s="81">
        <f>IF((L51+O51)=0,0,U51/(L51+O51)*X51*1.75)</f>
        <v>0</v>
      </c>
      <c r="Z51" s="81">
        <f>W51+U51+Y51</f>
        <v>0</v>
      </c>
      <c r="AA51" s="79">
        <f>IF((L51+O51)=0,0,Z51/(L51+O51))</f>
        <v>0</v>
      </c>
      <c r="AB51" s="117">
        <f t="shared" ref="AB51:AB57" si="25">COUNTIF(E51:K51,"L")</f>
        <v>0</v>
      </c>
      <c r="AC51" s="81">
        <f>AA51*AB51</f>
        <v>0</v>
      </c>
      <c r="AD51" s="81">
        <f>(Z51+AC51)</f>
        <v>0</v>
      </c>
      <c r="AE51" s="86">
        <f>(C51*7*AE$5)</f>
        <v>0</v>
      </c>
      <c r="AF51" s="81">
        <f>(AD51*AF$5)</f>
        <v>0</v>
      </c>
      <c r="AG51" s="81"/>
      <c r="AH51" s="81"/>
      <c r="AI51" s="98">
        <f>AD51*1%</f>
        <v>0</v>
      </c>
      <c r="AJ51" s="145"/>
      <c r="AK51" s="90">
        <f>IF(AD51=0,0,(AD51-AE51-AF51-AG51-AH51-AI51))</f>
        <v>0</v>
      </c>
      <c r="AL51" s="79"/>
      <c r="AM51" s="79"/>
      <c r="AN51" s="79"/>
      <c r="AO51" s="88">
        <f>SUM(AL46:AN46)</f>
        <v>0</v>
      </c>
      <c r="AP51" s="78"/>
      <c r="AQ51" s="98">
        <f>AK51+AO51+AP51</f>
        <v>0</v>
      </c>
      <c r="AR51" s="79"/>
      <c r="AS51" s="101"/>
      <c r="AT51" s="106"/>
      <c r="AU51" s="106"/>
      <c r="AV51" s="106"/>
      <c r="AW51" s="106"/>
    </row>
    <row r="52" spans="1:49" ht="50.1" customHeight="1">
      <c r="A52" s="78">
        <v>2</v>
      </c>
      <c r="B52" s="78" t="s">
        <v>102</v>
      </c>
      <c r="C52" s="78"/>
      <c r="D52" s="78">
        <v>521002</v>
      </c>
      <c r="E52" s="78"/>
      <c r="F52" s="78"/>
      <c r="G52" s="78"/>
      <c r="H52" s="78"/>
      <c r="I52" s="78"/>
      <c r="J52" s="78"/>
      <c r="K52" s="78"/>
      <c r="L52" s="78">
        <f t="shared" ref="L52:L57" si="26">SUM(E52:K52)</f>
        <v>0</v>
      </c>
      <c r="M52" s="79">
        <f t="shared" ref="M52:M57" si="27">C52*L52</f>
        <v>0</v>
      </c>
      <c r="N52" s="79"/>
      <c r="O52" s="81">
        <f t="shared" ref="O52:O57" si="28">COUNTIF(E52:K52,"RM") + COUNTIF(E52:K52,"V") + COUNTIF(E52:K52,"FJ") + COUNTIF(E52:K52,"AL") +  COUNTIF(E52:K52,"EM") + COUNTIF(E52:K52,"PS")</f>
        <v>0</v>
      </c>
      <c r="P52" s="79">
        <f>IF(O52="",0,O52*C52)</f>
        <v>0</v>
      </c>
      <c r="Q52" s="79"/>
      <c r="R52" s="79"/>
      <c r="S52" s="79"/>
      <c r="T52" s="79"/>
      <c r="U52" s="79">
        <f>IF((L52+O52)=0,0,(M52+N52+P52+R52+T52))</f>
        <v>0</v>
      </c>
      <c r="V52" s="78"/>
      <c r="W52" s="79">
        <f>IF((L52+O52)=0,0,U52/(L52+O52)*V52*2)</f>
        <v>0</v>
      </c>
      <c r="X52" s="79">
        <f>COUNTIF(K52,"1")</f>
        <v>0</v>
      </c>
      <c r="Y52" s="81">
        <f t="shared" ref="Y52:Y57" si="29">IF((L52+O52)=0,0,U52/(L52+O52)*X52*1.75)</f>
        <v>0</v>
      </c>
      <c r="Z52" s="79">
        <f>W52+U52+Y52</f>
        <v>0</v>
      </c>
      <c r="AA52" s="79">
        <f t="shared" ref="AA52:AA57" si="30">IF((L52+O52)=0,0,Z52/(L52+O52))</f>
        <v>0</v>
      </c>
      <c r="AB52" s="117">
        <f t="shared" si="25"/>
        <v>0</v>
      </c>
      <c r="AC52" s="81">
        <f t="shared" ref="AC52:AC57" si="31">AA52*AB52</f>
        <v>0</v>
      </c>
      <c r="AD52" s="81">
        <f t="shared" ref="AD52:AD57" si="32">(Z52+AC52)</f>
        <v>0</v>
      </c>
      <c r="AE52" s="98">
        <f>(C52*7*AE$5)</f>
        <v>0</v>
      </c>
      <c r="AF52" s="79">
        <f>(AD52*AF$5)</f>
        <v>0</v>
      </c>
      <c r="AG52" s="98"/>
      <c r="AH52" s="98"/>
      <c r="AI52" s="98">
        <f t="shared" ref="AI52:AI56" si="33">AD52*1%</f>
        <v>0</v>
      </c>
      <c r="AJ52" s="99"/>
      <c r="AK52" s="90">
        <f t="shared" ref="AK52:AK57" si="34">IF(AD52=0,0,(AD52-AE52-AF52-AG52-AH52-AI52))</f>
        <v>0</v>
      </c>
      <c r="AL52" s="90"/>
      <c r="AM52" s="90"/>
      <c r="AN52" s="90"/>
      <c r="AO52" s="88">
        <f>SUM(AL47:AN47)</f>
        <v>0</v>
      </c>
      <c r="AP52" s="146"/>
      <c r="AQ52" s="98">
        <f t="shared" ref="AQ52:AQ57" si="35">AK52+AO52+AP52</f>
        <v>0</v>
      </c>
      <c r="AR52" s="79"/>
      <c r="AS52" s="101"/>
      <c r="AT52" s="106"/>
      <c r="AU52" s="106"/>
      <c r="AV52" s="106"/>
      <c r="AW52" s="106"/>
    </row>
    <row r="53" spans="1:49" ht="50.1" customHeight="1">
      <c r="A53" s="78">
        <v>3</v>
      </c>
      <c r="B53" s="78" t="s">
        <v>103</v>
      </c>
      <c r="C53" s="78"/>
      <c r="D53" s="78">
        <v>521002</v>
      </c>
      <c r="E53" s="78"/>
      <c r="F53" s="78"/>
      <c r="G53" s="78"/>
      <c r="H53" s="78"/>
      <c r="I53" s="78"/>
      <c r="J53" s="78"/>
      <c r="K53" s="78"/>
      <c r="L53" s="78">
        <f t="shared" si="26"/>
        <v>0</v>
      </c>
      <c r="M53" s="79">
        <f t="shared" si="27"/>
        <v>0</v>
      </c>
      <c r="N53" s="79"/>
      <c r="O53" s="81">
        <f t="shared" si="28"/>
        <v>0</v>
      </c>
      <c r="P53" s="79">
        <f>IF(O53="",0,O53*C53)</f>
        <v>0</v>
      </c>
      <c r="Q53" s="79"/>
      <c r="R53" s="79"/>
      <c r="S53" s="79"/>
      <c r="T53" s="79"/>
      <c r="U53" s="79">
        <f>IF((L53+O53)=0,0,(M53+N53+P53+R53+T53))</f>
        <v>0</v>
      </c>
      <c r="V53" s="78"/>
      <c r="W53" s="79">
        <f>IF((L53+O53)=0,0,U53/(L53+O53)*V53*2)</f>
        <v>0</v>
      </c>
      <c r="X53" s="79">
        <f>COUNTIF(K53,"1")</f>
        <v>0</v>
      </c>
      <c r="Y53" s="81">
        <f t="shared" si="29"/>
        <v>0</v>
      </c>
      <c r="Z53" s="79">
        <f>W53+U53+Y53</f>
        <v>0</v>
      </c>
      <c r="AA53" s="79">
        <f t="shared" si="30"/>
        <v>0</v>
      </c>
      <c r="AB53" s="117">
        <f t="shared" si="25"/>
        <v>0</v>
      </c>
      <c r="AC53" s="81">
        <f t="shared" si="31"/>
        <v>0</v>
      </c>
      <c r="AD53" s="81">
        <f t="shared" si="32"/>
        <v>0</v>
      </c>
      <c r="AE53" s="98">
        <f>(C53*7*AE$5)</f>
        <v>0</v>
      </c>
      <c r="AF53" s="79">
        <f>(AD53*AF$5)</f>
        <v>0</v>
      </c>
      <c r="AG53" s="98"/>
      <c r="AH53" s="98"/>
      <c r="AI53" s="98">
        <f t="shared" si="33"/>
        <v>0</v>
      </c>
      <c r="AJ53" s="99"/>
      <c r="AK53" s="90">
        <f t="shared" si="34"/>
        <v>0</v>
      </c>
      <c r="AL53" s="90"/>
      <c r="AM53" s="90"/>
      <c r="AN53" s="90"/>
      <c r="AO53" s="88">
        <f t="shared" ref="AO52:AO57" si="36">SUM(AL50:AN50)</f>
        <v>0</v>
      </c>
      <c r="AP53" s="146"/>
      <c r="AQ53" s="98">
        <f t="shared" si="35"/>
        <v>0</v>
      </c>
      <c r="AR53" s="79"/>
      <c r="AS53" s="101"/>
      <c r="AT53" s="106"/>
      <c r="AU53" s="106"/>
      <c r="AV53" s="106"/>
      <c r="AW53" s="106"/>
    </row>
    <row r="54" spans="1:49" ht="50.1" customHeight="1">
      <c r="A54" s="78">
        <v>4</v>
      </c>
      <c r="B54" s="78" t="s">
        <v>104</v>
      </c>
      <c r="C54" s="78"/>
      <c r="D54" s="78">
        <v>621002</v>
      </c>
      <c r="E54" s="78"/>
      <c r="F54" s="78"/>
      <c r="G54" s="78"/>
      <c r="H54" s="78"/>
      <c r="I54" s="78"/>
      <c r="J54" s="78"/>
      <c r="K54" s="78"/>
      <c r="L54" s="78">
        <f t="shared" si="26"/>
        <v>0</v>
      </c>
      <c r="M54" s="79">
        <f t="shared" si="27"/>
        <v>0</v>
      </c>
      <c r="N54" s="79"/>
      <c r="O54" s="81">
        <f t="shared" si="28"/>
        <v>0</v>
      </c>
      <c r="P54" s="79">
        <f>IF(O54="",0,O54*C54)</f>
        <v>0</v>
      </c>
      <c r="Q54" s="95"/>
      <c r="R54" s="79"/>
      <c r="S54" s="96"/>
      <c r="T54" s="79"/>
      <c r="U54" s="79">
        <f>IF((L54)=0,0,(M54+N54+P54+R54+T54))</f>
        <v>0</v>
      </c>
      <c r="V54" s="97"/>
      <c r="W54" s="79">
        <f>IF(V54=0,0,(M54+N54+P54)/(L54+O54)*V54*1.5)</f>
        <v>0</v>
      </c>
      <c r="X54" s="79">
        <f>COUNTIF(K54,"1")</f>
        <v>0</v>
      </c>
      <c r="Y54" s="81">
        <f t="shared" si="29"/>
        <v>0</v>
      </c>
      <c r="Z54" s="79">
        <f>W55+U54+Y54</f>
        <v>0</v>
      </c>
      <c r="AA54" s="79">
        <f t="shared" si="30"/>
        <v>0</v>
      </c>
      <c r="AB54" s="117">
        <f t="shared" si="25"/>
        <v>0</v>
      </c>
      <c r="AC54" s="81">
        <f t="shared" si="31"/>
        <v>0</v>
      </c>
      <c r="AD54" s="81">
        <f t="shared" si="32"/>
        <v>0</v>
      </c>
      <c r="AE54" s="98">
        <f>(C54*7*AE$5)</f>
        <v>0</v>
      </c>
      <c r="AF54" s="79">
        <f>(AD54*AF$5)</f>
        <v>0</v>
      </c>
      <c r="AG54" s="98"/>
      <c r="AH54" s="99"/>
      <c r="AI54" s="98">
        <f t="shared" si="33"/>
        <v>0</v>
      </c>
      <c r="AJ54" s="99"/>
      <c r="AK54" s="90">
        <f t="shared" si="34"/>
        <v>0</v>
      </c>
      <c r="AL54" s="79"/>
      <c r="AM54" s="79"/>
      <c r="AN54" s="79"/>
      <c r="AO54" s="88">
        <f t="shared" si="36"/>
        <v>0</v>
      </c>
      <c r="AP54" s="146"/>
      <c r="AQ54" s="98">
        <f t="shared" si="35"/>
        <v>0</v>
      </c>
      <c r="AR54" s="79"/>
      <c r="AS54" s="101"/>
      <c r="AT54" s="106"/>
      <c r="AU54" s="106"/>
      <c r="AV54" s="106"/>
      <c r="AW54" s="106"/>
    </row>
    <row r="55" spans="1:49" ht="50.1" customHeight="1">
      <c r="A55" s="78">
        <v>5</v>
      </c>
      <c r="B55" s="78" t="s">
        <v>105</v>
      </c>
      <c r="C55" s="78"/>
      <c r="D55" s="78">
        <v>621002</v>
      </c>
      <c r="E55" s="78"/>
      <c r="F55" s="78"/>
      <c r="G55" s="78"/>
      <c r="H55" s="78"/>
      <c r="I55" s="78"/>
      <c r="J55" s="78"/>
      <c r="K55" s="78"/>
      <c r="L55" s="78">
        <f t="shared" si="26"/>
        <v>0</v>
      </c>
      <c r="M55" s="79">
        <f t="shared" si="27"/>
        <v>0</v>
      </c>
      <c r="N55" s="79"/>
      <c r="O55" s="81">
        <f t="shared" si="28"/>
        <v>0</v>
      </c>
      <c r="P55" s="79">
        <f t="shared" ref="P55:P57" si="37">IF(O55="",0,O55*C55)</f>
        <v>0</v>
      </c>
      <c r="Q55" s="79"/>
      <c r="R55" s="79"/>
      <c r="S55" s="79"/>
      <c r="T55" s="79"/>
      <c r="U55" s="79">
        <f>IF((L55)=0,0,(M55+N55+P55+R55+T55))</f>
        <v>0</v>
      </c>
      <c r="V55" s="78"/>
      <c r="W55" s="79">
        <f>IF(V55=0,0,(M55+N55+P55)/(L55+O55)*V55*1.5)</f>
        <v>0</v>
      </c>
      <c r="X55" s="79">
        <f>COUNTIF(K55,"1")</f>
        <v>0</v>
      </c>
      <c r="Y55" s="81">
        <f t="shared" si="29"/>
        <v>0</v>
      </c>
      <c r="Z55" s="79">
        <f>W56+U55+Y55</f>
        <v>0</v>
      </c>
      <c r="AA55" s="79">
        <f t="shared" si="30"/>
        <v>0</v>
      </c>
      <c r="AB55" s="117">
        <f t="shared" si="25"/>
        <v>0</v>
      </c>
      <c r="AC55" s="81">
        <f t="shared" si="31"/>
        <v>0</v>
      </c>
      <c r="AD55" s="81">
        <f t="shared" si="32"/>
        <v>0</v>
      </c>
      <c r="AE55" s="98">
        <f>(C55*7*AE$5)</f>
        <v>0</v>
      </c>
      <c r="AF55" s="79">
        <f>(AD55*AF$5)</f>
        <v>0</v>
      </c>
      <c r="AG55" s="98"/>
      <c r="AH55" s="98"/>
      <c r="AI55" s="98">
        <f t="shared" si="33"/>
        <v>0</v>
      </c>
      <c r="AJ55" s="99"/>
      <c r="AK55" s="90">
        <f t="shared" si="34"/>
        <v>0</v>
      </c>
      <c r="AL55" s="79"/>
      <c r="AM55" s="79"/>
      <c r="AN55" s="79"/>
      <c r="AO55" s="88">
        <f t="shared" si="36"/>
        <v>0</v>
      </c>
      <c r="AP55" s="146"/>
      <c r="AQ55" s="98">
        <f t="shared" si="35"/>
        <v>0</v>
      </c>
      <c r="AR55" s="79"/>
      <c r="AS55" s="101"/>
      <c r="AT55" s="106"/>
      <c r="AU55" s="106"/>
      <c r="AV55" s="106"/>
      <c r="AW55" s="106"/>
    </row>
    <row r="56" spans="1:49" ht="50.1" customHeight="1">
      <c r="A56" s="78">
        <v>6</v>
      </c>
      <c r="B56" s="78" t="s">
        <v>106</v>
      </c>
      <c r="C56" s="78"/>
      <c r="D56" s="78">
        <v>621002</v>
      </c>
      <c r="E56" s="78"/>
      <c r="F56" s="78"/>
      <c r="G56" s="78"/>
      <c r="H56" s="78"/>
      <c r="I56" s="78"/>
      <c r="J56" s="78"/>
      <c r="K56" s="78"/>
      <c r="L56" s="78">
        <f t="shared" si="26"/>
        <v>0</v>
      </c>
      <c r="M56" s="79">
        <f t="shared" si="27"/>
        <v>0</v>
      </c>
      <c r="N56" s="79"/>
      <c r="O56" s="81">
        <f t="shared" si="28"/>
        <v>0</v>
      </c>
      <c r="P56" s="79">
        <f t="shared" si="37"/>
        <v>0</v>
      </c>
      <c r="Q56" s="79"/>
      <c r="R56" s="79"/>
      <c r="S56" s="79"/>
      <c r="T56" s="79"/>
      <c r="U56" s="79">
        <f>IF((L56)=0,0,(M56+N56+P56+R56+T56))</f>
        <v>0</v>
      </c>
      <c r="V56" s="78"/>
      <c r="W56" s="79">
        <f>IF(V56=0,0,(M56+N56+P56)/(L56+O56)*V56*1.5)</f>
        <v>0</v>
      </c>
      <c r="X56" s="79">
        <f>COUNTIF(K56,"1")</f>
        <v>0</v>
      </c>
      <c r="Y56" s="81">
        <f>IF((L56+O56)=0,0,U56/(L56+O56)*X56*1.75)</f>
        <v>0</v>
      </c>
      <c r="Z56" s="79">
        <f>W57+U56+Y56</f>
        <v>0</v>
      </c>
      <c r="AA56" s="79">
        <f t="shared" si="30"/>
        <v>0</v>
      </c>
      <c r="AB56" s="117">
        <f t="shared" si="25"/>
        <v>0</v>
      </c>
      <c r="AC56" s="81">
        <f t="shared" si="31"/>
        <v>0</v>
      </c>
      <c r="AD56" s="81">
        <f t="shared" si="32"/>
        <v>0</v>
      </c>
      <c r="AE56" s="98">
        <f>(C56*7*AE$5)</f>
        <v>0</v>
      </c>
      <c r="AF56" s="79">
        <f>(AD56*AF$5)</f>
        <v>0</v>
      </c>
      <c r="AG56" s="98"/>
      <c r="AH56" s="98"/>
      <c r="AI56" s="98">
        <f t="shared" si="33"/>
        <v>0</v>
      </c>
      <c r="AJ56" s="99"/>
      <c r="AK56" s="90">
        <f t="shared" si="34"/>
        <v>0</v>
      </c>
      <c r="AL56" s="79"/>
      <c r="AM56" s="79"/>
      <c r="AN56" s="79"/>
      <c r="AO56" s="88">
        <f t="shared" si="36"/>
        <v>0</v>
      </c>
      <c r="AP56" s="146"/>
      <c r="AQ56" s="98">
        <f t="shared" si="35"/>
        <v>0</v>
      </c>
      <c r="AR56" s="79"/>
      <c r="AS56" s="101"/>
      <c r="AT56" s="106"/>
      <c r="AU56" s="106"/>
      <c r="AV56" s="106"/>
      <c r="AW56" s="106"/>
    </row>
    <row r="57" spans="1:49" ht="50.1" customHeight="1">
      <c r="A57" s="78">
        <v>7</v>
      </c>
      <c r="B57" s="78" t="s">
        <v>107</v>
      </c>
      <c r="C57" s="78"/>
      <c r="D57" s="78">
        <v>621002</v>
      </c>
      <c r="E57" s="78"/>
      <c r="F57" s="78"/>
      <c r="G57" s="78"/>
      <c r="H57" s="78"/>
      <c r="I57" s="78"/>
      <c r="J57" s="78"/>
      <c r="K57" s="78"/>
      <c r="L57" s="78">
        <f t="shared" si="26"/>
        <v>0</v>
      </c>
      <c r="M57" s="79">
        <f t="shared" si="27"/>
        <v>0</v>
      </c>
      <c r="N57" s="79"/>
      <c r="O57" s="81">
        <f t="shared" si="28"/>
        <v>0</v>
      </c>
      <c r="P57" s="79">
        <f t="shared" si="37"/>
        <v>0</v>
      </c>
      <c r="Q57" s="95"/>
      <c r="R57" s="79"/>
      <c r="S57" s="96"/>
      <c r="T57" s="79"/>
      <c r="U57" s="79">
        <f>IF((L57)=0,0,(M57+N57+P57+R57+T57))</f>
        <v>0</v>
      </c>
      <c r="V57" s="78"/>
      <c r="W57" s="79">
        <f>IF(V57=0,0,(M57+N57+P57)/(L57+O57)*V57*1.5)</f>
        <v>0</v>
      </c>
      <c r="X57" s="79">
        <f>COUNTIF(K57,"1")</f>
        <v>0</v>
      </c>
      <c r="Y57" s="81">
        <f t="shared" si="29"/>
        <v>0</v>
      </c>
      <c r="Z57" s="79">
        <f>X57+U57+Y57</f>
        <v>0</v>
      </c>
      <c r="AA57" s="79">
        <f t="shared" si="30"/>
        <v>0</v>
      </c>
      <c r="AB57" s="117">
        <f t="shared" si="25"/>
        <v>0</v>
      </c>
      <c r="AC57" s="81">
        <f t="shared" si="31"/>
        <v>0</v>
      </c>
      <c r="AD57" s="81">
        <f t="shared" si="32"/>
        <v>0</v>
      </c>
      <c r="AE57" s="98">
        <f>(C57*7*AE$5)</f>
        <v>0</v>
      </c>
      <c r="AF57" s="79">
        <f>(AD57*AF$5)</f>
        <v>0</v>
      </c>
      <c r="AG57" s="98"/>
      <c r="AH57" s="99"/>
      <c r="AI57" s="98">
        <f>AD57*1%</f>
        <v>0</v>
      </c>
      <c r="AJ57" s="99"/>
      <c r="AK57" s="90">
        <f t="shared" si="34"/>
        <v>0</v>
      </c>
      <c r="AL57" s="79"/>
      <c r="AM57" s="79"/>
      <c r="AN57" s="79"/>
      <c r="AO57" s="88">
        <f t="shared" si="36"/>
        <v>0</v>
      </c>
      <c r="AP57" s="146"/>
      <c r="AQ57" s="98">
        <f t="shared" si="35"/>
        <v>0</v>
      </c>
      <c r="AR57" s="79"/>
      <c r="AS57" s="101"/>
      <c r="AT57" s="106"/>
      <c r="AU57" s="106"/>
      <c r="AV57" s="106"/>
      <c r="AW57" s="106"/>
    </row>
    <row r="58" spans="1:49" ht="50.1" customHeight="1">
      <c r="A58" s="147"/>
      <c r="B58" s="147"/>
      <c r="C58" s="147"/>
      <c r="D58" s="147"/>
      <c r="E58" s="147"/>
      <c r="F58" s="147"/>
      <c r="G58" s="147"/>
      <c r="H58" s="147"/>
      <c r="I58" s="147"/>
      <c r="K58" s="148" t="s">
        <v>99</v>
      </c>
      <c r="L58" s="149"/>
      <c r="M58" s="79">
        <f>SUM(M51:M57)</f>
        <v>0</v>
      </c>
      <c r="N58" s="79">
        <f>SUM(N51:N57)</f>
        <v>0</v>
      </c>
      <c r="O58" s="79">
        <f>SUM(O51:O57)</f>
        <v>0</v>
      </c>
      <c r="P58" s="79">
        <f>SUM(P51:P57)</f>
        <v>0</v>
      </c>
      <c r="Q58" s="79" t="e">
        <f>SUM(#REF!)</f>
        <v>#REF!</v>
      </c>
      <c r="R58" s="79" t="e">
        <f>SUM(#REF!)</f>
        <v>#REF!</v>
      </c>
      <c r="S58" s="79" t="e">
        <f>SUM(#REF!)</f>
        <v>#REF!</v>
      </c>
      <c r="T58" s="79" t="e">
        <f>SUM(#REF!)</f>
        <v>#REF!</v>
      </c>
      <c r="U58" s="79">
        <f>SUM(U51:U57)</f>
        <v>0</v>
      </c>
      <c r="V58" s="97"/>
      <c r="W58" s="79" t="e">
        <f>SUM(#REF!)</f>
        <v>#REF!</v>
      </c>
      <c r="X58" s="79">
        <f>SUM(X51:X57)</f>
        <v>0</v>
      </c>
      <c r="Y58" s="79">
        <f>SUM(Y51:Y57)</f>
        <v>0</v>
      </c>
      <c r="Z58" s="79">
        <f t="shared" ref="Z58:AQ58" si="38">SUM(Z51:Z57)</f>
        <v>0</v>
      </c>
      <c r="AA58" s="79">
        <f t="shared" si="38"/>
        <v>0</v>
      </c>
      <c r="AB58" s="79">
        <f t="shared" si="38"/>
        <v>0</v>
      </c>
      <c r="AC58" s="79">
        <f t="shared" si="38"/>
        <v>0</v>
      </c>
      <c r="AD58" s="79">
        <f t="shared" si="38"/>
        <v>0</v>
      </c>
      <c r="AE58" s="79">
        <f t="shared" si="38"/>
        <v>0</v>
      </c>
      <c r="AF58" s="79">
        <f t="shared" si="38"/>
        <v>0</v>
      </c>
      <c r="AG58" s="79">
        <f t="shared" si="38"/>
        <v>0</v>
      </c>
      <c r="AH58" s="79">
        <f t="shared" si="38"/>
        <v>0</v>
      </c>
      <c r="AI58" s="79">
        <f t="shared" si="38"/>
        <v>0</v>
      </c>
      <c r="AJ58" s="79">
        <f t="shared" si="38"/>
        <v>0</v>
      </c>
      <c r="AK58" s="79">
        <f t="shared" si="38"/>
        <v>0</v>
      </c>
      <c r="AL58" s="79">
        <f>SUM(AL51:AL57)</f>
        <v>0</v>
      </c>
      <c r="AM58" s="79">
        <f t="shared" si="38"/>
        <v>0</v>
      </c>
      <c r="AN58" s="79">
        <f t="shared" si="38"/>
        <v>0</v>
      </c>
      <c r="AO58" s="79">
        <f t="shared" si="38"/>
        <v>0</v>
      </c>
      <c r="AP58" s="79">
        <f t="shared" si="38"/>
        <v>0</v>
      </c>
      <c r="AQ58" s="79">
        <f t="shared" si="38"/>
        <v>0</v>
      </c>
      <c r="AR58" s="137"/>
      <c r="AS58" s="101"/>
      <c r="AT58" s="106"/>
      <c r="AU58" s="106"/>
      <c r="AV58" s="106"/>
      <c r="AW58" s="106"/>
    </row>
    <row r="59" spans="1:49" ht="20.100000000000001" customHeight="1" thickBot="1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21"/>
      <c r="N59" s="121"/>
      <c r="O59" s="121"/>
      <c r="P59" s="122"/>
      <c r="Q59" s="123"/>
      <c r="R59" s="121"/>
      <c r="S59" s="121"/>
      <c r="T59" s="121"/>
      <c r="U59" s="122"/>
      <c r="V59" s="124"/>
      <c r="W59" s="121"/>
      <c r="X59" s="121"/>
      <c r="Y59" s="121"/>
      <c r="Z59" s="125"/>
      <c r="AA59" s="125"/>
      <c r="AB59" s="126"/>
      <c r="AC59" s="121"/>
      <c r="AD59" s="125"/>
      <c r="AE59" s="127"/>
      <c r="AF59" s="127"/>
      <c r="AG59" s="127"/>
      <c r="AH59" s="125"/>
      <c r="AI59" s="125"/>
      <c r="AJ59" s="125"/>
      <c r="AK59" s="125"/>
      <c r="AL59" s="125"/>
      <c r="AM59" s="125"/>
      <c r="AN59" s="125"/>
      <c r="AO59" s="128"/>
      <c r="AP59" s="128"/>
      <c r="AQ59" s="119"/>
      <c r="AR59" s="101"/>
      <c r="AS59" s="156"/>
      <c r="AT59" s="106"/>
      <c r="AU59" s="106"/>
      <c r="AV59" s="106"/>
      <c r="AW59" s="106"/>
    </row>
    <row r="60" spans="1:49" ht="50.1" customHeight="1" thickBot="1">
      <c r="A60" s="65"/>
      <c r="B60" s="65"/>
      <c r="C60" s="150"/>
      <c r="D60" s="65"/>
      <c r="E60" s="65"/>
      <c r="F60" s="12" t="s">
        <v>108</v>
      </c>
      <c r="G60" s="10"/>
      <c r="H60" s="10"/>
      <c r="I60" s="10"/>
      <c r="J60" s="10"/>
      <c r="K60" s="10"/>
      <c r="L60" s="11"/>
      <c r="M60" s="151">
        <f>M41+M47+M58</f>
        <v>0</v>
      </c>
      <c r="N60" s="79">
        <f>N41+N47+N58</f>
        <v>0</v>
      </c>
      <c r="O60" s="79">
        <f>O41+O47+O58</f>
        <v>0</v>
      </c>
      <c r="P60" s="79">
        <f>P41+P47+P58</f>
        <v>0</v>
      </c>
      <c r="Q60" s="79" t="e">
        <f>SUM(#REF!+#REF!+Q47+Q58)</f>
        <v>#REF!</v>
      </c>
      <c r="R60" s="79" t="e">
        <f>SUM(#REF!+#REF!+R47+R58)</f>
        <v>#REF!</v>
      </c>
      <c r="S60" s="79" t="e">
        <f>SUM(#REF!+#REF!+S47+S58)</f>
        <v>#REF!</v>
      </c>
      <c r="T60" s="79" t="e">
        <f>SUM(#REF!+#REF!+T47+T58)</f>
        <v>#REF!</v>
      </c>
      <c r="U60" s="79">
        <f>U41+U47+U58</f>
        <v>0</v>
      </c>
      <c r="V60" s="97"/>
      <c r="W60" s="98" t="e">
        <f>SUM(#REF!+#REF!+#REF!+W47+W58)</f>
        <v>#REF!</v>
      </c>
      <c r="X60" s="98">
        <f>X41+X47+X58</f>
        <v>0</v>
      </c>
      <c r="Y60" s="98">
        <f>Y41+Y47+Y58</f>
        <v>0</v>
      </c>
      <c r="Z60" s="98">
        <f>Z41+Z47+Z58</f>
        <v>0</v>
      </c>
      <c r="AA60" s="98">
        <f>AA41+AA47+AA58</f>
        <v>0</v>
      </c>
      <c r="AB60" s="117">
        <f>AB41+AB47+AB58</f>
        <v>0</v>
      </c>
      <c r="AC60" s="98">
        <f>AC41+AC47+AC58</f>
        <v>0</v>
      </c>
      <c r="AD60" s="98">
        <f>AD41+AD47+AD58</f>
        <v>0</v>
      </c>
      <c r="AE60" s="98">
        <f>AE41+AE47+AE58</f>
        <v>0</v>
      </c>
      <c r="AF60" s="98">
        <f>AF41+AF47+AF58</f>
        <v>0</v>
      </c>
      <c r="AG60" s="98" t="e">
        <f>SUM(#REF!+#REF!+#REF!+AG47+AG58)</f>
        <v>#REF!</v>
      </c>
      <c r="AH60" s="98" t="e">
        <f>SUM(#REF!+#REF!+#REF!+AH47+AH58)</f>
        <v>#REF!</v>
      </c>
      <c r="AI60" s="98">
        <f>AI41+AI47+AI58</f>
        <v>0</v>
      </c>
      <c r="AJ60" s="98" t="e">
        <f>SUM(#REF!+#REF!+#REF!+AJ47+AJ58)</f>
        <v>#REF!</v>
      </c>
      <c r="AK60" s="98">
        <f>AK41+AK47+AK58</f>
        <v>0</v>
      </c>
      <c r="AL60" s="98">
        <f>SUM(AL58,AL47,AL41)</f>
        <v>0</v>
      </c>
      <c r="AM60" s="98">
        <f t="shared" ref="AM60:AN60" si="39">SUM(AM58,AM47,AM41)</f>
        <v>0</v>
      </c>
      <c r="AN60" s="98">
        <f>SUM(AN58,AN47,AN41)</f>
        <v>0</v>
      </c>
      <c r="AO60" s="131">
        <f>AO41+AO47+AO58</f>
        <v>0</v>
      </c>
      <c r="AP60" s="131">
        <f>AP41+AP47+AP58</f>
        <v>0</v>
      </c>
      <c r="AQ60" s="115">
        <f>AQ41+AQ47+AQ58</f>
        <v>0</v>
      </c>
      <c r="AR60" s="118"/>
      <c r="AS60" s="156"/>
      <c r="AT60" s="106"/>
      <c r="AU60" s="106"/>
      <c r="AV60" s="106"/>
      <c r="AW60" s="106"/>
    </row>
    <row r="61" spans="1:49" ht="18" customHeight="1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  <c r="T61" s="147"/>
      <c r="U61" s="147"/>
      <c r="V61" s="147"/>
      <c r="W61" s="147"/>
      <c r="X61" s="147"/>
      <c r="Y61" s="147"/>
      <c r="Z61" s="147"/>
      <c r="AA61" s="147"/>
      <c r="AB61" s="147"/>
      <c r="AC61" s="147"/>
      <c r="AD61" s="147"/>
      <c r="AE61" s="147"/>
      <c r="AF61" s="147"/>
      <c r="AG61" s="147"/>
      <c r="AH61" s="147"/>
      <c r="AI61" s="147"/>
      <c r="AJ61" s="147"/>
      <c r="AK61" s="147"/>
      <c r="AL61" s="147"/>
      <c r="AM61" s="147"/>
      <c r="AN61" s="147"/>
      <c r="AO61" s="147"/>
      <c r="AP61" s="147"/>
      <c r="AQ61" s="147"/>
      <c r="AR61" s="147"/>
      <c r="AS61" s="156"/>
      <c r="AT61" s="106"/>
      <c r="AU61" s="106"/>
      <c r="AV61" s="106"/>
      <c r="AW61" s="106"/>
    </row>
    <row r="62" spans="1:49" ht="18" customHeight="1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  <c r="T62" s="147"/>
      <c r="U62" s="147"/>
      <c r="V62" s="147"/>
      <c r="W62" s="147"/>
      <c r="X62" s="147"/>
      <c r="Y62" s="147"/>
      <c r="Z62" s="147"/>
      <c r="AA62" s="147"/>
      <c r="AB62" s="147"/>
      <c r="AC62" s="147"/>
      <c r="AD62" s="147"/>
      <c r="AE62" s="147"/>
      <c r="AF62" s="147"/>
      <c r="AG62" s="147"/>
      <c r="AH62" s="147"/>
      <c r="AI62" s="147"/>
      <c r="AJ62" s="147"/>
      <c r="AK62" s="147"/>
      <c r="AL62" s="147"/>
      <c r="AM62" s="147"/>
      <c r="AN62" s="147"/>
      <c r="AO62" s="147"/>
      <c r="AP62" s="147"/>
      <c r="AQ62" s="147"/>
      <c r="AR62" s="147"/>
      <c r="AS62" s="156"/>
      <c r="AT62" s="106"/>
      <c r="AU62" s="106"/>
      <c r="AV62" s="106"/>
      <c r="AW62" s="106"/>
    </row>
    <row r="63" spans="1:49" ht="18" customHeight="1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  <c r="T63" s="147"/>
      <c r="U63" s="147"/>
      <c r="V63" s="147"/>
      <c r="W63" s="147"/>
      <c r="X63" s="147"/>
      <c r="Y63" s="147"/>
      <c r="Z63" s="147"/>
      <c r="AA63" s="147"/>
      <c r="AB63" s="147"/>
      <c r="AC63" s="147"/>
      <c r="AD63" s="147"/>
      <c r="AE63" s="147"/>
      <c r="AF63" s="147"/>
      <c r="AG63" s="147"/>
      <c r="AH63" s="147"/>
      <c r="AI63" s="147"/>
      <c r="AJ63" s="147"/>
      <c r="AK63" s="147"/>
      <c r="AL63" s="147"/>
      <c r="AM63" s="147"/>
      <c r="AN63" s="147"/>
      <c r="AO63" s="147"/>
      <c r="AP63" s="147"/>
      <c r="AQ63" s="147"/>
      <c r="AR63" s="147"/>
      <c r="AS63" s="156"/>
      <c r="AT63" s="106"/>
      <c r="AU63" s="106"/>
      <c r="AV63" s="106"/>
      <c r="AW63" s="106"/>
    </row>
    <row r="64" spans="1:49" ht="18" customHeight="1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  <c r="T64" s="147"/>
      <c r="U64" s="147"/>
      <c r="V64" s="147"/>
      <c r="W64" s="147"/>
      <c r="X64" s="147"/>
      <c r="Y64" s="147"/>
      <c r="Z64" s="147"/>
      <c r="AA64" s="147"/>
      <c r="AB64" s="147"/>
      <c r="AC64" s="147"/>
      <c r="AD64" s="147"/>
      <c r="AE64" s="147"/>
      <c r="AF64" s="147"/>
      <c r="AG64" s="147"/>
      <c r="AH64" s="147"/>
      <c r="AI64" s="147"/>
      <c r="AJ64" s="147"/>
      <c r="AK64" s="147"/>
      <c r="AL64" s="147"/>
      <c r="AM64" s="147"/>
      <c r="AN64" s="147"/>
      <c r="AO64" s="147"/>
      <c r="AP64" s="147"/>
      <c r="AQ64" s="147"/>
      <c r="AR64" s="147"/>
      <c r="AS64" s="156"/>
      <c r="AT64" s="106"/>
      <c r="AU64" s="106"/>
      <c r="AV64" s="106"/>
      <c r="AW64" s="106"/>
    </row>
    <row r="65" spans="1:58" ht="18" customHeight="1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  <c r="T65" s="147"/>
      <c r="U65" s="147"/>
      <c r="V65" s="147"/>
      <c r="W65" s="147"/>
      <c r="X65" s="147"/>
      <c r="Y65" s="147"/>
      <c r="Z65" s="147"/>
      <c r="AA65" s="147"/>
      <c r="AB65" s="147"/>
      <c r="AC65" s="147"/>
      <c r="AD65" s="147"/>
      <c r="AE65" s="147"/>
      <c r="AF65" s="147"/>
      <c r="AG65" s="147"/>
      <c r="AH65" s="147"/>
      <c r="AI65" s="147"/>
      <c r="AJ65" s="147"/>
      <c r="AK65" s="147"/>
      <c r="AL65" s="147"/>
      <c r="AM65" s="147"/>
      <c r="AN65" s="147"/>
      <c r="AO65" s="147"/>
      <c r="AP65" s="147"/>
      <c r="AQ65" s="147"/>
      <c r="AR65" s="147"/>
      <c r="AS65" s="156"/>
      <c r="AT65" s="106"/>
      <c r="AU65" s="106"/>
      <c r="AV65" s="106"/>
      <c r="AW65" s="106"/>
    </row>
    <row r="66" spans="1:58" ht="18" customHeight="1">
      <c r="AS66" s="101"/>
      <c r="AT66" s="106"/>
      <c r="AU66" s="106"/>
      <c r="AV66" s="106"/>
      <c r="AW66" s="106"/>
    </row>
    <row r="67" spans="1:58" ht="18" customHeight="1">
      <c r="AS67" s="101"/>
      <c r="AT67" s="106"/>
      <c r="AU67" s="106"/>
      <c r="AV67" s="106"/>
      <c r="AW67" s="106"/>
    </row>
    <row r="68" spans="1:58" ht="18" customHeight="1">
      <c r="F68" s="147"/>
      <c r="G68" s="147"/>
      <c r="H68" s="147"/>
      <c r="I68" s="147"/>
      <c r="J68" s="147"/>
      <c r="K68" s="147"/>
      <c r="L68" s="147"/>
      <c r="M68" s="147"/>
      <c r="N68" s="147"/>
      <c r="O68" s="147"/>
      <c r="P68" s="147"/>
      <c r="Q68" s="147"/>
      <c r="R68" s="147"/>
      <c r="S68" s="147"/>
      <c r="T68" s="147"/>
      <c r="U68" s="147"/>
      <c r="V68" s="147"/>
      <c r="W68" s="147"/>
      <c r="X68" s="147"/>
      <c r="Y68" s="147"/>
      <c r="Z68" s="147"/>
      <c r="AA68" s="147"/>
      <c r="AB68" s="147"/>
      <c r="AC68" s="147"/>
      <c r="AD68" s="147"/>
      <c r="AE68" s="147"/>
      <c r="AF68" s="147"/>
      <c r="AG68" s="147"/>
      <c r="AH68" s="147"/>
      <c r="AI68" s="147"/>
      <c r="AJ68" s="147"/>
      <c r="AK68" s="147"/>
      <c r="AL68" s="147"/>
      <c r="AM68" s="147"/>
      <c r="AN68" s="147"/>
      <c r="AO68" s="147"/>
      <c r="AP68" s="147"/>
      <c r="AQ68" s="147"/>
      <c r="AR68" s="147"/>
      <c r="AS68" s="147"/>
      <c r="AT68" s="147"/>
      <c r="AU68" s="147"/>
      <c r="AV68" s="147"/>
      <c r="AW68" s="147"/>
      <c r="AX68" s="147"/>
      <c r="AY68" s="147"/>
      <c r="AZ68" s="147"/>
      <c r="BA68" s="147"/>
      <c r="BB68" s="147"/>
      <c r="BC68" s="147"/>
      <c r="BD68" s="147"/>
      <c r="BE68" s="147"/>
      <c r="BF68" s="147"/>
    </row>
    <row r="69" spans="1:58" ht="18" customHeight="1">
      <c r="A69" s="101"/>
      <c r="B69" s="101"/>
      <c r="C69" s="157"/>
      <c r="D69" s="101"/>
      <c r="E69" s="101"/>
      <c r="F69" s="147"/>
      <c r="G69" s="147"/>
      <c r="H69" s="147"/>
      <c r="I69" s="147"/>
      <c r="J69" s="147"/>
      <c r="K69" s="147"/>
      <c r="L69" s="147"/>
      <c r="M69" s="147"/>
      <c r="N69" s="147"/>
      <c r="O69" s="147"/>
      <c r="P69" s="147"/>
      <c r="Q69" s="147"/>
      <c r="R69" s="147"/>
      <c r="S69" s="147"/>
      <c r="T69" s="147"/>
      <c r="U69" s="147"/>
      <c r="V69" s="147"/>
      <c r="W69" s="147"/>
      <c r="X69" s="147"/>
      <c r="Y69" s="147"/>
      <c r="Z69" s="147"/>
      <c r="AA69" s="147"/>
      <c r="AB69" s="147"/>
      <c r="AC69" s="147"/>
      <c r="AD69" s="147"/>
      <c r="AE69" s="147"/>
      <c r="AF69" s="147"/>
      <c r="AG69" s="147"/>
      <c r="AH69" s="147"/>
      <c r="AI69" s="147"/>
      <c r="AJ69" s="147"/>
      <c r="AK69" s="147"/>
      <c r="AL69" s="147"/>
      <c r="AM69" s="147"/>
      <c r="AN69" s="147"/>
      <c r="AO69" s="147"/>
      <c r="AP69" s="147"/>
      <c r="AQ69" s="147"/>
      <c r="AR69" s="147"/>
      <c r="AS69" s="147"/>
      <c r="AT69" s="147"/>
      <c r="AU69" s="147"/>
      <c r="AV69" s="147"/>
      <c r="AW69" s="147"/>
      <c r="AX69" s="147"/>
      <c r="AY69" s="147"/>
      <c r="AZ69" s="147"/>
      <c r="BA69" s="147"/>
      <c r="BB69" s="147"/>
      <c r="BC69" s="147"/>
      <c r="BD69" s="147"/>
      <c r="BE69" s="147"/>
      <c r="BF69" s="147"/>
    </row>
    <row r="70" spans="1:58" ht="18" customHeight="1">
      <c r="A70" s="101"/>
      <c r="B70" s="101"/>
      <c r="C70" s="157"/>
      <c r="D70" s="101"/>
      <c r="E70" s="101"/>
      <c r="F70" s="147"/>
      <c r="G70" s="147"/>
      <c r="H70" s="147"/>
      <c r="I70" s="147"/>
      <c r="J70" s="147"/>
      <c r="K70" s="147"/>
      <c r="L70" s="147"/>
      <c r="M70" s="147"/>
      <c r="N70" s="147"/>
      <c r="O70" s="147"/>
      <c r="P70" s="147"/>
      <c r="Q70" s="147"/>
      <c r="R70" s="147"/>
      <c r="S70" s="147"/>
      <c r="T70" s="147"/>
      <c r="U70" s="147"/>
      <c r="V70" s="147"/>
      <c r="W70" s="147"/>
      <c r="X70" s="147"/>
      <c r="Y70" s="147"/>
      <c r="Z70" s="147"/>
      <c r="AA70" s="147"/>
      <c r="AB70" s="147"/>
      <c r="AC70" s="147"/>
      <c r="AD70" s="147"/>
      <c r="AE70" s="147"/>
      <c r="AF70" s="147"/>
      <c r="AG70" s="147"/>
      <c r="AH70" s="147"/>
      <c r="AI70" s="147"/>
      <c r="AJ70" s="147"/>
      <c r="AK70" s="147"/>
      <c r="AL70" s="147"/>
      <c r="AM70" s="147"/>
      <c r="AN70" s="147"/>
      <c r="AO70" s="147"/>
      <c r="AP70" s="147"/>
      <c r="AQ70" s="147"/>
      <c r="AR70" s="147"/>
      <c r="AS70" s="147"/>
      <c r="AT70" s="147"/>
      <c r="AU70" s="147"/>
      <c r="AV70" s="147"/>
      <c r="AW70" s="147"/>
      <c r="AX70" s="147"/>
      <c r="AY70" s="147"/>
      <c r="AZ70" s="147"/>
      <c r="BA70" s="147"/>
      <c r="BB70" s="147"/>
      <c r="BC70" s="147"/>
      <c r="BD70" s="147"/>
      <c r="BE70" s="147"/>
      <c r="BF70" s="147"/>
    </row>
    <row r="71" spans="1:58" ht="18" customHeight="1">
      <c r="A71" s="101"/>
      <c r="B71" s="101"/>
      <c r="C71" s="158"/>
      <c r="D71" s="101"/>
      <c r="E71" s="101"/>
      <c r="F71" s="147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  <c r="W71" s="147"/>
      <c r="X71" s="147"/>
      <c r="Y71" s="147"/>
      <c r="Z71" s="147"/>
      <c r="AA71" s="147"/>
      <c r="AB71" s="147"/>
      <c r="AC71" s="147"/>
      <c r="AD71" s="147"/>
      <c r="AE71" s="147"/>
      <c r="AF71" s="147"/>
      <c r="AG71" s="147"/>
      <c r="AH71" s="147"/>
      <c r="AI71" s="147"/>
      <c r="AJ71" s="147"/>
      <c r="AK71" s="147"/>
      <c r="AL71" s="147"/>
      <c r="AM71" s="147"/>
      <c r="AN71" s="147"/>
      <c r="AO71" s="147"/>
      <c r="AP71" s="147"/>
      <c r="AQ71" s="147"/>
      <c r="AR71" s="147"/>
      <c r="AS71" s="147"/>
      <c r="AT71" s="147"/>
      <c r="AU71" s="147"/>
      <c r="AV71" s="147"/>
      <c r="AW71" s="147"/>
      <c r="AX71" s="147"/>
      <c r="AY71" s="147"/>
      <c r="AZ71" s="147"/>
      <c r="BA71" s="147"/>
      <c r="BB71" s="147"/>
      <c r="BC71" s="147"/>
      <c r="BD71" s="147"/>
      <c r="BE71" s="147"/>
      <c r="BF71" s="147"/>
    </row>
    <row r="72" spans="1:58" ht="18" customHeight="1">
      <c r="A72" s="101"/>
      <c r="B72" s="101"/>
      <c r="C72" s="158"/>
      <c r="D72" s="101"/>
      <c r="E72" s="101"/>
      <c r="F72" s="147"/>
      <c r="G72" s="147"/>
      <c r="H72" s="147"/>
      <c r="I72" s="147"/>
      <c r="J72" s="147"/>
      <c r="K72" s="147"/>
      <c r="L72" s="147"/>
      <c r="M72" s="147"/>
      <c r="N72" s="147"/>
      <c r="O72" s="147"/>
      <c r="P72" s="147"/>
      <c r="Q72" s="147"/>
      <c r="R72" s="147"/>
      <c r="S72" s="147"/>
      <c r="T72" s="147"/>
      <c r="U72" s="147"/>
      <c r="V72" s="147"/>
      <c r="W72" s="147"/>
      <c r="X72" s="147"/>
      <c r="Y72" s="147"/>
      <c r="Z72" s="147"/>
      <c r="AA72" s="147"/>
      <c r="AB72" s="147"/>
      <c r="AC72" s="147"/>
      <c r="AD72" s="147"/>
      <c r="AE72" s="147"/>
      <c r="AF72" s="147"/>
      <c r="AG72" s="147"/>
      <c r="AH72" s="147"/>
      <c r="AI72" s="147"/>
      <c r="AJ72" s="147"/>
      <c r="AK72" s="147"/>
      <c r="AL72" s="147"/>
      <c r="AM72" s="147"/>
      <c r="AN72" s="147"/>
      <c r="AO72" s="147"/>
      <c r="AP72" s="147"/>
      <c r="AQ72" s="147"/>
      <c r="AR72" s="147"/>
      <c r="AS72" s="147"/>
      <c r="AT72" s="147"/>
      <c r="AU72" s="147"/>
      <c r="AV72" s="147"/>
      <c r="AW72" s="147"/>
      <c r="AX72" s="147"/>
      <c r="AY72" s="147"/>
      <c r="AZ72" s="147"/>
      <c r="BA72" s="147"/>
      <c r="BB72" s="147"/>
      <c r="BC72" s="147"/>
      <c r="BD72" s="147"/>
      <c r="BE72" s="147"/>
      <c r="BF72" s="147"/>
    </row>
    <row r="73" spans="1:58" ht="18" customHeight="1">
      <c r="A73" s="101"/>
      <c r="B73" s="101"/>
      <c r="C73" s="158"/>
      <c r="D73" s="101"/>
      <c r="E73" s="101"/>
      <c r="F73" s="147"/>
      <c r="G73" s="147"/>
      <c r="H73" s="147"/>
      <c r="I73" s="147"/>
      <c r="J73" s="147"/>
      <c r="K73" s="147"/>
      <c r="L73" s="147"/>
      <c r="M73" s="147"/>
      <c r="N73" s="147"/>
      <c r="O73" s="147"/>
      <c r="P73" s="147"/>
      <c r="Q73" s="147"/>
      <c r="R73" s="147"/>
      <c r="S73" s="147"/>
      <c r="T73" s="147"/>
      <c r="U73" s="147"/>
      <c r="V73" s="147"/>
      <c r="W73" s="147"/>
      <c r="X73" s="147"/>
      <c r="Y73" s="147"/>
      <c r="Z73" s="147"/>
      <c r="AA73" s="147"/>
      <c r="AB73" s="147"/>
      <c r="AC73" s="147"/>
      <c r="AD73" s="147"/>
      <c r="AE73" s="147"/>
      <c r="AF73" s="147"/>
      <c r="AG73" s="147"/>
      <c r="AH73" s="147"/>
      <c r="AI73" s="147"/>
      <c r="AJ73" s="147"/>
      <c r="AK73" s="147"/>
      <c r="AL73" s="147"/>
      <c r="AM73" s="147"/>
      <c r="AN73" s="147"/>
      <c r="AO73" s="147"/>
      <c r="AP73" s="147"/>
      <c r="AQ73" s="147"/>
      <c r="AR73" s="147"/>
      <c r="AS73" s="147"/>
      <c r="AT73" s="147"/>
      <c r="AU73" s="147"/>
      <c r="AV73" s="147"/>
      <c r="AW73" s="147"/>
      <c r="AX73" s="147"/>
      <c r="AY73" s="147"/>
      <c r="AZ73" s="147"/>
      <c r="BA73" s="147"/>
      <c r="BB73" s="147"/>
      <c r="BC73" s="147"/>
      <c r="BD73" s="147"/>
      <c r="BE73" s="147"/>
      <c r="BF73" s="147"/>
    </row>
    <row r="74" spans="1:58" ht="18" customHeight="1">
      <c r="A74" s="65"/>
      <c r="B74" s="101"/>
      <c r="C74" s="158"/>
      <c r="D74" s="101"/>
      <c r="E74" s="101"/>
      <c r="F74" s="101"/>
      <c r="G74" s="101"/>
      <c r="H74" s="101"/>
      <c r="I74" s="65"/>
      <c r="J74" s="101"/>
      <c r="K74" s="101"/>
      <c r="L74" s="101"/>
      <c r="M74" s="159"/>
      <c r="N74" s="159"/>
      <c r="O74" s="159"/>
      <c r="P74" s="159"/>
      <c r="Q74" s="160"/>
      <c r="R74" s="159"/>
      <c r="S74" s="161"/>
      <c r="T74" s="159"/>
      <c r="U74" s="159"/>
      <c r="V74" s="162"/>
      <c r="W74" s="159"/>
      <c r="X74" s="159"/>
      <c r="Y74" s="159"/>
      <c r="Z74" s="158"/>
      <c r="AA74" s="158"/>
      <c r="AB74" s="163"/>
      <c r="AC74" s="164"/>
      <c r="AD74" s="158"/>
      <c r="AE74" s="158"/>
      <c r="AF74" s="158"/>
      <c r="AG74" s="158"/>
      <c r="AH74" s="158"/>
      <c r="AI74" s="158"/>
      <c r="AJ74" s="158"/>
      <c r="AK74" s="158"/>
      <c r="AL74" s="158"/>
      <c r="AM74" s="158"/>
      <c r="AN74" s="158"/>
      <c r="AO74" s="165"/>
      <c r="AP74" s="165"/>
      <c r="AQ74" s="101"/>
      <c r="AR74" s="101"/>
      <c r="AS74" s="101"/>
    </row>
    <row r="75" spans="1:58" ht="18" customHeight="1">
      <c r="A75" s="65"/>
      <c r="B75" s="101"/>
      <c r="C75" s="158"/>
      <c r="D75" s="101"/>
      <c r="E75" s="101"/>
      <c r="F75" s="101"/>
      <c r="G75" s="101"/>
      <c r="H75" s="101"/>
      <c r="I75" s="65"/>
      <c r="J75" s="101"/>
      <c r="K75" s="101"/>
      <c r="L75" s="101"/>
      <c r="M75" s="159"/>
      <c r="N75" s="159"/>
      <c r="O75" s="159"/>
      <c r="P75" s="159"/>
      <c r="Q75" s="160"/>
      <c r="R75" s="159"/>
      <c r="S75" s="161"/>
      <c r="T75" s="159"/>
      <c r="U75" s="159"/>
      <c r="V75" s="162"/>
      <c r="W75" s="159"/>
      <c r="X75" s="159"/>
      <c r="Y75" s="159"/>
      <c r="Z75" s="158"/>
      <c r="AA75" s="158"/>
      <c r="AB75" s="163"/>
      <c r="AC75" s="164"/>
      <c r="AD75" s="158"/>
      <c r="AE75" s="158"/>
      <c r="AF75" s="158"/>
      <c r="AG75" s="158"/>
      <c r="AH75" s="158"/>
      <c r="AI75" s="158"/>
      <c r="AJ75" s="158"/>
      <c r="AK75" s="158"/>
      <c r="AL75" s="158"/>
      <c r="AM75" s="158"/>
      <c r="AN75" s="158"/>
      <c r="AO75" s="165"/>
      <c r="AP75" s="165"/>
      <c r="AQ75" s="101"/>
      <c r="AR75" s="101"/>
      <c r="AS75" s="101"/>
    </row>
    <row r="76" spans="1:58" ht="18" customHeight="1">
      <c r="A76" s="65"/>
      <c r="B76" s="101"/>
      <c r="C76" s="158"/>
      <c r="D76" s="101"/>
      <c r="E76" s="101"/>
      <c r="F76" s="101"/>
      <c r="G76" s="101"/>
      <c r="H76" s="101"/>
      <c r="I76" s="65"/>
      <c r="J76" s="101"/>
      <c r="K76" s="101"/>
      <c r="L76" s="101"/>
      <c r="M76" s="159"/>
      <c r="N76" s="159"/>
      <c r="O76" s="159"/>
      <c r="P76" s="159"/>
      <c r="Q76" s="160"/>
      <c r="R76" s="159"/>
      <c r="S76" s="161"/>
      <c r="T76" s="159"/>
      <c r="U76" s="159"/>
      <c r="V76" s="162"/>
      <c r="W76" s="159"/>
      <c r="X76" s="159"/>
      <c r="Y76" s="159"/>
      <c r="Z76" s="158"/>
      <c r="AA76" s="158"/>
      <c r="AB76" s="163"/>
      <c r="AC76" s="164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65"/>
      <c r="AP76" s="165"/>
      <c r="AQ76" s="101"/>
      <c r="AR76" s="101"/>
      <c r="AS76" s="101"/>
    </row>
    <row r="77" spans="1:58" ht="18" customHeight="1">
      <c r="A77" s="65"/>
      <c r="B77" s="166"/>
      <c r="C77" s="166"/>
      <c r="D77" s="166"/>
      <c r="E77" s="101"/>
      <c r="F77" s="101"/>
      <c r="G77" s="101"/>
      <c r="H77" s="101"/>
      <c r="I77" s="65"/>
      <c r="J77" s="101"/>
      <c r="K77" s="101"/>
      <c r="L77" s="101"/>
      <c r="M77" s="159"/>
      <c r="N77" s="159"/>
      <c r="O77" s="159"/>
      <c r="P77" s="159"/>
      <c r="Q77" s="160"/>
      <c r="R77" s="159"/>
      <c r="S77" s="161"/>
      <c r="T77" s="159"/>
      <c r="U77" s="159"/>
      <c r="V77" s="162"/>
      <c r="W77" s="159"/>
      <c r="X77" s="159"/>
      <c r="Y77" s="159"/>
      <c r="Z77" s="158"/>
      <c r="AA77" s="158"/>
      <c r="AB77" s="163"/>
      <c r="AC77" s="164"/>
      <c r="AD77" s="158"/>
      <c r="AE77" s="158"/>
      <c r="AF77" s="158"/>
      <c r="AG77" s="158"/>
      <c r="AH77" s="158"/>
      <c r="AI77" s="158"/>
      <c r="AJ77" s="158"/>
      <c r="AK77" s="158"/>
      <c r="AL77" s="158"/>
      <c r="AM77" s="158"/>
      <c r="AN77" s="158"/>
      <c r="AO77" s="165"/>
      <c r="AP77" s="165"/>
      <c r="AQ77" s="101"/>
      <c r="AR77" s="101"/>
      <c r="AS77" s="101"/>
    </row>
  </sheetData>
  <mergeCells count="30">
    <mergeCell ref="B77:D77"/>
    <mergeCell ref="F60:L60"/>
    <mergeCell ref="K58:L58"/>
    <mergeCell ref="X4:Y4"/>
    <mergeCell ref="AA4:AA5"/>
    <mergeCell ref="AB4:AC4"/>
    <mergeCell ref="AI4:AI5"/>
    <mergeCell ref="AT7:BA7"/>
    <mergeCell ref="I47:L47"/>
    <mergeCell ref="I41:L41"/>
    <mergeCell ref="AL3:AL5"/>
    <mergeCell ref="AM3:AM5"/>
    <mergeCell ref="AN3:AN5"/>
    <mergeCell ref="AO3:AO5"/>
    <mergeCell ref="AP3:AP5"/>
    <mergeCell ref="A4:B4"/>
    <mergeCell ref="C4:D4"/>
    <mergeCell ref="G4:I4"/>
    <mergeCell ref="J4:K4"/>
    <mergeCell ref="L4:M4"/>
    <mergeCell ref="A1:D1"/>
    <mergeCell ref="R1:U1"/>
    <mergeCell ref="A2:D2"/>
    <mergeCell ref="L3:AD3"/>
    <mergeCell ref="AE3:AI3"/>
    <mergeCell ref="AK3:AK5"/>
    <mergeCell ref="O4:P4"/>
    <mergeCell ref="Q4:T4"/>
    <mergeCell ref="U4:U5"/>
    <mergeCell ref="V4:W4"/>
  </mergeCells>
  <conditionalFormatting sqref="AO47:AP47 AC60:AI60 W60:Z60 AO60:AP60 AO51:AO57 AQ51:AR57 AK42:AN42 AQ7:AR40 AK69:AN77 AK7:AO40 AP7:AP39 AS59:AS65 AK43:AR45 AK50:AK57 AL50:AN55 AK46:AN47 AQ41 AK61:AO65 AQ61:AR65 AK59:AN60">
    <cfRule type="cellIs" priority="1" stopIfTrue="1" operator="between">
      <formula>"si es mayor o igual 50,0"</formula>
      <formula>"si es menor que 50,0"</formula>
    </cfRule>
  </conditionalFormatting>
  <printOptions horizontalCentered="1"/>
  <pageMargins left="1.9685039370078741" right="0" top="0.55118110236220474" bottom="0.55118110236220474" header="0.31496062992125984" footer="0.31496062992125984"/>
  <pageSetup paperSize="5" scale="21" orientation="landscape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F77"/>
  <sheetViews>
    <sheetView topLeftCell="A34" zoomScale="25" zoomScaleNormal="25" zoomScaleSheetLayoutView="25" workbookViewId="0">
      <selection activeCell="AN58" sqref="AN58"/>
    </sheetView>
  </sheetViews>
  <sheetFormatPr baseColWidth="10" defaultRowHeight="18" customHeight="1" outlineLevelCol="2"/>
  <cols>
    <col min="1" max="1" width="7.7109375" style="7" customWidth="1"/>
    <col min="2" max="2" width="49.28515625" style="7" customWidth="1"/>
    <col min="3" max="3" width="22.28515625" style="152" customWidth="1"/>
    <col min="4" max="4" width="19.85546875" style="7" customWidth="1"/>
    <col min="5" max="5" width="10.7109375" style="7" customWidth="1"/>
    <col min="6" max="6" width="10.7109375" style="153" customWidth="1"/>
    <col min="7" max="7" width="10.5703125" style="7" customWidth="1"/>
    <col min="8" max="9" width="10.42578125" style="7" customWidth="1"/>
    <col min="10" max="10" width="10.28515625" style="7" customWidth="1"/>
    <col min="11" max="11" width="10.85546875" style="7" customWidth="1"/>
    <col min="12" max="12" width="9.5703125" style="152" customWidth="1"/>
    <col min="13" max="13" width="24.7109375" style="152" customWidth="1"/>
    <col min="14" max="14" width="18.42578125" style="152" customWidth="1"/>
    <col min="15" max="15" width="13.42578125" style="152" customWidth="1"/>
    <col min="16" max="16" width="19.28515625" style="152" customWidth="1"/>
    <col min="17" max="17" width="10.140625" style="152" hidden="1" customWidth="1" outlineLevel="1"/>
    <col min="18" max="18" width="11" style="152" hidden="1" customWidth="1" outlineLevel="1"/>
    <col min="19" max="19" width="9.28515625" style="152" hidden="1" customWidth="1" outlineLevel="1"/>
    <col min="20" max="20" width="11.140625" style="152" hidden="1" customWidth="1" outlineLevel="1"/>
    <col min="21" max="21" width="24.140625" style="152" customWidth="1" collapsed="1"/>
    <col min="22" max="22" width="10.140625" style="154" hidden="1" customWidth="1"/>
    <col min="23" max="23" width="24.7109375" style="152" hidden="1" customWidth="1"/>
    <col min="24" max="24" width="13" style="152" customWidth="1"/>
    <col min="25" max="25" width="21.42578125" style="152" customWidth="1"/>
    <col min="26" max="26" width="20" style="152" customWidth="1"/>
    <col min="27" max="27" width="20.28515625" style="152" customWidth="1"/>
    <col min="28" max="28" width="16.5703125" style="155" customWidth="1"/>
    <col min="29" max="29" width="21.42578125" style="152" customWidth="1"/>
    <col min="30" max="30" width="21.7109375" style="7" customWidth="1"/>
    <col min="31" max="31" width="22.28515625" style="7" customWidth="1"/>
    <col min="32" max="32" width="20.7109375" style="7" customWidth="1"/>
    <col min="33" max="33" width="13.85546875" style="7" hidden="1" customWidth="1"/>
    <col min="34" max="34" width="8.5703125" style="7" hidden="1" customWidth="1"/>
    <col min="35" max="35" width="20.140625" style="7" customWidth="1"/>
    <col min="36" max="36" width="7.5703125" style="7" hidden="1" customWidth="1"/>
    <col min="37" max="37" width="23" style="7" customWidth="1"/>
    <col min="38" max="40" width="23" style="7" customWidth="1" outlineLevel="2"/>
    <col min="41" max="41" width="23.140625" style="7" customWidth="1"/>
    <col min="42" max="42" width="19" style="7" customWidth="1"/>
    <col min="43" max="43" width="25.5703125" style="7" customWidth="1"/>
    <col min="44" max="44" width="68.5703125" style="7" customWidth="1"/>
    <col min="45" max="16384" width="11.42578125" style="7"/>
  </cols>
  <sheetData>
    <row r="1" spans="1:53" ht="50.1" customHeight="1">
      <c r="A1" s="1" t="s">
        <v>0</v>
      </c>
      <c r="B1" s="1"/>
      <c r="C1" s="1"/>
      <c r="D1" s="1"/>
      <c r="E1" s="2"/>
      <c r="F1" s="3"/>
      <c r="G1" s="4"/>
      <c r="H1" s="3"/>
      <c r="I1" s="3"/>
      <c r="J1" s="3"/>
      <c r="K1" s="4"/>
      <c r="L1" s="3"/>
      <c r="M1" s="3"/>
      <c r="N1" s="3"/>
      <c r="O1" s="4"/>
      <c r="P1" s="3"/>
      <c r="Q1" s="3"/>
      <c r="R1" s="5"/>
      <c r="S1" s="5"/>
      <c r="T1" s="5"/>
      <c r="U1" s="5"/>
      <c r="V1" s="6"/>
      <c r="W1" s="3"/>
      <c r="X1" s="3"/>
      <c r="Y1" s="3"/>
      <c r="Z1" s="4"/>
      <c r="AA1" s="3"/>
      <c r="AB1" s="6"/>
      <c r="AC1" s="3"/>
      <c r="AD1" s="4"/>
      <c r="AE1" s="3"/>
      <c r="AF1" s="3"/>
      <c r="AG1" s="3"/>
      <c r="AH1" s="4"/>
      <c r="AI1" s="3"/>
      <c r="AJ1" s="3"/>
      <c r="AK1" s="3"/>
      <c r="AL1" s="3"/>
      <c r="AM1" s="3"/>
      <c r="AN1" s="3"/>
      <c r="AO1" s="3"/>
      <c r="AP1" s="3"/>
      <c r="AQ1" s="3"/>
    </row>
    <row r="2" spans="1:53" ht="50.1" customHeight="1" thickBot="1">
      <c r="A2" s="1" t="s">
        <v>1</v>
      </c>
      <c r="B2" s="1"/>
      <c r="C2" s="1"/>
      <c r="D2" s="1"/>
      <c r="E2" s="2"/>
      <c r="F2" s="3"/>
      <c r="G2" s="4"/>
      <c r="H2" s="3"/>
      <c r="I2" s="3"/>
      <c r="J2" s="3"/>
      <c r="K2" s="4"/>
      <c r="L2" s="3"/>
      <c r="M2" s="3"/>
      <c r="N2" s="3"/>
      <c r="O2" s="4"/>
      <c r="P2" s="3"/>
      <c r="Q2" s="3"/>
      <c r="R2" s="3"/>
      <c r="S2" s="4"/>
      <c r="T2" s="3"/>
      <c r="U2" s="3"/>
      <c r="V2" s="6"/>
      <c r="W2" s="4"/>
      <c r="X2" s="4"/>
      <c r="Y2" s="4"/>
      <c r="Z2" s="3"/>
      <c r="AA2" s="3"/>
      <c r="AB2" s="6"/>
      <c r="AC2" s="4"/>
      <c r="AD2" s="3"/>
      <c r="AE2" s="3"/>
      <c r="AF2" s="3"/>
      <c r="AG2" s="4"/>
      <c r="AH2" s="3"/>
      <c r="AI2" s="3"/>
      <c r="AJ2" s="3"/>
      <c r="AK2" s="4"/>
      <c r="AL2" s="4"/>
      <c r="AM2" s="4"/>
      <c r="AN2" s="4"/>
      <c r="AO2" s="3"/>
      <c r="AP2" s="3"/>
      <c r="AQ2" s="3"/>
    </row>
    <row r="3" spans="1:53" ht="50.1" customHeight="1" thickBot="1">
      <c r="A3" s="2"/>
      <c r="B3" s="2"/>
      <c r="C3" s="2"/>
      <c r="D3" s="2"/>
      <c r="E3" s="2"/>
      <c r="F3" s="3"/>
      <c r="G3" s="3"/>
      <c r="H3" s="3"/>
      <c r="I3" s="3"/>
      <c r="J3" s="3"/>
      <c r="K3" s="3"/>
      <c r="L3" s="8" t="s">
        <v>2</v>
      </c>
      <c r="M3" s="9"/>
      <c r="N3" s="9"/>
      <c r="O3" s="9"/>
      <c r="P3" s="9"/>
      <c r="Q3" s="9"/>
      <c r="R3" s="9"/>
      <c r="S3" s="9"/>
      <c r="T3" s="9"/>
      <c r="U3" s="9"/>
      <c r="V3" s="10"/>
      <c r="W3" s="10"/>
      <c r="X3" s="10"/>
      <c r="Y3" s="10"/>
      <c r="Z3" s="10"/>
      <c r="AA3" s="10"/>
      <c r="AB3" s="10"/>
      <c r="AC3" s="10"/>
      <c r="AD3" s="11"/>
      <c r="AE3" s="12" t="s">
        <v>3</v>
      </c>
      <c r="AF3" s="10"/>
      <c r="AG3" s="10"/>
      <c r="AH3" s="10"/>
      <c r="AI3" s="11"/>
      <c r="AJ3" s="3"/>
      <c r="AK3" s="13" t="s">
        <v>4</v>
      </c>
      <c r="AL3" s="14" t="s">
        <v>5</v>
      </c>
      <c r="AM3" s="14" t="s">
        <v>6</v>
      </c>
      <c r="AN3" s="14" t="s">
        <v>7</v>
      </c>
      <c r="AO3" s="15" t="s">
        <v>8</v>
      </c>
      <c r="AP3" s="16" t="s">
        <v>9</v>
      </c>
      <c r="AQ3" s="17"/>
      <c r="AR3" s="18" t="s">
        <v>10</v>
      </c>
    </row>
    <row r="4" spans="1:53" ht="50.1" customHeight="1" thickBot="1">
      <c r="A4" s="19" t="s">
        <v>11</v>
      </c>
      <c r="B4" s="20"/>
      <c r="C4" s="21">
        <v>43493</v>
      </c>
      <c r="D4" s="21"/>
      <c r="E4" s="22" t="s">
        <v>12</v>
      </c>
      <c r="F4" s="23"/>
      <c r="G4" s="24">
        <v>43499</v>
      </c>
      <c r="H4" s="24"/>
      <c r="I4" s="24"/>
      <c r="J4" s="10"/>
      <c r="K4" s="10"/>
      <c r="L4" s="25" t="s">
        <v>13</v>
      </c>
      <c r="M4" s="26"/>
      <c r="N4" s="27" t="s">
        <v>14</v>
      </c>
      <c r="O4" s="28" t="s">
        <v>15</v>
      </c>
      <c r="P4" s="28"/>
      <c r="Q4" s="28" t="s">
        <v>16</v>
      </c>
      <c r="R4" s="28"/>
      <c r="S4" s="28"/>
      <c r="T4" s="28"/>
      <c r="U4" s="29" t="s">
        <v>17</v>
      </c>
      <c r="V4" s="30" t="s">
        <v>18</v>
      </c>
      <c r="W4" s="31"/>
      <c r="X4" s="32" t="s">
        <v>19</v>
      </c>
      <c r="Y4" s="33"/>
      <c r="Z4" s="34" t="s">
        <v>20</v>
      </c>
      <c r="AA4" s="14" t="s">
        <v>21</v>
      </c>
      <c r="AB4" s="35" t="s">
        <v>22</v>
      </c>
      <c r="AC4" s="36"/>
      <c r="AD4" s="37" t="s">
        <v>23</v>
      </c>
      <c r="AE4" s="38" t="s">
        <v>24</v>
      </c>
      <c r="AF4" s="38" t="s">
        <v>25</v>
      </c>
      <c r="AG4" s="38" t="s">
        <v>26</v>
      </c>
      <c r="AH4" s="38" t="s">
        <v>27</v>
      </c>
      <c r="AI4" s="14" t="s">
        <v>28</v>
      </c>
      <c r="AJ4" s="39" t="s">
        <v>29</v>
      </c>
      <c r="AK4" s="40"/>
      <c r="AL4" s="41"/>
      <c r="AM4" s="41"/>
      <c r="AN4" s="41"/>
      <c r="AO4" s="42"/>
      <c r="AP4" s="43"/>
      <c r="AQ4" s="44" t="s">
        <v>30</v>
      </c>
      <c r="AR4" s="45" t="s">
        <v>31</v>
      </c>
    </row>
    <row r="5" spans="1:53" ht="50.1" customHeight="1">
      <c r="A5" s="46" t="s">
        <v>32</v>
      </c>
      <c r="B5" s="46" t="s">
        <v>33</v>
      </c>
      <c r="C5" s="47" t="s">
        <v>34</v>
      </c>
      <c r="D5" s="48" t="s">
        <v>35</v>
      </c>
      <c r="E5" s="49" t="s">
        <v>36</v>
      </c>
      <c r="F5" s="50" t="s">
        <v>37</v>
      </c>
      <c r="G5" s="48" t="s">
        <v>37</v>
      </c>
      <c r="H5" s="48" t="s">
        <v>38</v>
      </c>
      <c r="I5" s="48" t="s">
        <v>39</v>
      </c>
      <c r="J5" s="48" t="s">
        <v>40</v>
      </c>
      <c r="K5" s="48" t="s">
        <v>41</v>
      </c>
      <c r="L5" s="48" t="s">
        <v>42</v>
      </c>
      <c r="M5" s="48" t="s">
        <v>43</v>
      </c>
      <c r="N5" s="51" t="s">
        <v>44</v>
      </c>
      <c r="O5" s="51" t="s">
        <v>45</v>
      </c>
      <c r="P5" s="51" t="s">
        <v>43</v>
      </c>
      <c r="Q5" s="51" t="s">
        <v>46</v>
      </c>
      <c r="R5" s="51" t="s">
        <v>43</v>
      </c>
      <c r="S5" s="51" t="s">
        <v>47</v>
      </c>
      <c r="T5" s="51" t="s">
        <v>43</v>
      </c>
      <c r="U5" s="52"/>
      <c r="V5" s="53" t="s">
        <v>48</v>
      </c>
      <c r="W5" s="51" t="s">
        <v>43</v>
      </c>
      <c r="X5" s="54" t="s">
        <v>48</v>
      </c>
      <c r="Y5" s="55" t="s">
        <v>43</v>
      </c>
      <c r="Z5" s="56" t="s">
        <v>49</v>
      </c>
      <c r="AA5" s="41"/>
      <c r="AB5" s="57" t="s">
        <v>50</v>
      </c>
      <c r="AC5" s="51" t="s">
        <v>43</v>
      </c>
      <c r="AD5" s="58" t="s">
        <v>51</v>
      </c>
      <c r="AE5" s="59">
        <v>4.4999999999999998E-2</v>
      </c>
      <c r="AF5" s="60">
        <v>0.01</v>
      </c>
      <c r="AG5" s="60" t="s">
        <v>52</v>
      </c>
      <c r="AH5" s="58" t="s">
        <v>53</v>
      </c>
      <c r="AI5" s="61"/>
      <c r="AJ5" s="62" t="s">
        <v>53</v>
      </c>
      <c r="AK5" s="40"/>
      <c r="AL5" s="61"/>
      <c r="AM5" s="61"/>
      <c r="AN5" s="61"/>
      <c r="AO5" s="63"/>
      <c r="AP5" s="64"/>
      <c r="AQ5" s="44"/>
      <c r="AR5" s="45"/>
    </row>
    <row r="6" spans="1:53" ht="20.100000000000001" customHeight="1">
      <c r="A6" s="65"/>
      <c r="B6" s="66" t="s">
        <v>54</v>
      </c>
      <c r="C6" s="67"/>
      <c r="D6" s="68"/>
      <c r="E6" s="68"/>
      <c r="F6" s="69"/>
      <c r="G6" s="70"/>
      <c r="H6" s="70"/>
      <c r="I6" s="70"/>
      <c r="J6" s="70"/>
      <c r="K6" s="70"/>
      <c r="L6" s="70"/>
      <c r="M6" s="70"/>
      <c r="N6" s="70"/>
      <c r="O6" s="70"/>
      <c r="P6" s="70"/>
      <c r="Q6" s="71"/>
      <c r="R6" s="72"/>
      <c r="S6" s="71"/>
      <c r="T6" s="70"/>
      <c r="U6" s="70"/>
      <c r="V6" s="73"/>
      <c r="W6" s="70"/>
      <c r="X6" s="70"/>
      <c r="Y6" s="70"/>
      <c r="Z6" s="70"/>
      <c r="AA6" s="70"/>
      <c r="AB6" s="73"/>
      <c r="AC6" s="74"/>
      <c r="AD6" s="74"/>
      <c r="AE6" s="75"/>
      <c r="AF6" s="75"/>
      <c r="AG6" s="75"/>
      <c r="AH6" s="74"/>
      <c r="AI6" s="74"/>
      <c r="AJ6" s="74"/>
      <c r="AK6" s="74"/>
      <c r="AL6" s="74"/>
      <c r="AM6" s="74"/>
      <c r="AN6" s="74"/>
      <c r="AO6" s="76"/>
      <c r="AP6" s="76"/>
      <c r="AQ6" s="70"/>
      <c r="AR6" s="77"/>
    </row>
    <row r="7" spans="1:53" ht="50.1" customHeight="1">
      <c r="A7" s="78">
        <v>1</v>
      </c>
      <c r="B7" s="78" t="s">
        <v>55</v>
      </c>
      <c r="C7" s="79"/>
      <c r="D7" s="80">
        <v>521001</v>
      </c>
      <c r="E7" s="80"/>
      <c r="F7" s="80"/>
      <c r="G7" s="80"/>
      <c r="H7" s="80"/>
      <c r="I7" s="80"/>
      <c r="J7" s="80"/>
      <c r="K7" s="80"/>
      <c r="L7" s="80">
        <f t="shared" ref="L7:L39" si="0">SUM(E7:K7)</f>
        <v>0</v>
      </c>
      <c r="M7" s="81">
        <f t="shared" ref="M7:M40" si="1">C7*L7</f>
        <v>0</v>
      </c>
      <c r="N7" s="82"/>
      <c r="O7" s="81">
        <f>COUNTIF(E7:K7,"RM") + COUNTIF(E7:K7,"V") + COUNTIF(E7:K7,"FJ") + COUNTIF(E7:K7,"AL") +  COUNTIF(E7:K7,"EM") + COUNTIF(E7:K7,"PS")</f>
        <v>0</v>
      </c>
      <c r="P7" s="81">
        <f>IF(O7="",0,O7*C7)</f>
        <v>0</v>
      </c>
      <c r="Q7" s="83"/>
      <c r="R7" s="81">
        <f t="shared" ref="R7:R37" si="2">IF(L7=0,0,((N7+M7)/L7/8)*1.55*Q7)</f>
        <v>0</v>
      </c>
      <c r="S7" s="84"/>
      <c r="T7" s="81">
        <f t="shared" ref="T7:T36" si="3">IF(L7=0,0,((M7+N7)/L7/8)*1.55*1.35*S7)</f>
        <v>0</v>
      </c>
      <c r="U7" s="81">
        <f>IF((L7+O7)=0,0,(M7+N7+P7+R7+T7))</f>
        <v>0</v>
      </c>
      <c r="V7" s="85">
        <v>0</v>
      </c>
      <c r="W7" s="81">
        <f t="shared" ref="W7:W13" si="4">IF((L7+O7)=0,0,U7/(L7+O7)*V7*2)</f>
        <v>0</v>
      </c>
      <c r="X7" s="81">
        <f>COUNTIF(K7,"1")</f>
        <v>0</v>
      </c>
      <c r="Y7" s="81">
        <f>IF((L7+O7)=0,0,U7/(L7+O7)*X7*1.75)</f>
        <v>0</v>
      </c>
      <c r="Z7" s="81">
        <f t="shared" ref="Z7:Z37" si="5">W7+U7+Y7</f>
        <v>0</v>
      </c>
      <c r="AA7" s="81">
        <f t="shared" ref="AA7:AA40" si="6">IF((L7+O7)=0,0,Z7/(L7+O7))</f>
        <v>0</v>
      </c>
      <c r="AB7" s="81">
        <f>COUNTIF(E7:K7,"L")</f>
        <v>0</v>
      </c>
      <c r="AC7" s="81">
        <f t="shared" ref="AC7:AC40" si="7">AA7*AB7</f>
        <v>0</v>
      </c>
      <c r="AD7" s="81">
        <f t="shared" ref="AD7:AD25" si="8">(Z7+AC7)</f>
        <v>0</v>
      </c>
      <c r="AE7" s="81">
        <f t="shared" ref="AE7:AE40" si="9">(C7*7*AE$5)</f>
        <v>0</v>
      </c>
      <c r="AF7" s="81">
        <f t="shared" ref="AF7:AF36" si="10">(AD7*AF$5)</f>
        <v>0</v>
      </c>
      <c r="AG7" s="86"/>
      <c r="AH7" s="86"/>
      <c r="AI7" s="86">
        <f t="shared" ref="AI7:AI37" si="11">AD7*1%</f>
        <v>0</v>
      </c>
      <c r="AJ7" s="86"/>
      <c r="AK7" s="87">
        <f t="shared" ref="AK7:AK13" si="12">IF(AD7=0,0,(AD7-AE7-AF7-AG7-AH7-AI7-AJ7))</f>
        <v>0</v>
      </c>
      <c r="AL7" s="87"/>
      <c r="AM7" s="87"/>
      <c r="AN7" s="87"/>
      <c r="AO7" s="88">
        <f>SUM(AL7:AN7)</f>
        <v>0</v>
      </c>
      <c r="AP7" s="89"/>
      <c r="AQ7" s="90">
        <f>AK7+AO7+AP7</f>
        <v>0</v>
      </c>
      <c r="AR7" s="86"/>
      <c r="AS7" s="65"/>
      <c r="AT7" s="91" t="s">
        <v>56</v>
      </c>
      <c r="AU7" s="92"/>
      <c r="AV7" s="92"/>
      <c r="AW7" s="92"/>
      <c r="AX7" s="92"/>
      <c r="AY7" s="92"/>
      <c r="AZ7" s="92"/>
      <c r="BA7" s="93"/>
    </row>
    <row r="8" spans="1:53" ht="50.1" customHeight="1">
      <c r="A8" s="78">
        <v>2</v>
      </c>
      <c r="B8" s="78" t="s">
        <v>57</v>
      </c>
      <c r="C8" s="79"/>
      <c r="D8" s="78">
        <v>521001</v>
      </c>
      <c r="E8" s="78"/>
      <c r="F8" s="78"/>
      <c r="G8" s="78"/>
      <c r="H8" s="78"/>
      <c r="I8" s="78"/>
      <c r="J8" s="78"/>
      <c r="K8" s="78"/>
      <c r="L8" s="78">
        <f t="shared" si="0"/>
        <v>0</v>
      </c>
      <c r="M8" s="79">
        <f t="shared" si="1"/>
        <v>0</v>
      </c>
      <c r="N8" s="94"/>
      <c r="O8" s="81">
        <f t="shared" ref="O8:O44" si="13">COUNTIF(E8:K8,"RM") + COUNTIF(E8:K8,"V") + COUNTIF(E8:K8,"FJ") + COUNTIF(E8:K8,"AL") +  COUNTIF(E8:K8,"EM") + COUNTIF(E8:K8,"PS")</f>
        <v>0</v>
      </c>
      <c r="P8" s="79">
        <f>IF(O8="",0,O8*C8)</f>
        <v>0</v>
      </c>
      <c r="Q8" s="95"/>
      <c r="R8" s="79">
        <f t="shared" si="2"/>
        <v>0</v>
      </c>
      <c r="S8" s="96"/>
      <c r="T8" s="79">
        <f t="shared" si="3"/>
        <v>0</v>
      </c>
      <c r="U8" s="79">
        <f t="shared" ref="U8:U40" si="14">IF((L8+O8)=0,0,(M8+N8+P8+R8+T8))</f>
        <v>0</v>
      </c>
      <c r="V8" s="97"/>
      <c r="W8" s="79">
        <f t="shared" si="4"/>
        <v>0</v>
      </c>
      <c r="X8" s="79">
        <f t="shared" ref="X8:X40" si="15">COUNTIF(K8,"1")</f>
        <v>0</v>
      </c>
      <c r="Y8" s="79">
        <f t="shared" ref="Y8:Y40" si="16">IF((L8+O8)=0,0,U8/(L8+O8)*X8*1.75)</f>
        <v>0</v>
      </c>
      <c r="Z8" s="79">
        <f t="shared" si="5"/>
        <v>0</v>
      </c>
      <c r="AA8" s="79">
        <f t="shared" si="6"/>
        <v>0</v>
      </c>
      <c r="AB8" s="79">
        <f t="shared" ref="AB8:AB40" si="17">COUNTIF(E8:K8,"L")</f>
        <v>0</v>
      </c>
      <c r="AC8" s="79">
        <f t="shared" si="7"/>
        <v>0</v>
      </c>
      <c r="AD8" s="79">
        <f t="shared" si="8"/>
        <v>0</v>
      </c>
      <c r="AE8" s="79">
        <f t="shared" si="9"/>
        <v>0</v>
      </c>
      <c r="AF8" s="79">
        <f t="shared" si="10"/>
        <v>0</v>
      </c>
      <c r="AG8" s="98"/>
      <c r="AH8" s="99"/>
      <c r="AI8" s="98">
        <f t="shared" si="11"/>
        <v>0</v>
      </c>
      <c r="AJ8" s="98"/>
      <c r="AK8" s="90">
        <f t="shared" si="12"/>
        <v>0</v>
      </c>
      <c r="AL8" s="90"/>
      <c r="AM8" s="90"/>
      <c r="AN8" s="90"/>
      <c r="AO8" s="88">
        <f t="shared" ref="AO8:AO40" si="18">SUM(AL8:AN8)</f>
        <v>0</v>
      </c>
      <c r="AP8" s="100"/>
      <c r="AQ8" s="90">
        <f>AK8+AO8+AP8</f>
        <v>0</v>
      </c>
      <c r="AR8" s="98"/>
      <c r="AS8" s="101"/>
      <c r="AT8" s="102" t="s">
        <v>36</v>
      </c>
      <c r="AU8" s="102" t="s">
        <v>39</v>
      </c>
      <c r="AV8" s="102" t="s">
        <v>58</v>
      </c>
      <c r="AW8" s="102" t="s">
        <v>59</v>
      </c>
      <c r="AX8" s="103" t="s">
        <v>60</v>
      </c>
      <c r="AY8" s="104" t="s">
        <v>12</v>
      </c>
      <c r="AZ8" s="103" t="s">
        <v>61</v>
      </c>
      <c r="BA8" s="103" t="s">
        <v>62</v>
      </c>
    </row>
    <row r="9" spans="1:53" ht="50.1" customHeight="1">
      <c r="A9" s="78">
        <v>3</v>
      </c>
      <c r="B9" s="78" t="s">
        <v>63</v>
      </c>
      <c r="C9" s="79"/>
      <c r="D9" s="78">
        <v>521001</v>
      </c>
      <c r="E9" s="78"/>
      <c r="F9" s="78"/>
      <c r="G9" s="78"/>
      <c r="H9" s="78"/>
      <c r="I9" s="78"/>
      <c r="J9" s="78"/>
      <c r="K9" s="78"/>
      <c r="L9" s="78">
        <f t="shared" si="0"/>
        <v>0</v>
      </c>
      <c r="M9" s="79">
        <v>0</v>
      </c>
      <c r="N9" s="94"/>
      <c r="O9" s="81">
        <f t="shared" si="13"/>
        <v>0</v>
      </c>
      <c r="P9" s="79">
        <f>IF(O9="",0,O9*C9)</f>
        <v>0</v>
      </c>
      <c r="Q9" s="95"/>
      <c r="R9" s="79">
        <f t="shared" si="2"/>
        <v>0</v>
      </c>
      <c r="S9" s="96"/>
      <c r="T9" s="79">
        <f t="shared" si="3"/>
        <v>0</v>
      </c>
      <c r="U9" s="79">
        <f t="shared" si="14"/>
        <v>0</v>
      </c>
      <c r="V9" s="97"/>
      <c r="W9" s="79">
        <f t="shared" si="4"/>
        <v>0</v>
      </c>
      <c r="X9" s="79">
        <f t="shared" si="15"/>
        <v>0</v>
      </c>
      <c r="Y9" s="79">
        <f t="shared" si="16"/>
        <v>0</v>
      </c>
      <c r="Z9" s="79">
        <f t="shared" si="5"/>
        <v>0</v>
      </c>
      <c r="AA9" s="79">
        <f t="shared" si="6"/>
        <v>0</v>
      </c>
      <c r="AB9" s="79">
        <f t="shared" si="17"/>
        <v>0</v>
      </c>
      <c r="AC9" s="79">
        <f t="shared" si="7"/>
        <v>0</v>
      </c>
      <c r="AD9" s="79">
        <f t="shared" si="8"/>
        <v>0</v>
      </c>
      <c r="AE9" s="79">
        <f t="shared" si="9"/>
        <v>0</v>
      </c>
      <c r="AF9" s="79">
        <f t="shared" si="10"/>
        <v>0</v>
      </c>
      <c r="AG9" s="98"/>
      <c r="AH9" s="99"/>
      <c r="AI9" s="98">
        <f t="shared" si="11"/>
        <v>0</v>
      </c>
      <c r="AJ9" s="98"/>
      <c r="AK9" s="90">
        <f t="shared" si="12"/>
        <v>0</v>
      </c>
      <c r="AL9" s="90"/>
      <c r="AM9" s="90"/>
      <c r="AN9" s="90"/>
      <c r="AO9" s="88">
        <f t="shared" si="18"/>
        <v>0</v>
      </c>
      <c r="AP9" s="100"/>
      <c r="AQ9" s="90">
        <f>AK9+AO9+AP9</f>
        <v>0</v>
      </c>
      <c r="AR9" s="98"/>
      <c r="AS9" s="101"/>
      <c r="AT9" s="102">
        <f>COUNTIF(E7:K40,"L") + COUNTIF(E43:K45,"L") + COUNTIF(E49:K55,"F")</f>
        <v>0</v>
      </c>
      <c r="AU9" s="102">
        <f>COUNTIF(E7:K40,"V") + COUNTIF(E43:K45,"V") + COUNTIF(E49:K55,"V")</f>
        <v>0</v>
      </c>
      <c r="AV9" s="102">
        <f>COUNTIF(E7:K40,"RM") + COUNTIF(E43:K45,"RM") + COUNTIF(E49:K55,"RM")</f>
        <v>0</v>
      </c>
      <c r="AW9" s="102">
        <f>COUNTIF(E7:K40,"FJ") + COUNTIF(E43:K45,"FJ") + COUNTIF(E49:K55,"FJ")</f>
        <v>0</v>
      </c>
      <c r="AX9" s="105">
        <f>COUNTIF(E7:K40,"FI") + COUNTIF(E43:K45,"FI") + COUNTIF(E49:K55,"FI")</f>
        <v>0</v>
      </c>
      <c r="AY9" s="105">
        <f>COUNTIF(E7:K40,"AL") + COUNTIF(E43:K45,"AL") + COUNTIF(E49:K55,"AL")</f>
        <v>0</v>
      </c>
      <c r="AZ9" s="105">
        <f>COUNTIF(E7:K40,"EM") + COUNTIF(E43:K45,"EM") + COUNTIF(E49:K55,"EM")</f>
        <v>0</v>
      </c>
      <c r="BA9" s="105">
        <f>COUNTIF(E7:K40,"PS") + COUNTIF(E43:K45,"PS") + COUNTIF(E49:K55,"PS")</f>
        <v>0</v>
      </c>
    </row>
    <row r="10" spans="1:53" ht="50.1" customHeight="1">
      <c r="A10" s="78">
        <v>4</v>
      </c>
      <c r="B10" s="78" t="s">
        <v>64</v>
      </c>
      <c r="C10" s="79"/>
      <c r="D10" s="78">
        <v>521001</v>
      </c>
      <c r="E10" s="78"/>
      <c r="F10" s="78"/>
      <c r="G10" s="78"/>
      <c r="H10" s="78"/>
      <c r="I10" s="78"/>
      <c r="J10" s="78"/>
      <c r="K10" s="78"/>
      <c r="L10" s="78">
        <f t="shared" si="0"/>
        <v>0</v>
      </c>
      <c r="M10" s="79">
        <f t="shared" si="1"/>
        <v>0</v>
      </c>
      <c r="N10" s="94"/>
      <c r="O10" s="81">
        <f t="shared" si="13"/>
        <v>0</v>
      </c>
      <c r="P10" s="79">
        <f>IF(O10="",0,O10*C10)</f>
        <v>0</v>
      </c>
      <c r="Q10" s="95"/>
      <c r="R10" s="79">
        <f t="shared" si="2"/>
        <v>0</v>
      </c>
      <c r="S10" s="96"/>
      <c r="T10" s="79">
        <f t="shared" si="3"/>
        <v>0</v>
      </c>
      <c r="U10" s="79">
        <f t="shared" si="14"/>
        <v>0</v>
      </c>
      <c r="V10" s="97"/>
      <c r="W10" s="79">
        <f t="shared" si="4"/>
        <v>0</v>
      </c>
      <c r="X10" s="79">
        <f t="shared" si="15"/>
        <v>0</v>
      </c>
      <c r="Y10" s="79">
        <f t="shared" si="16"/>
        <v>0</v>
      </c>
      <c r="Z10" s="79">
        <f t="shared" si="5"/>
        <v>0</v>
      </c>
      <c r="AA10" s="79">
        <f t="shared" si="6"/>
        <v>0</v>
      </c>
      <c r="AB10" s="79">
        <f t="shared" si="17"/>
        <v>0</v>
      </c>
      <c r="AC10" s="79">
        <f t="shared" si="7"/>
        <v>0</v>
      </c>
      <c r="AD10" s="79">
        <f t="shared" si="8"/>
        <v>0</v>
      </c>
      <c r="AE10" s="79">
        <f t="shared" si="9"/>
        <v>0</v>
      </c>
      <c r="AF10" s="79">
        <f t="shared" si="10"/>
        <v>0</v>
      </c>
      <c r="AG10" s="98"/>
      <c r="AH10" s="99"/>
      <c r="AI10" s="98">
        <f t="shared" si="11"/>
        <v>0</v>
      </c>
      <c r="AJ10" s="98"/>
      <c r="AK10" s="90">
        <f t="shared" si="12"/>
        <v>0</v>
      </c>
      <c r="AL10" s="90"/>
      <c r="AM10" s="90"/>
      <c r="AN10" s="90"/>
      <c r="AO10" s="88">
        <f t="shared" si="18"/>
        <v>0</v>
      </c>
      <c r="AP10" s="100"/>
      <c r="AQ10" s="90">
        <f t="shared" ref="AQ10:AQ38" si="19">AK10+AO10+AP10</f>
        <v>0</v>
      </c>
      <c r="AR10" s="98"/>
      <c r="AS10" s="101"/>
      <c r="AT10" s="106"/>
      <c r="AU10" s="106"/>
      <c r="AV10" s="106"/>
      <c r="AW10" s="106"/>
    </row>
    <row r="11" spans="1:53" ht="50.1" customHeight="1">
      <c r="A11" s="78">
        <v>5</v>
      </c>
      <c r="B11" s="78" t="s">
        <v>65</v>
      </c>
      <c r="C11" s="107"/>
      <c r="D11" s="78">
        <v>611010</v>
      </c>
      <c r="E11" s="78"/>
      <c r="F11" s="78"/>
      <c r="G11" s="78"/>
      <c r="H11" s="78"/>
      <c r="I11" s="78"/>
      <c r="J11" s="78"/>
      <c r="K11" s="78"/>
      <c r="L11" s="78">
        <f t="shared" si="0"/>
        <v>0</v>
      </c>
      <c r="M11" s="79">
        <f t="shared" si="1"/>
        <v>0</v>
      </c>
      <c r="N11" s="94"/>
      <c r="O11" s="81">
        <f t="shared" si="13"/>
        <v>0</v>
      </c>
      <c r="P11" s="79">
        <f>IF(O11="",0,O11*C11)</f>
        <v>0</v>
      </c>
      <c r="Q11" s="95"/>
      <c r="R11" s="79">
        <f t="shared" si="2"/>
        <v>0</v>
      </c>
      <c r="S11" s="96"/>
      <c r="T11" s="79">
        <f t="shared" si="3"/>
        <v>0</v>
      </c>
      <c r="U11" s="79">
        <f t="shared" si="14"/>
        <v>0</v>
      </c>
      <c r="V11" s="97"/>
      <c r="W11" s="79">
        <f t="shared" si="4"/>
        <v>0</v>
      </c>
      <c r="X11" s="79">
        <f t="shared" si="15"/>
        <v>0</v>
      </c>
      <c r="Y11" s="79">
        <f t="shared" si="16"/>
        <v>0</v>
      </c>
      <c r="Z11" s="79">
        <f t="shared" si="5"/>
        <v>0</v>
      </c>
      <c r="AA11" s="79">
        <f t="shared" si="6"/>
        <v>0</v>
      </c>
      <c r="AB11" s="79">
        <f t="shared" si="17"/>
        <v>0</v>
      </c>
      <c r="AC11" s="79">
        <f t="shared" si="7"/>
        <v>0</v>
      </c>
      <c r="AD11" s="79">
        <f t="shared" si="8"/>
        <v>0</v>
      </c>
      <c r="AE11" s="79">
        <f t="shared" si="9"/>
        <v>0</v>
      </c>
      <c r="AF11" s="79">
        <f t="shared" si="10"/>
        <v>0</v>
      </c>
      <c r="AG11" s="98"/>
      <c r="AH11" s="98"/>
      <c r="AI11" s="98">
        <f t="shared" si="11"/>
        <v>0</v>
      </c>
      <c r="AJ11" s="98"/>
      <c r="AK11" s="90">
        <f t="shared" si="12"/>
        <v>0</v>
      </c>
      <c r="AL11" s="90"/>
      <c r="AM11" s="90"/>
      <c r="AN11" s="90"/>
      <c r="AO11" s="88">
        <f t="shared" si="18"/>
        <v>0</v>
      </c>
      <c r="AP11" s="100"/>
      <c r="AQ11" s="90">
        <f t="shared" si="19"/>
        <v>0</v>
      </c>
      <c r="AR11" s="98"/>
      <c r="AS11" s="101"/>
      <c r="AT11" s="106"/>
      <c r="AU11" s="106"/>
      <c r="AV11" s="106"/>
      <c r="AW11" s="106"/>
    </row>
    <row r="12" spans="1:53" ht="50.1" customHeight="1">
      <c r="A12" s="78">
        <v>6</v>
      </c>
      <c r="B12" s="78" t="s">
        <v>66</v>
      </c>
      <c r="C12" s="78"/>
      <c r="D12" s="78">
        <v>611010</v>
      </c>
      <c r="E12" s="78"/>
      <c r="F12" s="78"/>
      <c r="G12" s="78"/>
      <c r="H12" s="78"/>
      <c r="I12" s="78"/>
      <c r="J12" s="78"/>
      <c r="K12" s="78"/>
      <c r="L12" s="78">
        <f t="shared" si="0"/>
        <v>0</v>
      </c>
      <c r="M12" s="79">
        <f t="shared" si="1"/>
        <v>0</v>
      </c>
      <c r="N12" s="94"/>
      <c r="O12" s="81">
        <f t="shared" si="13"/>
        <v>0</v>
      </c>
      <c r="P12" s="79">
        <f>IF(O12="",0,O12*C12)</f>
        <v>0</v>
      </c>
      <c r="Q12" s="95"/>
      <c r="R12" s="79">
        <f t="shared" si="2"/>
        <v>0</v>
      </c>
      <c r="S12" s="96"/>
      <c r="T12" s="79">
        <f t="shared" si="3"/>
        <v>0</v>
      </c>
      <c r="U12" s="79">
        <f t="shared" si="14"/>
        <v>0</v>
      </c>
      <c r="V12" s="97"/>
      <c r="W12" s="79">
        <f>IF((L12+O12)=0,0,U12/(L12+O12)*V12*2)</f>
        <v>0</v>
      </c>
      <c r="X12" s="79">
        <f t="shared" si="15"/>
        <v>0</v>
      </c>
      <c r="Y12" s="79">
        <f t="shared" si="16"/>
        <v>0</v>
      </c>
      <c r="Z12" s="79">
        <f t="shared" si="5"/>
        <v>0</v>
      </c>
      <c r="AA12" s="79">
        <f t="shared" si="6"/>
        <v>0</v>
      </c>
      <c r="AB12" s="79">
        <f t="shared" si="17"/>
        <v>0</v>
      </c>
      <c r="AC12" s="79">
        <f t="shared" si="7"/>
        <v>0</v>
      </c>
      <c r="AD12" s="79">
        <f t="shared" si="8"/>
        <v>0</v>
      </c>
      <c r="AE12" s="79">
        <f t="shared" si="9"/>
        <v>0</v>
      </c>
      <c r="AF12" s="79">
        <f t="shared" si="10"/>
        <v>0</v>
      </c>
      <c r="AG12" s="98"/>
      <c r="AH12" s="98"/>
      <c r="AI12" s="98">
        <f t="shared" si="11"/>
        <v>0</v>
      </c>
      <c r="AJ12" s="98"/>
      <c r="AK12" s="90">
        <f t="shared" si="12"/>
        <v>0</v>
      </c>
      <c r="AL12" s="90"/>
      <c r="AM12" s="90"/>
      <c r="AN12" s="90"/>
      <c r="AO12" s="88">
        <f t="shared" si="18"/>
        <v>0</v>
      </c>
      <c r="AP12" s="100"/>
      <c r="AQ12" s="90">
        <f t="shared" si="19"/>
        <v>0</v>
      </c>
      <c r="AR12" s="98"/>
      <c r="AS12" s="101"/>
      <c r="AT12" s="106"/>
      <c r="AU12" s="106"/>
      <c r="AV12" s="106"/>
      <c r="AW12" s="106"/>
    </row>
    <row r="13" spans="1:53" ht="50.1" customHeight="1">
      <c r="A13" s="78">
        <v>7</v>
      </c>
      <c r="B13" s="78" t="s">
        <v>67</v>
      </c>
      <c r="C13" s="78"/>
      <c r="D13" s="78">
        <v>611010</v>
      </c>
      <c r="E13" s="78"/>
      <c r="F13" s="78"/>
      <c r="G13" s="78"/>
      <c r="H13" s="78"/>
      <c r="I13" s="78"/>
      <c r="J13" s="78"/>
      <c r="K13" s="78"/>
      <c r="L13" s="78">
        <f t="shared" si="0"/>
        <v>0</v>
      </c>
      <c r="M13" s="79">
        <f t="shared" si="1"/>
        <v>0</v>
      </c>
      <c r="N13" s="94"/>
      <c r="O13" s="81">
        <f t="shared" si="13"/>
        <v>0</v>
      </c>
      <c r="P13" s="79">
        <f>IF(O13="",0,O13*C13)</f>
        <v>0</v>
      </c>
      <c r="Q13" s="95"/>
      <c r="R13" s="79">
        <f t="shared" si="2"/>
        <v>0</v>
      </c>
      <c r="S13" s="96"/>
      <c r="T13" s="79">
        <f t="shared" si="3"/>
        <v>0</v>
      </c>
      <c r="U13" s="79">
        <f t="shared" si="14"/>
        <v>0</v>
      </c>
      <c r="V13" s="97"/>
      <c r="W13" s="79">
        <f t="shared" si="4"/>
        <v>0</v>
      </c>
      <c r="X13" s="79">
        <f t="shared" si="15"/>
        <v>0</v>
      </c>
      <c r="Y13" s="79">
        <f t="shared" si="16"/>
        <v>0</v>
      </c>
      <c r="Z13" s="79">
        <f t="shared" si="5"/>
        <v>0</v>
      </c>
      <c r="AA13" s="79">
        <f t="shared" si="6"/>
        <v>0</v>
      </c>
      <c r="AB13" s="79">
        <f t="shared" si="17"/>
        <v>0</v>
      </c>
      <c r="AC13" s="79">
        <f t="shared" si="7"/>
        <v>0</v>
      </c>
      <c r="AD13" s="79">
        <f t="shared" si="8"/>
        <v>0</v>
      </c>
      <c r="AE13" s="79">
        <f t="shared" si="9"/>
        <v>0</v>
      </c>
      <c r="AF13" s="79">
        <f t="shared" si="10"/>
        <v>0</v>
      </c>
      <c r="AG13" s="98"/>
      <c r="AH13" s="98"/>
      <c r="AI13" s="98">
        <f t="shared" si="11"/>
        <v>0</v>
      </c>
      <c r="AJ13" s="98"/>
      <c r="AK13" s="90">
        <f t="shared" si="12"/>
        <v>0</v>
      </c>
      <c r="AL13" s="90"/>
      <c r="AM13" s="90"/>
      <c r="AN13" s="90"/>
      <c r="AO13" s="88">
        <f t="shared" si="18"/>
        <v>0</v>
      </c>
      <c r="AP13" s="100"/>
      <c r="AQ13" s="90">
        <f t="shared" si="19"/>
        <v>0</v>
      </c>
      <c r="AR13" s="98"/>
      <c r="AS13" s="101"/>
      <c r="AT13" s="106"/>
      <c r="AU13" s="106"/>
      <c r="AV13" s="106"/>
      <c r="AW13" s="106"/>
    </row>
    <row r="14" spans="1:53" ht="50.1" customHeight="1">
      <c r="A14" s="78">
        <v>8</v>
      </c>
      <c r="B14" s="78" t="s">
        <v>68</v>
      </c>
      <c r="C14" s="78"/>
      <c r="D14" s="78">
        <v>611010</v>
      </c>
      <c r="E14" s="78"/>
      <c r="F14" s="78"/>
      <c r="G14" s="78"/>
      <c r="H14" s="78"/>
      <c r="I14" s="78"/>
      <c r="J14" s="78"/>
      <c r="K14" s="78"/>
      <c r="L14" s="78">
        <f t="shared" si="0"/>
        <v>0</v>
      </c>
      <c r="M14" s="79">
        <f t="shared" si="1"/>
        <v>0</v>
      </c>
      <c r="N14" s="94"/>
      <c r="O14" s="81">
        <f t="shared" si="13"/>
        <v>0</v>
      </c>
      <c r="P14" s="79">
        <f t="shared" ref="P14:P39" si="20">IF(O14="",0,O14*C14)</f>
        <v>0</v>
      </c>
      <c r="Q14" s="95"/>
      <c r="R14" s="79">
        <f t="shared" si="2"/>
        <v>0</v>
      </c>
      <c r="S14" s="96"/>
      <c r="T14" s="79">
        <f t="shared" si="3"/>
        <v>0</v>
      </c>
      <c r="U14" s="79">
        <f t="shared" si="14"/>
        <v>0</v>
      </c>
      <c r="V14" s="97"/>
      <c r="W14" s="79">
        <f>IF((L14+O14)=0,0,U14/(L14+O14)*V14*2)</f>
        <v>0</v>
      </c>
      <c r="X14" s="79">
        <f t="shared" si="15"/>
        <v>0</v>
      </c>
      <c r="Y14" s="79">
        <f t="shared" si="16"/>
        <v>0</v>
      </c>
      <c r="Z14" s="79">
        <f t="shared" si="5"/>
        <v>0</v>
      </c>
      <c r="AA14" s="79">
        <f t="shared" si="6"/>
        <v>0</v>
      </c>
      <c r="AB14" s="79">
        <f t="shared" si="17"/>
        <v>0</v>
      </c>
      <c r="AC14" s="79">
        <f t="shared" si="7"/>
        <v>0</v>
      </c>
      <c r="AD14" s="79">
        <f t="shared" si="8"/>
        <v>0</v>
      </c>
      <c r="AE14" s="79">
        <f t="shared" si="9"/>
        <v>0</v>
      </c>
      <c r="AF14" s="79">
        <f t="shared" si="10"/>
        <v>0</v>
      </c>
      <c r="AG14" s="98"/>
      <c r="AH14" s="99"/>
      <c r="AI14" s="98">
        <f t="shared" si="11"/>
        <v>0</v>
      </c>
      <c r="AJ14" s="98"/>
      <c r="AK14" s="90">
        <f>IF(AD14=0,0,(AD14-AE14-AF14-AG14-AH14-AI14-AJ14))</f>
        <v>0</v>
      </c>
      <c r="AL14" s="90"/>
      <c r="AM14" s="90"/>
      <c r="AN14" s="90"/>
      <c r="AO14" s="88">
        <f t="shared" si="18"/>
        <v>0</v>
      </c>
      <c r="AP14" s="100"/>
      <c r="AQ14" s="90">
        <f t="shared" si="19"/>
        <v>0</v>
      </c>
      <c r="AR14" s="98"/>
      <c r="AS14" s="101"/>
      <c r="AT14" s="106"/>
      <c r="AU14" s="106"/>
      <c r="AV14" s="106"/>
      <c r="AW14" s="106"/>
    </row>
    <row r="15" spans="1:53" ht="50.1" customHeight="1">
      <c r="A15" s="78">
        <v>9</v>
      </c>
      <c r="B15" s="78" t="s">
        <v>69</v>
      </c>
      <c r="C15" s="78"/>
      <c r="D15" s="78">
        <v>611010</v>
      </c>
      <c r="E15" s="78"/>
      <c r="F15" s="78"/>
      <c r="G15" s="78"/>
      <c r="H15" s="78"/>
      <c r="I15" s="78"/>
      <c r="J15" s="78"/>
      <c r="K15" s="78"/>
      <c r="L15" s="78">
        <f t="shared" si="0"/>
        <v>0</v>
      </c>
      <c r="M15" s="79">
        <f t="shared" si="1"/>
        <v>0</v>
      </c>
      <c r="N15" s="94"/>
      <c r="O15" s="81">
        <f t="shared" si="13"/>
        <v>0</v>
      </c>
      <c r="P15" s="79">
        <f t="shared" si="20"/>
        <v>0</v>
      </c>
      <c r="Q15" s="95"/>
      <c r="R15" s="79">
        <f t="shared" si="2"/>
        <v>0</v>
      </c>
      <c r="S15" s="96"/>
      <c r="T15" s="79">
        <f t="shared" si="3"/>
        <v>0</v>
      </c>
      <c r="U15" s="79">
        <f t="shared" si="14"/>
        <v>0</v>
      </c>
      <c r="V15" s="97"/>
      <c r="W15" s="79">
        <v>0</v>
      </c>
      <c r="X15" s="79">
        <f t="shared" si="15"/>
        <v>0</v>
      </c>
      <c r="Y15" s="79">
        <f t="shared" si="16"/>
        <v>0</v>
      </c>
      <c r="Z15" s="79">
        <f t="shared" si="5"/>
        <v>0</v>
      </c>
      <c r="AA15" s="79">
        <f t="shared" si="6"/>
        <v>0</v>
      </c>
      <c r="AB15" s="79">
        <f t="shared" si="17"/>
        <v>0</v>
      </c>
      <c r="AC15" s="79">
        <f t="shared" si="7"/>
        <v>0</v>
      </c>
      <c r="AD15" s="79">
        <f t="shared" si="8"/>
        <v>0</v>
      </c>
      <c r="AE15" s="79">
        <f t="shared" si="9"/>
        <v>0</v>
      </c>
      <c r="AF15" s="79">
        <f t="shared" si="10"/>
        <v>0</v>
      </c>
      <c r="AG15" s="98"/>
      <c r="AH15" s="99"/>
      <c r="AI15" s="98">
        <f t="shared" si="11"/>
        <v>0</v>
      </c>
      <c r="AJ15" s="98"/>
      <c r="AK15" s="90">
        <f>IF(AD15=0,0,(AD15-AE15-AF15-AG15-AH15-AI15-AJ15))</f>
        <v>0</v>
      </c>
      <c r="AL15" s="90"/>
      <c r="AM15" s="90"/>
      <c r="AN15" s="90"/>
      <c r="AO15" s="88">
        <f t="shared" si="18"/>
        <v>0</v>
      </c>
      <c r="AP15" s="100"/>
      <c r="AQ15" s="90">
        <f t="shared" si="19"/>
        <v>0</v>
      </c>
      <c r="AR15" s="98"/>
      <c r="AS15" s="101"/>
      <c r="AT15" s="106"/>
      <c r="AU15" s="106"/>
      <c r="AV15" s="106"/>
      <c r="AW15" s="106"/>
    </row>
    <row r="16" spans="1:53" ht="50.1" customHeight="1">
      <c r="A16" s="78">
        <v>10</v>
      </c>
      <c r="B16" s="78" t="s">
        <v>70</v>
      </c>
      <c r="C16" s="78"/>
      <c r="D16" s="78">
        <v>521001</v>
      </c>
      <c r="E16" s="78"/>
      <c r="F16" s="78"/>
      <c r="G16" s="78"/>
      <c r="H16" s="78"/>
      <c r="I16" s="78"/>
      <c r="J16" s="78"/>
      <c r="K16" s="78"/>
      <c r="L16" s="78">
        <f t="shared" si="0"/>
        <v>0</v>
      </c>
      <c r="M16" s="79">
        <f t="shared" si="1"/>
        <v>0</v>
      </c>
      <c r="N16" s="94"/>
      <c r="O16" s="81">
        <f t="shared" si="13"/>
        <v>0</v>
      </c>
      <c r="P16" s="79">
        <f t="shared" si="20"/>
        <v>0</v>
      </c>
      <c r="Q16" s="95"/>
      <c r="R16" s="79">
        <f t="shared" si="2"/>
        <v>0</v>
      </c>
      <c r="S16" s="96"/>
      <c r="T16" s="79">
        <f t="shared" si="3"/>
        <v>0</v>
      </c>
      <c r="U16" s="79">
        <f t="shared" si="14"/>
        <v>0</v>
      </c>
      <c r="V16" s="97"/>
      <c r="W16" s="79">
        <f t="shared" ref="W16:W36" si="21">IF((L16+O16)=0,0,U16/(L16+O16)*V16*2)</f>
        <v>0</v>
      </c>
      <c r="X16" s="79">
        <f t="shared" si="15"/>
        <v>0</v>
      </c>
      <c r="Y16" s="79">
        <f t="shared" si="16"/>
        <v>0</v>
      </c>
      <c r="Z16" s="79">
        <f t="shared" si="5"/>
        <v>0</v>
      </c>
      <c r="AA16" s="79">
        <f t="shared" si="6"/>
        <v>0</v>
      </c>
      <c r="AB16" s="79">
        <f t="shared" si="17"/>
        <v>0</v>
      </c>
      <c r="AC16" s="79">
        <f t="shared" si="7"/>
        <v>0</v>
      </c>
      <c r="AD16" s="79">
        <f t="shared" si="8"/>
        <v>0</v>
      </c>
      <c r="AE16" s="79">
        <f t="shared" si="9"/>
        <v>0</v>
      </c>
      <c r="AF16" s="79">
        <f t="shared" si="10"/>
        <v>0</v>
      </c>
      <c r="AG16" s="98"/>
      <c r="AH16" s="99"/>
      <c r="AI16" s="98">
        <f t="shared" si="11"/>
        <v>0</v>
      </c>
      <c r="AJ16" s="98"/>
      <c r="AK16" s="90">
        <f>IF(AD16=0,0,(AD16-AE16-AF16-AG16-AH16-AI16-AJ16))</f>
        <v>0</v>
      </c>
      <c r="AL16" s="90"/>
      <c r="AM16" s="90"/>
      <c r="AN16" s="90"/>
      <c r="AO16" s="88">
        <f t="shared" si="18"/>
        <v>0</v>
      </c>
      <c r="AP16" s="100"/>
      <c r="AQ16" s="90">
        <f t="shared" si="19"/>
        <v>0</v>
      </c>
      <c r="AR16" s="98"/>
      <c r="AS16" s="101"/>
      <c r="AT16" s="106"/>
      <c r="AU16" s="106"/>
      <c r="AV16" s="106"/>
      <c r="AW16" s="106"/>
    </row>
    <row r="17" spans="1:49" ht="50.1" customHeight="1">
      <c r="A17" s="78">
        <v>11</v>
      </c>
      <c r="B17" s="78" t="s">
        <v>71</v>
      </c>
      <c r="C17" s="78"/>
      <c r="D17" s="78">
        <v>521001</v>
      </c>
      <c r="E17" s="78"/>
      <c r="F17" s="78"/>
      <c r="G17" s="78"/>
      <c r="H17" s="78"/>
      <c r="I17" s="78"/>
      <c r="J17" s="78"/>
      <c r="K17" s="78"/>
      <c r="L17" s="78">
        <f t="shared" si="0"/>
        <v>0</v>
      </c>
      <c r="M17" s="79">
        <f t="shared" si="1"/>
        <v>0</v>
      </c>
      <c r="N17" s="94"/>
      <c r="O17" s="81">
        <f t="shared" si="13"/>
        <v>0</v>
      </c>
      <c r="P17" s="79">
        <f t="shared" si="20"/>
        <v>0</v>
      </c>
      <c r="Q17" s="95"/>
      <c r="R17" s="79">
        <f t="shared" si="2"/>
        <v>0</v>
      </c>
      <c r="S17" s="96"/>
      <c r="T17" s="79">
        <f t="shared" si="3"/>
        <v>0</v>
      </c>
      <c r="U17" s="79">
        <f t="shared" si="14"/>
        <v>0</v>
      </c>
      <c r="V17" s="97"/>
      <c r="W17" s="79">
        <f t="shared" si="21"/>
        <v>0</v>
      </c>
      <c r="X17" s="79">
        <f t="shared" si="15"/>
        <v>0</v>
      </c>
      <c r="Y17" s="79">
        <f t="shared" si="16"/>
        <v>0</v>
      </c>
      <c r="Z17" s="79">
        <f t="shared" si="5"/>
        <v>0</v>
      </c>
      <c r="AA17" s="79">
        <f t="shared" si="6"/>
        <v>0</v>
      </c>
      <c r="AB17" s="79">
        <f t="shared" si="17"/>
        <v>0</v>
      </c>
      <c r="AC17" s="79">
        <f t="shared" si="7"/>
        <v>0</v>
      </c>
      <c r="AD17" s="79">
        <f t="shared" si="8"/>
        <v>0</v>
      </c>
      <c r="AE17" s="79">
        <f t="shared" si="9"/>
        <v>0</v>
      </c>
      <c r="AF17" s="79">
        <f t="shared" si="10"/>
        <v>0</v>
      </c>
      <c r="AG17" s="98"/>
      <c r="AH17" s="99"/>
      <c r="AI17" s="98">
        <f t="shared" si="11"/>
        <v>0</v>
      </c>
      <c r="AJ17" s="98"/>
      <c r="AK17" s="90">
        <f>IF(AD17=0,0,(AD17-AE17-AF17-AG17-AH17-AI17-AJ17))</f>
        <v>0</v>
      </c>
      <c r="AL17" s="90"/>
      <c r="AM17" s="90"/>
      <c r="AN17" s="90"/>
      <c r="AO17" s="88">
        <f t="shared" si="18"/>
        <v>0</v>
      </c>
      <c r="AP17" s="100"/>
      <c r="AQ17" s="90">
        <f t="shared" si="19"/>
        <v>0</v>
      </c>
      <c r="AR17" s="98"/>
      <c r="AS17" s="101"/>
      <c r="AT17" s="106"/>
      <c r="AU17" s="106"/>
      <c r="AV17" s="106"/>
      <c r="AW17" s="106"/>
    </row>
    <row r="18" spans="1:49" ht="50.1" customHeight="1">
      <c r="A18" s="78">
        <v>12</v>
      </c>
      <c r="B18" s="78" t="s">
        <v>72</v>
      </c>
      <c r="C18" s="78"/>
      <c r="D18" s="78">
        <v>521001</v>
      </c>
      <c r="E18" s="78"/>
      <c r="F18" s="78"/>
      <c r="G18" s="78"/>
      <c r="H18" s="78"/>
      <c r="I18" s="78"/>
      <c r="J18" s="78"/>
      <c r="K18" s="78"/>
      <c r="L18" s="78">
        <f t="shared" si="0"/>
        <v>0</v>
      </c>
      <c r="M18" s="79">
        <f t="shared" si="1"/>
        <v>0</v>
      </c>
      <c r="N18" s="108"/>
      <c r="O18" s="81">
        <f t="shared" si="13"/>
        <v>0</v>
      </c>
      <c r="P18" s="79">
        <f t="shared" si="20"/>
        <v>0</v>
      </c>
      <c r="Q18" s="95"/>
      <c r="R18" s="79">
        <f t="shared" si="2"/>
        <v>0</v>
      </c>
      <c r="S18" s="96"/>
      <c r="T18" s="79">
        <f t="shared" si="3"/>
        <v>0</v>
      </c>
      <c r="U18" s="79">
        <f t="shared" si="14"/>
        <v>0</v>
      </c>
      <c r="V18" s="97"/>
      <c r="W18" s="79">
        <f t="shared" si="21"/>
        <v>0</v>
      </c>
      <c r="X18" s="79">
        <f t="shared" si="15"/>
        <v>0</v>
      </c>
      <c r="Y18" s="79">
        <f t="shared" si="16"/>
        <v>0</v>
      </c>
      <c r="Z18" s="79">
        <f t="shared" si="5"/>
        <v>0</v>
      </c>
      <c r="AA18" s="79">
        <f t="shared" si="6"/>
        <v>0</v>
      </c>
      <c r="AB18" s="79">
        <f t="shared" si="17"/>
        <v>0</v>
      </c>
      <c r="AC18" s="79">
        <f t="shared" si="7"/>
        <v>0</v>
      </c>
      <c r="AD18" s="79">
        <f t="shared" si="8"/>
        <v>0</v>
      </c>
      <c r="AE18" s="79">
        <f t="shared" si="9"/>
        <v>0</v>
      </c>
      <c r="AF18" s="79">
        <f t="shared" si="10"/>
        <v>0</v>
      </c>
      <c r="AG18" s="98"/>
      <c r="AH18" s="98"/>
      <c r="AI18" s="98">
        <f t="shared" si="11"/>
        <v>0</v>
      </c>
      <c r="AJ18" s="98"/>
      <c r="AK18" s="90">
        <f>IF(AD18=0,0,(AD18-AE18-AF18-AG18-AH18-AI18-AJ18))</f>
        <v>0</v>
      </c>
      <c r="AL18" s="90"/>
      <c r="AM18" s="90"/>
      <c r="AN18" s="90"/>
      <c r="AO18" s="88">
        <f t="shared" si="18"/>
        <v>0</v>
      </c>
      <c r="AP18" s="100"/>
      <c r="AQ18" s="90">
        <f t="shared" si="19"/>
        <v>0</v>
      </c>
      <c r="AR18" s="98"/>
      <c r="AS18" s="101"/>
      <c r="AT18" s="106"/>
      <c r="AU18" s="106"/>
      <c r="AV18" s="106"/>
      <c r="AW18" s="106"/>
    </row>
    <row r="19" spans="1:49" ht="50.1" customHeight="1">
      <c r="A19" s="78">
        <v>13</v>
      </c>
      <c r="B19" s="78" t="s">
        <v>73</v>
      </c>
      <c r="C19" s="78"/>
      <c r="D19" s="78">
        <v>521001</v>
      </c>
      <c r="E19" s="78"/>
      <c r="F19" s="78"/>
      <c r="G19" s="78"/>
      <c r="H19" s="78"/>
      <c r="I19" s="78"/>
      <c r="J19" s="78"/>
      <c r="K19" s="78"/>
      <c r="L19" s="78">
        <f t="shared" si="0"/>
        <v>0</v>
      </c>
      <c r="M19" s="79">
        <f t="shared" si="1"/>
        <v>0</v>
      </c>
      <c r="N19" s="94"/>
      <c r="O19" s="81">
        <f t="shared" si="13"/>
        <v>0</v>
      </c>
      <c r="P19" s="79">
        <f t="shared" si="20"/>
        <v>0</v>
      </c>
      <c r="Q19" s="95"/>
      <c r="R19" s="79">
        <f t="shared" si="2"/>
        <v>0</v>
      </c>
      <c r="S19" s="96"/>
      <c r="T19" s="79">
        <f t="shared" si="3"/>
        <v>0</v>
      </c>
      <c r="U19" s="79">
        <f t="shared" si="14"/>
        <v>0</v>
      </c>
      <c r="V19" s="97"/>
      <c r="W19" s="79">
        <f t="shared" si="21"/>
        <v>0</v>
      </c>
      <c r="X19" s="79">
        <f t="shared" si="15"/>
        <v>0</v>
      </c>
      <c r="Y19" s="79">
        <f t="shared" si="16"/>
        <v>0</v>
      </c>
      <c r="Z19" s="79">
        <f t="shared" si="5"/>
        <v>0</v>
      </c>
      <c r="AA19" s="79">
        <f t="shared" si="6"/>
        <v>0</v>
      </c>
      <c r="AB19" s="79">
        <f t="shared" si="17"/>
        <v>0</v>
      </c>
      <c r="AC19" s="79">
        <f>AA19*AB19</f>
        <v>0</v>
      </c>
      <c r="AD19" s="79">
        <f>(Z19+AC19)</f>
        <v>0</v>
      </c>
      <c r="AE19" s="79">
        <f>(C19*7*AE$5)</f>
        <v>0</v>
      </c>
      <c r="AF19" s="79">
        <f>(AD19*AF$5)</f>
        <v>0</v>
      </c>
      <c r="AG19" s="98"/>
      <c r="AH19" s="99"/>
      <c r="AI19" s="98">
        <f>AD19*1%</f>
        <v>0</v>
      </c>
      <c r="AJ19" s="98"/>
      <c r="AK19" s="90">
        <f t="shared" ref="AK18:AK36" si="22">IF(AD19=0,0,(AD19-AE19-AF19-AG19-AH19-AI19-AJ19))</f>
        <v>0</v>
      </c>
      <c r="AL19" s="90"/>
      <c r="AM19" s="90"/>
      <c r="AN19" s="90"/>
      <c r="AO19" s="88">
        <f>SUM(AL19:AN19)</f>
        <v>0</v>
      </c>
      <c r="AP19" s="100"/>
      <c r="AQ19" s="90">
        <f t="shared" si="19"/>
        <v>0</v>
      </c>
      <c r="AR19" s="98"/>
      <c r="AS19" s="101"/>
      <c r="AT19" s="106"/>
      <c r="AU19" s="106"/>
      <c r="AV19" s="106"/>
      <c r="AW19" s="106"/>
    </row>
    <row r="20" spans="1:49" ht="50.1" customHeight="1">
      <c r="A20" s="78">
        <v>14</v>
      </c>
      <c r="B20" s="78" t="s">
        <v>74</v>
      </c>
      <c r="C20" s="78"/>
      <c r="D20" s="78">
        <v>611010</v>
      </c>
      <c r="E20" s="78"/>
      <c r="F20" s="78"/>
      <c r="G20" s="78"/>
      <c r="H20" s="78"/>
      <c r="I20" s="78"/>
      <c r="J20" s="78"/>
      <c r="K20" s="78"/>
      <c r="L20" s="78">
        <f t="shared" si="0"/>
        <v>0</v>
      </c>
      <c r="M20" s="79">
        <f t="shared" si="1"/>
        <v>0</v>
      </c>
      <c r="N20" s="108"/>
      <c r="O20" s="81">
        <f t="shared" si="13"/>
        <v>0</v>
      </c>
      <c r="P20" s="79">
        <f t="shared" si="20"/>
        <v>0</v>
      </c>
      <c r="Q20" s="95"/>
      <c r="R20" s="79">
        <f t="shared" si="2"/>
        <v>0</v>
      </c>
      <c r="S20" s="96"/>
      <c r="T20" s="79">
        <f t="shared" si="3"/>
        <v>0</v>
      </c>
      <c r="U20" s="79">
        <f t="shared" si="14"/>
        <v>0</v>
      </c>
      <c r="V20" s="97"/>
      <c r="W20" s="79">
        <f t="shared" si="21"/>
        <v>0</v>
      </c>
      <c r="X20" s="79">
        <f t="shared" si="15"/>
        <v>0</v>
      </c>
      <c r="Y20" s="79">
        <f t="shared" si="16"/>
        <v>0</v>
      </c>
      <c r="Z20" s="79">
        <f t="shared" si="5"/>
        <v>0</v>
      </c>
      <c r="AA20" s="79">
        <f t="shared" si="6"/>
        <v>0</v>
      </c>
      <c r="AB20" s="79">
        <f t="shared" si="17"/>
        <v>0</v>
      </c>
      <c r="AC20" s="79">
        <f t="shared" si="7"/>
        <v>0</v>
      </c>
      <c r="AD20" s="79">
        <f t="shared" si="8"/>
        <v>0</v>
      </c>
      <c r="AE20" s="79">
        <f t="shared" si="9"/>
        <v>0</v>
      </c>
      <c r="AF20" s="79">
        <f t="shared" si="10"/>
        <v>0</v>
      </c>
      <c r="AG20" s="98"/>
      <c r="AH20" s="98"/>
      <c r="AI20" s="98">
        <f t="shared" si="11"/>
        <v>0</v>
      </c>
      <c r="AJ20" s="98"/>
      <c r="AK20" s="90">
        <f t="shared" si="22"/>
        <v>0</v>
      </c>
      <c r="AL20" s="90"/>
      <c r="AM20" s="90"/>
      <c r="AN20" s="90"/>
      <c r="AO20" s="88">
        <f t="shared" si="18"/>
        <v>0</v>
      </c>
      <c r="AP20" s="100"/>
      <c r="AQ20" s="90">
        <f t="shared" si="19"/>
        <v>0</v>
      </c>
      <c r="AR20" s="98"/>
      <c r="AS20" s="101"/>
      <c r="AT20" s="106"/>
      <c r="AU20" s="106"/>
      <c r="AV20" s="106"/>
      <c r="AW20" s="106"/>
    </row>
    <row r="21" spans="1:49" ht="50.1" customHeight="1">
      <c r="A21" s="78">
        <v>15</v>
      </c>
      <c r="B21" s="78" t="s">
        <v>75</v>
      </c>
      <c r="C21" s="78"/>
      <c r="D21" s="78">
        <v>521001</v>
      </c>
      <c r="E21" s="78"/>
      <c r="F21" s="78"/>
      <c r="G21" s="78"/>
      <c r="H21" s="78"/>
      <c r="I21" s="78"/>
      <c r="J21" s="78"/>
      <c r="K21" s="78"/>
      <c r="L21" s="78">
        <f t="shared" si="0"/>
        <v>0</v>
      </c>
      <c r="M21" s="79">
        <f t="shared" si="1"/>
        <v>0</v>
      </c>
      <c r="N21" s="94"/>
      <c r="O21" s="81">
        <f t="shared" si="13"/>
        <v>0</v>
      </c>
      <c r="P21" s="79">
        <f t="shared" si="20"/>
        <v>0</v>
      </c>
      <c r="Q21" s="95"/>
      <c r="R21" s="79">
        <f t="shared" si="2"/>
        <v>0</v>
      </c>
      <c r="S21" s="96"/>
      <c r="T21" s="79">
        <f t="shared" si="3"/>
        <v>0</v>
      </c>
      <c r="U21" s="79">
        <f t="shared" si="14"/>
        <v>0</v>
      </c>
      <c r="V21" s="97"/>
      <c r="W21" s="79">
        <f t="shared" si="21"/>
        <v>0</v>
      </c>
      <c r="X21" s="79">
        <f t="shared" si="15"/>
        <v>0</v>
      </c>
      <c r="Y21" s="79">
        <f t="shared" si="16"/>
        <v>0</v>
      </c>
      <c r="Z21" s="79">
        <f t="shared" si="5"/>
        <v>0</v>
      </c>
      <c r="AA21" s="79">
        <f t="shared" si="6"/>
        <v>0</v>
      </c>
      <c r="AB21" s="79">
        <f t="shared" si="17"/>
        <v>0</v>
      </c>
      <c r="AC21" s="79">
        <f t="shared" si="7"/>
        <v>0</v>
      </c>
      <c r="AD21" s="79">
        <f t="shared" si="8"/>
        <v>0</v>
      </c>
      <c r="AE21" s="79">
        <f t="shared" si="9"/>
        <v>0</v>
      </c>
      <c r="AF21" s="79">
        <f t="shared" si="10"/>
        <v>0</v>
      </c>
      <c r="AG21" s="98"/>
      <c r="AH21" s="99"/>
      <c r="AI21" s="98">
        <f t="shared" si="11"/>
        <v>0</v>
      </c>
      <c r="AJ21" s="98"/>
      <c r="AK21" s="90">
        <f t="shared" si="22"/>
        <v>0</v>
      </c>
      <c r="AL21" s="90"/>
      <c r="AM21" s="90"/>
      <c r="AN21" s="90"/>
      <c r="AO21" s="88">
        <f t="shared" si="18"/>
        <v>0</v>
      </c>
      <c r="AP21" s="100"/>
      <c r="AQ21" s="90">
        <f t="shared" si="19"/>
        <v>0</v>
      </c>
      <c r="AR21" s="98"/>
      <c r="AS21" s="101"/>
      <c r="AT21" s="106"/>
      <c r="AU21" s="106"/>
      <c r="AV21" s="106"/>
      <c r="AW21" s="106"/>
    </row>
    <row r="22" spans="1:49" ht="50.1" customHeight="1">
      <c r="A22" s="78">
        <v>16</v>
      </c>
      <c r="B22" s="78" t="s">
        <v>76</v>
      </c>
      <c r="C22" s="78"/>
      <c r="D22" s="78">
        <v>521001</v>
      </c>
      <c r="E22" s="78"/>
      <c r="F22" s="78"/>
      <c r="G22" s="78"/>
      <c r="H22" s="78"/>
      <c r="I22" s="78"/>
      <c r="J22" s="78"/>
      <c r="K22" s="78"/>
      <c r="L22" s="78">
        <f t="shared" si="0"/>
        <v>0</v>
      </c>
      <c r="M22" s="79">
        <f t="shared" si="1"/>
        <v>0</v>
      </c>
      <c r="N22" s="108"/>
      <c r="O22" s="81">
        <f t="shared" si="13"/>
        <v>0</v>
      </c>
      <c r="P22" s="79">
        <f t="shared" si="20"/>
        <v>0</v>
      </c>
      <c r="Q22" s="95"/>
      <c r="R22" s="79">
        <f t="shared" si="2"/>
        <v>0</v>
      </c>
      <c r="S22" s="96"/>
      <c r="T22" s="79">
        <f t="shared" si="3"/>
        <v>0</v>
      </c>
      <c r="U22" s="79">
        <f t="shared" si="14"/>
        <v>0</v>
      </c>
      <c r="V22" s="97"/>
      <c r="W22" s="79">
        <f t="shared" si="21"/>
        <v>0</v>
      </c>
      <c r="X22" s="79">
        <f t="shared" si="15"/>
        <v>0</v>
      </c>
      <c r="Y22" s="79">
        <f t="shared" si="16"/>
        <v>0</v>
      </c>
      <c r="Z22" s="79">
        <f t="shared" si="5"/>
        <v>0</v>
      </c>
      <c r="AA22" s="79">
        <f t="shared" si="6"/>
        <v>0</v>
      </c>
      <c r="AB22" s="79">
        <f t="shared" si="17"/>
        <v>0</v>
      </c>
      <c r="AC22" s="79">
        <f t="shared" si="7"/>
        <v>0</v>
      </c>
      <c r="AD22" s="79">
        <f t="shared" si="8"/>
        <v>0</v>
      </c>
      <c r="AE22" s="79">
        <f t="shared" si="9"/>
        <v>0</v>
      </c>
      <c r="AF22" s="79">
        <f t="shared" si="10"/>
        <v>0</v>
      </c>
      <c r="AG22" s="98"/>
      <c r="AH22" s="99"/>
      <c r="AI22" s="98">
        <f t="shared" si="11"/>
        <v>0</v>
      </c>
      <c r="AJ22" s="98"/>
      <c r="AK22" s="90">
        <f t="shared" si="22"/>
        <v>0</v>
      </c>
      <c r="AL22" s="90"/>
      <c r="AM22" s="90"/>
      <c r="AN22" s="90"/>
      <c r="AO22" s="88">
        <f t="shared" si="18"/>
        <v>0</v>
      </c>
      <c r="AP22" s="100"/>
      <c r="AQ22" s="90">
        <f t="shared" si="19"/>
        <v>0</v>
      </c>
      <c r="AR22" s="98"/>
      <c r="AS22" s="101"/>
      <c r="AT22" s="106"/>
      <c r="AU22" s="106"/>
      <c r="AV22" s="106"/>
      <c r="AW22" s="106"/>
    </row>
    <row r="23" spans="1:49" ht="50.1" customHeight="1">
      <c r="A23" s="78">
        <v>17</v>
      </c>
      <c r="B23" s="78" t="s">
        <v>77</v>
      </c>
      <c r="C23" s="78"/>
      <c r="D23" s="78">
        <v>521001</v>
      </c>
      <c r="E23" s="78"/>
      <c r="F23" s="78"/>
      <c r="G23" s="78"/>
      <c r="H23" s="78"/>
      <c r="I23" s="78"/>
      <c r="J23" s="78"/>
      <c r="K23" s="78"/>
      <c r="L23" s="78">
        <f t="shared" si="0"/>
        <v>0</v>
      </c>
      <c r="M23" s="79">
        <f t="shared" si="1"/>
        <v>0</v>
      </c>
      <c r="N23" s="94"/>
      <c r="O23" s="81">
        <f t="shared" si="13"/>
        <v>0</v>
      </c>
      <c r="P23" s="79">
        <f t="shared" si="20"/>
        <v>0</v>
      </c>
      <c r="Q23" s="95"/>
      <c r="R23" s="79">
        <f t="shared" si="2"/>
        <v>0</v>
      </c>
      <c r="S23" s="96"/>
      <c r="T23" s="79">
        <f t="shared" si="3"/>
        <v>0</v>
      </c>
      <c r="U23" s="79">
        <f t="shared" si="14"/>
        <v>0</v>
      </c>
      <c r="V23" s="97"/>
      <c r="W23" s="79">
        <f t="shared" si="21"/>
        <v>0</v>
      </c>
      <c r="X23" s="79">
        <f t="shared" si="15"/>
        <v>0</v>
      </c>
      <c r="Y23" s="79">
        <f t="shared" si="16"/>
        <v>0</v>
      </c>
      <c r="Z23" s="79">
        <f t="shared" si="5"/>
        <v>0</v>
      </c>
      <c r="AA23" s="79">
        <f t="shared" si="6"/>
        <v>0</v>
      </c>
      <c r="AB23" s="79">
        <f t="shared" si="17"/>
        <v>0</v>
      </c>
      <c r="AC23" s="79">
        <f t="shared" si="7"/>
        <v>0</v>
      </c>
      <c r="AD23" s="79">
        <f t="shared" si="8"/>
        <v>0</v>
      </c>
      <c r="AE23" s="79">
        <f t="shared" si="9"/>
        <v>0</v>
      </c>
      <c r="AF23" s="79">
        <f t="shared" si="10"/>
        <v>0</v>
      </c>
      <c r="AG23" s="98"/>
      <c r="AH23" s="99"/>
      <c r="AI23" s="98">
        <f t="shared" si="11"/>
        <v>0</v>
      </c>
      <c r="AJ23" s="98"/>
      <c r="AK23" s="90">
        <f t="shared" si="22"/>
        <v>0</v>
      </c>
      <c r="AL23" s="90"/>
      <c r="AM23" s="90"/>
      <c r="AN23" s="90"/>
      <c r="AO23" s="88">
        <f t="shared" si="18"/>
        <v>0</v>
      </c>
      <c r="AP23" s="100"/>
      <c r="AQ23" s="90">
        <f t="shared" si="19"/>
        <v>0</v>
      </c>
      <c r="AR23" s="98"/>
      <c r="AS23" s="101"/>
      <c r="AT23" s="106"/>
      <c r="AU23" s="106"/>
      <c r="AV23" s="106"/>
      <c r="AW23" s="106"/>
    </row>
    <row r="24" spans="1:49" ht="50.1" customHeight="1">
      <c r="A24" s="78">
        <v>18</v>
      </c>
      <c r="B24" s="78" t="s">
        <v>78</v>
      </c>
      <c r="C24" s="78"/>
      <c r="D24" s="78">
        <v>521001</v>
      </c>
      <c r="E24" s="78"/>
      <c r="F24" s="78"/>
      <c r="G24" s="78"/>
      <c r="H24" s="78"/>
      <c r="I24" s="78"/>
      <c r="J24" s="78"/>
      <c r="K24" s="78"/>
      <c r="L24" s="78">
        <f t="shared" si="0"/>
        <v>0</v>
      </c>
      <c r="M24" s="79">
        <f t="shared" si="1"/>
        <v>0</v>
      </c>
      <c r="N24" s="108"/>
      <c r="O24" s="81">
        <f t="shared" si="13"/>
        <v>0</v>
      </c>
      <c r="P24" s="79">
        <f t="shared" si="20"/>
        <v>0</v>
      </c>
      <c r="Q24" s="95"/>
      <c r="R24" s="79">
        <f t="shared" si="2"/>
        <v>0</v>
      </c>
      <c r="S24" s="96"/>
      <c r="T24" s="79">
        <f t="shared" si="3"/>
        <v>0</v>
      </c>
      <c r="U24" s="79">
        <f t="shared" si="14"/>
        <v>0</v>
      </c>
      <c r="V24" s="97"/>
      <c r="W24" s="79">
        <f t="shared" si="21"/>
        <v>0</v>
      </c>
      <c r="X24" s="79">
        <f t="shared" si="15"/>
        <v>0</v>
      </c>
      <c r="Y24" s="79">
        <f t="shared" si="16"/>
        <v>0</v>
      </c>
      <c r="Z24" s="79">
        <f t="shared" si="5"/>
        <v>0</v>
      </c>
      <c r="AA24" s="79">
        <f t="shared" si="6"/>
        <v>0</v>
      </c>
      <c r="AB24" s="79">
        <f t="shared" si="17"/>
        <v>0</v>
      </c>
      <c r="AC24" s="79">
        <f t="shared" si="7"/>
        <v>0</v>
      </c>
      <c r="AD24" s="79">
        <f t="shared" si="8"/>
        <v>0</v>
      </c>
      <c r="AE24" s="79">
        <f t="shared" si="9"/>
        <v>0</v>
      </c>
      <c r="AF24" s="79">
        <f t="shared" si="10"/>
        <v>0</v>
      </c>
      <c r="AG24" s="98"/>
      <c r="AH24" s="99"/>
      <c r="AI24" s="98">
        <f t="shared" si="11"/>
        <v>0</v>
      </c>
      <c r="AJ24" s="98"/>
      <c r="AK24" s="90">
        <f t="shared" si="22"/>
        <v>0</v>
      </c>
      <c r="AL24" s="90"/>
      <c r="AM24" s="90"/>
      <c r="AN24" s="90"/>
      <c r="AO24" s="88">
        <f t="shared" si="18"/>
        <v>0</v>
      </c>
      <c r="AP24" s="100"/>
      <c r="AQ24" s="90">
        <f t="shared" si="19"/>
        <v>0</v>
      </c>
      <c r="AR24" s="98"/>
      <c r="AS24" s="101"/>
      <c r="AT24" s="106"/>
      <c r="AU24" s="106"/>
      <c r="AV24" s="106"/>
      <c r="AW24" s="106"/>
    </row>
    <row r="25" spans="1:49" ht="50.1" customHeight="1">
      <c r="A25" s="78">
        <v>19</v>
      </c>
      <c r="B25" s="78" t="s">
        <v>79</v>
      </c>
      <c r="C25" s="78"/>
      <c r="D25" s="78">
        <v>611010</v>
      </c>
      <c r="E25" s="78"/>
      <c r="F25" s="78"/>
      <c r="G25" s="78"/>
      <c r="H25" s="78"/>
      <c r="I25" s="78"/>
      <c r="J25" s="78"/>
      <c r="K25" s="78"/>
      <c r="L25" s="78">
        <f t="shared" si="0"/>
        <v>0</v>
      </c>
      <c r="M25" s="79">
        <f t="shared" si="1"/>
        <v>0</v>
      </c>
      <c r="N25" s="94"/>
      <c r="O25" s="81">
        <f t="shared" si="13"/>
        <v>0</v>
      </c>
      <c r="P25" s="79">
        <f t="shared" si="20"/>
        <v>0</v>
      </c>
      <c r="Q25" s="95"/>
      <c r="R25" s="79">
        <f t="shared" si="2"/>
        <v>0</v>
      </c>
      <c r="S25" s="96"/>
      <c r="T25" s="79">
        <f t="shared" si="3"/>
        <v>0</v>
      </c>
      <c r="U25" s="79">
        <f t="shared" si="14"/>
        <v>0</v>
      </c>
      <c r="V25" s="97"/>
      <c r="W25" s="79">
        <f t="shared" si="21"/>
        <v>0</v>
      </c>
      <c r="X25" s="79">
        <f t="shared" si="15"/>
        <v>0</v>
      </c>
      <c r="Y25" s="79">
        <f t="shared" si="16"/>
        <v>0</v>
      </c>
      <c r="Z25" s="79">
        <f t="shared" si="5"/>
        <v>0</v>
      </c>
      <c r="AA25" s="79">
        <f t="shared" si="6"/>
        <v>0</v>
      </c>
      <c r="AB25" s="79">
        <f t="shared" si="17"/>
        <v>0</v>
      </c>
      <c r="AC25" s="79">
        <f t="shared" si="7"/>
        <v>0</v>
      </c>
      <c r="AD25" s="79">
        <f t="shared" si="8"/>
        <v>0</v>
      </c>
      <c r="AE25" s="79">
        <f t="shared" si="9"/>
        <v>0</v>
      </c>
      <c r="AF25" s="79">
        <f t="shared" si="10"/>
        <v>0</v>
      </c>
      <c r="AG25" s="98"/>
      <c r="AH25" s="99"/>
      <c r="AI25" s="98">
        <f t="shared" si="11"/>
        <v>0</v>
      </c>
      <c r="AJ25" s="98"/>
      <c r="AK25" s="90">
        <f t="shared" si="22"/>
        <v>0</v>
      </c>
      <c r="AL25" s="90"/>
      <c r="AM25" s="90"/>
      <c r="AN25" s="90"/>
      <c r="AO25" s="88">
        <f t="shared" si="18"/>
        <v>0</v>
      </c>
      <c r="AP25" s="100"/>
      <c r="AQ25" s="90">
        <f t="shared" si="19"/>
        <v>0</v>
      </c>
      <c r="AR25" s="98"/>
      <c r="AS25" s="101"/>
      <c r="AT25" s="106"/>
      <c r="AU25" s="106"/>
      <c r="AV25" s="106"/>
      <c r="AW25" s="106"/>
    </row>
    <row r="26" spans="1:49" ht="50.1" customHeight="1">
      <c r="A26" s="78">
        <v>20</v>
      </c>
      <c r="B26" s="78" t="s">
        <v>80</v>
      </c>
      <c r="C26" s="78"/>
      <c r="D26" s="78">
        <v>521002</v>
      </c>
      <c r="E26" s="78"/>
      <c r="F26" s="78"/>
      <c r="G26" s="78"/>
      <c r="H26" s="78"/>
      <c r="I26" s="78"/>
      <c r="J26" s="78"/>
      <c r="K26" s="78"/>
      <c r="L26" s="78">
        <f t="shared" si="0"/>
        <v>0</v>
      </c>
      <c r="M26" s="79">
        <f t="shared" si="1"/>
        <v>0</v>
      </c>
      <c r="N26" s="109"/>
      <c r="O26" s="81">
        <f t="shared" si="13"/>
        <v>0</v>
      </c>
      <c r="P26" s="79">
        <f t="shared" si="20"/>
        <v>0</v>
      </c>
      <c r="Q26" s="95"/>
      <c r="R26" s="79">
        <f t="shared" si="2"/>
        <v>0</v>
      </c>
      <c r="S26" s="96"/>
      <c r="T26" s="79">
        <f t="shared" si="3"/>
        <v>0</v>
      </c>
      <c r="U26" s="79">
        <f t="shared" si="14"/>
        <v>0</v>
      </c>
      <c r="V26" s="97"/>
      <c r="W26" s="79">
        <f t="shared" si="21"/>
        <v>0</v>
      </c>
      <c r="X26" s="79">
        <f t="shared" si="15"/>
        <v>0</v>
      </c>
      <c r="Y26" s="79">
        <f t="shared" si="16"/>
        <v>0</v>
      </c>
      <c r="Z26" s="79">
        <f t="shared" si="5"/>
        <v>0</v>
      </c>
      <c r="AA26" s="79">
        <f t="shared" si="6"/>
        <v>0</v>
      </c>
      <c r="AB26" s="79">
        <f t="shared" si="17"/>
        <v>0</v>
      </c>
      <c r="AC26" s="79">
        <f t="shared" si="7"/>
        <v>0</v>
      </c>
      <c r="AD26" s="79">
        <f>(Z26+AC26)</f>
        <v>0</v>
      </c>
      <c r="AE26" s="79">
        <f t="shared" si="9"/>
        <v>0</v>
      </c>
      <c r="AF26" s="79">
        <f t="shared" si="10"/>
        <v>0</v>
      </c>
      <c r="AG26" s="98"/>
      <c r="AH26" s="99"/>
      <c r="AI26" s="98">
        <f t="shared" si="11"/>
        <v>0</v>
      </c>
      <c r="AJ26" s="98"/>
      <c r="AK26" s="90">
        <f t="shared" si="22"/>
        <v>0</v>
      </c>
      <c r="AL26" s="90"/>
      <c r="AM26" s="90"/>
      <c r="AN26" s="90"/>
      <c r="AO26" s="88">
        <f t="shared" si="18"/>
        <v>0</v>
      </c>
      <c r="AP26" s="100"/>
      <c r="AQ26" s="90">
        <f t="shared" si="19"/>
        <v>0</v>
      </c>
      <c r="AR26" s="98"/>
      <c r="AS26" s="101"/>
      <c r="AT26" s="106"/>
      <c r="AU26" s="106"/>
      <c r="AV26" s="106"/>
      <c r="AW26" s="106"/>
    </row>
    <row r="27" spans="1:49" ht="50.1" customHeight="1">
      <c r="A27" s="78">
        <v>21</v>
      </c>
      <c r="B27" s="78" t="s">
        <v>81</v>
      </c>
      <c r="C27" s="78"/>
      <c r="D27" s="78">
        <v>521002</v>
      </c>
      <c r="E27" s="78"/>
      <c r="F27" s="78"/>
      <c r="G27" s="78"/>
      <c r="H27" s="78"/>
      <c r="I27" s="78"/>
      <c r="J27" s="78"/>
      <c r="K27" s="78"/>
      <c r="L27" s="78">
        <f t="shared" si="0"/>
        <v>0</v>
      </c>
      <c r="M27" s="79">
        <f t="shared" si="1"/>
        <v>0</v>
      </c>
      <c r="N27" s="108"/>
      <c r="O27" s="81">
        <f t="shared" si="13"/>
        <v>0</v>
      </c>
      <c r="P27" s="79">
        <f t="shared" si="20"/>
        <v>0</v>
      </c>
      <c r="Q27" s="95"/>
      <c r="R27" s="79">
        <f t="shared" si="2"/>
        <v>0</v>
      </c>
      <c r="S27" s="96"/>
      <c r="T27" s="79">
        <f t="shared" si="3"/>
        <v>0</v>
      </c>
      <c r="U27" s="79">
        <f t="shared" si="14"/>
        <v>0</v>
      </c>
      <c r="V27" s="97"/>
      <c r="W27" s="79">
        <f t="shared" si="21"/>
        <v>0</v>
      </c>
      <c r="X27" s="79">
        <f t="shared" si="15"/>
        <v>0</v>
      </c>
      <c r="Y27" s="79">
        <f t="shared" si="16"/>
        <v>0</v>
      </c>
      <c r="Z27" s="79">
        <f t="shared" si="5"/>
        <v>0</v>
      </c>
      <c r="AA27" s="79">
        <f t="shared" si="6"/>
        <v>0</v>
      </c>
      <c r="AB27" s="79">
        <f t="shared" si="17"/>
        <v>0</v>
      </c>
      <c r="AC27" s="79">
        <f t="shared" si="7"/>
        <v>0</v>
      </c>
      <c r="AD27" s="79">
        <f t="shared" ref="AD27:AD40" si="23">(Z27+AC27)</f>
        <v>0</v>
      </c>
      <c r="AE27" s="79">
        <f t="shared" si="9"/>
        <v>0</v>
      </c>
      <c r="AF27" s="79">
        <f t="shared" si="10"/>
        <v>0</v>
      </c>
      <c r="AG27" s="98"/>
      <c r="AH27" s="98"/>
      <c r="AI27" s="98">
        <f t="shared" si="11"/>
        <v>0</v>
      </c>
      <c r="AJ27" s="98"/>
      <c r="AK27" s="90">
        <f t="shared" si="22"/>
        <v>0</v>
      </c>
      <c r="AL27" s="90"/>
      <c r="AM27" s="90"/>
      <c r="AN27" s="90"/>
      <c r="AO27" s="88">
        <f t="shared" si="18"/>
        <v>0</v>
      </c>
      <c r="AP27" s="100"/>
      <c r="AQ27" s="90">
        <f t="shared" si="19"/>
        <v>0</v>
      </c>
      <c r="AR27" s="98"/>
      <c r="AS27" s="101"/>
      <c r="AT27" s="106"/>
      <c r="AU27" s="106"/>
      <c r="AV27" s="106"/>
      <c r="AW27" s="106"/>
    </row>
    <row r="28" spans="1:49" ht="50.1" customHeight="1">
      <c r="A28" s="78">
        <v>22</v>
      </c>
      <c r="B28" s="78" t="s">
        <v>82</v>
      </c>
      <c r="C28" s="78"/>
      <c r="D28" s="78">
        <v>521002</v>
      </c>
      <c r="E28" s="78"/>
      <c r="F28" s="78"/>
      <c r="G28" s="78"/>
      <c r="H28" s="78"/>
      <c r="I28" s="78"/>
      <c r="J28" s="78"/>
      <c r="K28" s="78"/>
      <c r="L28" s="78">
        <f t="shared" si="0"/>
        <v>0</v>
      </c>
      <c r="M28" s="79">
        <f t="shared" si="1"/>
        <v>0</v>
      </c>
      <c r="N28" s="94"/>
      <c r="O28" s="81">
        <f t="shared" si="13"/>
        <v>0</v>
      </c>
      <c r="P28" s="79">
        <f t="shared" si="20"/>
        <v>0</v>
      </c>
      <c r="Q28" s="95"/>
      <c r="R28" s="79">
        <f t="shared" si="2"/>
        <v>0</v>
      </c>
      <c r="S28" s="96"/>
      <c r="T28" s="79">
        <f t="shared" si="3"/>
        <v>0</v>
      </c>
      <c r="U28" s="79">
        <f t="shared" si="14"/>
        <v>0</v>
      </c>
      <c r="V28" s="97"/>
      <c r="W28" s="79">
        <f t="shared" si="21"/>
        <v>0</v>
      </c>
      <c r="X28" s="79">
        <f t="shared" si="15"/>
        <v>0</v>
      </c>
      <c r="Y28" s="79">
        <f t="shared" si="16"/>
        <v>0</v>
      </c>
      <c r="Z28" s="79">
        <f t="shared" si="5"/>
        <v>0</v>
      </c>
      <c r="AA28" s="79">
        <f t="shared" si="6"/>
        <v>0</v>
      </c>
      <c r="AB28" s="79">
        <f t="shared" si="17"/>
        <v>0</v>
      </c>
      <c r="AC28" s="79">
        <f t="shared" si="7"/>
        <v>0</v>
      </c>
      <c r="AD28" s="79">
        <f t="shared" si="23"/>
        <v>0</v>
      </c>
      <c r="AE28" s="79">
        <f t="shared" si="9"/>
        <v>0</v>
      </c>
      <c r="AF28" s="79">
        <f t="shared" si="10"/>
        <v>0</v>
      </c>
      <c r="AG28" s="98"/>
      <c r="AH28" s="99"/>
      <c r="AI28" s="98">
        <f t="shared" si="11"/>
        <v>0</v>
      </c>
      <c r="AJ28" s="98"/>
      <c r="AK28" s="90">
        <f t="shared" si="22"/>
        <v>0</v>
      </c>
      <c r="AL28" s="90"/>
      <c r="AM28" s="90"/>
      <c r="AN28" s="90"/>
      <c r="AO28" s="88">
        <f t="shared" si="18"/>
        <v>0</v>
      </c>
      <c r="AP28" s="100"/>
      <c r="AQ28" s="90">
        <f t="shared" si="19"/>
        <v>0</v>
      </c>
      <c r="AR28" s="98"/>
      <c r="AS28" s="101"/>
      <c r="AT28" s="106"/>
      <c r="AU28" s="106"/>
      <c r="AV28" s="106"/>
      <c r="AW28" s="106"/>
    </row>
    <row r="29" spans="1:49" ht="50.1" customHeight="1">
      <c r="A29" s="78">
        <v>23</v>
      </c>
      <c r="B29" s="78" t="s">
        <v>83</v>
      </c>
      <c r="C29" s="78"/>
      <c r="D29" s="78">
        <v>521002</v>
      </c>
      <c r="E29" s="78"/>
      <c r="F29" s="78"/>
      <c r="G29" s="78"/>
      <c r="H29" s="78"/>
      <c r="I29" s="78"/>
      <c r="J29" s="78"/>
      <c r="K29" s="78"/>
      <c r="L29" s="78">
        <f t="shared" si="0"/>
        <v>0</v>
      </c>
      <c r="M29" s="79">
        <f t="shared" si="1"/>
        <v>0</v>
      </c>
      <c r="N29" s="94"/>
      <c r="O29" s="81">
        <f t="shared" si="13"/>
        <v>0</v>
      </c>
      <c r="P29" s="79">
        <f t="shared" si="20"/>
        <v>0</v>
      </c>
      <c r="Q29" s="95"/>
      <c r="R29" s="79">
        <f t="shared" si="2"/>
        <v>0</v>
      </c>
      <c r="S29" s="96"/>
      <c r="T29" s="79">
        <f t="shared" si="3"/>
        <v>0</v>
      </c>
      <c r="U29" s="79">
        <f t="shared" si="14"/>
        <v>0</v>
      </c>
      <c r="V29" s="97"/>
      <c r="W29" s="79">
        <f t="shared" si="21"/>
        <v>0</v>
      </c>
      <c r="X29" s="79">
        <f t="shared" si="15"/>
        <v>0</v>
      </c>
      <c r="Y29" s="79">
        <f t="shared" si="16"/>
        <v>0</v>
      </c>
      <c r="Z29" s="79">
        <f t="shared" si="5"/>
        <v>0</v>
      </c>
      <c r="AA29" s="79">
        <f t="shared" si="6"/>
        <v>0</v>
      </c>
      <c r="AB29" s="79">
        <f t="shared" si="17"/>
        <v>0</v>
      </c>
      <c r="AC29" s="79">
        <f t="shared" si="7"/>
        <v>0</v>
      </c>
      <c r="AD29" s="79">
        <v>0</v>
      </c>
      <c r="AE29" s="79">
        <f t="shared" si="9"/>
        <v>0</v>
      </c>
      <c r="AF29" s="79">
        <v>0</v>
      </c>
      <c r="AG29" s="98"/>
      <c r="AH29" s="99"/>
      <c r="AI29" s="98">
        <f t="shared" si="11"/>
        <v>0</v>
      </c>
      <c r="AJ29" s="98"/>
      <c r="AK29" s="90">
        <f t="shared" si="22"/>
        <v>0</v>
      </c>
      <c r="AL29" s="90"/>
      <c r="AM29" s="90"/>
      <c r="AN29" s="90"/>
      <c r="AO29" s="88">
        <f t="shared" si="18"/>
        <v>0</v>
      </c>
      <c r="AP29" s="100"/>
      <c r="AQ29" s="90">
        <f t="shared" si="19"/>
        <v>0</v>
      </c>
      <c r="AR29" s="98"/>
      <c r="AS29" s="101"/>
      <c r="AT29" s="106"/>
      <c r="AU29" s="106"/>
      <c r="AV29" s="106"/>
      <c r="AW29" s="106"/>
    </row>
    <row r="30" spans="1:49" ht="50.1" customHeight="1">
      <c r="A30" s="78">
        <v>24</v>
      </c>
      <c r="B30" s="78" t="s">
        <v>84</v>
      </c>
      <c r="C30" s="78"/>
      <c r="D30" s="78">
        <v>521002</v>
      </c>
      <c r="E30" s="78"/>
      <c r="F30" s="78"/>
      <c r="G30" s="78"/>
      <c r="H30" s="78"/>
      <c r="I30" s="78"/>
      <c r="J30" s="78"/>
      <c r="K30" s="78"/>
      <c r="L30" s="78">
        <f t="shared" si="0"/>
        <v>0</v>
      </c>
      <c r="M30" s="79">
        <f t="shared" si="1"/>
        <v>0</v>
      </c>
      <c r="N30" s="94"/>
      <c r="O30" s="81">
        <f t="shared" si="13"/>
        <v>0</v>
      </c>
      <c r="P30" s="79">
        <f t="shared" si="20"/>
        <v>0</v>
      </c>
      <c r="Q30" s="95"/>
      <c r="R30" s="79">
        <f t="shared" si="2"/>
        <v>0</v>
      </c>
      <c r="S30" s="96"/>
      <c r="T30" s="79">
        <f t="shared" si="3"/>
        <v>0</v>
      </c>
      <c r="U30" s="79">
        <f t="shared" si="14"/>
        <v>0</v>
      </c>
      <c r="V30" s="97"/>
      <c r="W30" s="79">
        <f t="shared" si="21"/>
        <v>0</v>
      </c>
      <c r="X30" s="79">
        <f t="shared" si="15"/>
        <v>0</v>
      </c>
      <c r="Y30" s="79">
        <f t="shared" si="16"/>
        <v>0</v>
      </c>
      <c r="Z30" s="79">
        <f t="shared" si="5"/>
        <v>0</v>
      </c>
      <c r="AA30" s="79">
        <f t="shared" si="6"/>
        <v>0</v>
      </c>
      <c r="AB30" s="79">
        <f t="shared" si="17"/>
        <v>0</v>
      </c>
      <c r="AC30" s="79">
        <f t="shared" si="7"/>
        <v>0</v>
      </c>
      <c r="AD30" s="79">
        <f t="shared" si="23"/>
        <v>0</v>
      </c>
      <c r="AE30" s="79">
        <f t="shared" si="9"/>
        <v>0</v>
      </c>
      <c r="AF30" s="79">
        <f t="shared" si="10"/>
        <v>0</v>
      </c>
      <c r="AG30" s="98"/>
      <c r="AH30" s="99"/>
      <c r="AI30" s="98">
        <f t="shared" si="11"/>
        <v>0</v>
      </c>
      <c r="AJ30" s="98"/>
      <c r="AK30" s="90">
        <f t="shared" si="22"/>
        <v>0</v>
      </c>
      <c r="AL30" s="90"/>
      <c r="AM30" s="90"/>
      <c r="AN30" s="90"/>
      <c r="AO30" s="88">
        <f t="shared" si="18"/>
        <v>0</v>
      </c>
      <c r="AP30" s="100"/>
      <c r="AQ30" s="90">
        <f t="shared" si="19"/>
        <v>0</v>
      </c>
      <c r="AR30" s="98"/>
      <c r="AS30" s="101"/>
      <c r="AT30" s="106"/>
      <c r="AU30" s="106"/>
      <c r="AV30" s="106"/>
      <c r="AW30" s="106"/>
    </row>
    <row r="31" spans="1:49" ht="50.1" customHeight="1">
      <c r="A31" s="78">
        <v>25</v>
      </c>
      <c r="B31" s="78" t="s">
        <v>85</v>
      </c>
      <c r="C31" s="78"/>
      <c r="D31" s="78">
        <v>521002</v>
      </c>
      <c r="E31" s="78"/>
      <c r="F31" s="78"/>
      <c r="G31" s="78"/>
      <c r="H31" s="78"/>
      <c r="I31" s="78"/>
      <c r="J31" s="78"/>
      <c r="K31" s="78"/>
      <c r="L31" s="78">
        <f t="shared" si="0"/>
        <v>0</v>
      </c>
      <c r="M31" s="79">
        <f t="shared" si="1"/>
        <v>0</v>
      </c>
      <c r="N31" s="94"/>
      <c r="O31" s="81">
        <f t="shared" si="13"/>
        <v>0</v>
      </c>
      <c r="P31" s="79">
        <f t="shared" si="20"/>
        <v>0</v>
      </c>
      <c r="Q31" s="95"/>
      <c r="R31" s="79">
        <f t="shared" si="2"/>
        <v>0</v>
      </c>
      <c r="S31" s="96"/>
      <c r="T31" s="79">
        <f t="shared" si="3"/>
        <v>0</v>
      </c>
      <c r="U31" s="79">
        <f t="shared" si="14"/>
        <v>0</v>
      </c>
      <c r="V31" s="97"/>
      <c r="W31" s="79">
        <f t="shared" si="21"/>
        <v>0</v>
      </c>
      <c r="X31" s="79">
        <f t="shared" si="15"/>
        <v>0</v>
      </c>
      <c r="Y31" s="79">
        <f t="shared" si="16"/>
        <v>0</v>
      </c>
      <c r="Z31" s="79">
        <f t="shared" si="5"/>
        <v>0</v>
      </c>
      <c r="AA31" s="79">
        <f t="shared" si="6"/>
        <v>0</v>
      </c>
      <c r="AB31" s="79">
        <f t="shared" si="17"/>
        <v>0</v>
      </c>
      <c r="AC31" s="79">
        <f t="shared" si="7"/>
        <v>0</v>
      </c>
      <c r="AD31" s="79">
        <f t="shared" si="23"/>
        <v>0</v>
      </c>
      <c r="AE31" s="79">
        <f t="shared" si="9"/>
        <v>0</v>
      </c>
      <c r="AF31" s="79">
        <f t="shared" si="10"/>
        <v>0</v>
      </c>
      <c r="AG31" s="98"/>
      <c r="AH31" s="99"/>
      <c r="AI31" s="98">
        <f t="shared" si="11"/>
        <v>0</v>
      </c>
      <c r="AJ31" s="98"/>
      <c r="AK31" s="90">
        <f t="shared" si="22"/>
        <v>0</v>
      </c>
      <c r="AL31" s="90"/>
      <c r="AM31" s="90"/>
      <c r="AN31" s="90"/>
      <c r="AO31" s="88">
        <f>SUM(AL31:AN31)</f>
        <v>0</v>
      </c>
      <c r="AP31" s="100"/>
      <c r="AQ31" s="90">
        <f t="shared" si="19"/>
        <v>0</v>
      </c>
      <c r="AR31" s="98"/>
      <c r="AS31" s="101"/>
      <c r="AT31" s="106"/>
      <c r="AU31" s="106"/>
      <c r="AV31" s="106"/>
      <c r="AW31" s="106"/>
    </row>
    <row r="32" spans="1:49" ht="50.1" customHeight="1">
      <c r="A32" s="78">
        <v>26</v>
      </c>
      <c r="B32" s="78" t="s">
        <v>86</v>
      </c>
      <c r="C32" s="78"/>
      <c r="D32" s="78">
        <v>521002</v>
      </c>
      <c r="E32" s="78"/>
      <c r="F32" s="78"/>
      <c r="G32" s="78"/>
      <c r="H32" s="78"/>
      <c r="I32" s="78"/>
      <c r="J32" s="78"/>
      <c r="K32" s="78"/>
      <c r="L32" s="78">
        <f t="shared" si="0"/>
        <v>0</v>
      </c>
      <c r="M32" s="79">
        <f t="shared" si="1"/>
        <v>0</v>
      </c>
      <c r="N32" s="108"/>
      <c r="O32" s="81">
        <f t="shared" si="13"/>
        <v>0</v>
      </c>
      <c r="P32" s="79">
        <f t="shared" si="20"/>
        <v>0</v>
      </c>
      <c r="Q32" s="95"/>
      <c r="R32" s="79">
        <f t="shared" si="2"/>
        <v>0</v>
      </c>
      <c r="S32" s="96"/>
      <c r="T32" s="79">
        <f t="shared" si="3"/>
        <v>0</v>
      </c>
      <c r="U32" s="79">
        <f t="shared" si="14"/>
        <v>0</v>
      </c>
      <c r="V32" s="97"/>
      <c r="W32" s="79">
        <f t="shared" si="21"/>
        <v>0</v>
      </c>
      <c r="X32" s="79">
        <f t="shared" si="15"/>
        <v>0</v>
      </c>
      <c r="Y32" s="79">
        <f t="shared" si="16"/>
        <v>0</v>
      </c>
      <c r="Z32" s="79">
        <f t="shared" si="5"/>
        <v>0</v>
      </c>
      <c r="AA32" s="79">
        <f t="shared" si="6"/>
        <v>0</v>
      </c>
      <c r="AB32" s="79">
        <f t="shared" si="17"/>
        <v>0</v>
      </c>
      <c r="AC32" s="79">
        <f t="shared" si="7"/>
        <v>0</v>
      </c>
      <c r="AD32" s="79">
        <f t="shared" si="23"/>
        <v>0</v>
      </c>
      <c r="AE32" s="79">
        <f t="shared" si="9"/>
        <v>0</v>
      </c>
      <c r="AF32" s="79">
        <f t="shared" si="10"/>
        <v>0</v>
      </c>
      <c r="AG32" s="98"/>
      <c r="AH32" s="99">
        <v>0</v>
      </c>
      <c r="AI32" s="98">
        <f t="shared" si="11"/>
        <v>0</v>
      </c>
      <c r="AJ32" s="98"/>
      <c r="AK32" s="90">
        <f t="shared" si="22"/>
        <v>0</v>
      </c>
      <c r="AL32" s="90"/>
      <c r="AM32" s="90"/>
      <c r="AN32" s="90"/>
      <c r="AO32" s="88">
        <f>SUM(AL32:AN32)</f>
        <v>0</v>
      </c>
      <c r="AP32" s="100"/>
      <c r="AQ32" s="90">
        <f t="shared" si="19"/>
        <v>0</v>
      </c>
      <c r="AR32" s="98"/>
      <c r="AS32" s="101"/>
      <c r="AT32" s="106"/>
      <c r="AU32" s="106"/>
      <c r="AV32" s="106"/>
      <c r="AW32" s="106"/>
    </row>
    <row r="33" spans="1:49" ht="50.1" customHeight="1">
      <c r="A33" s="78">
        <v>27</v>
      </c>
      <c r="B33" s="78" t="s">
        <v>87</v>
      </c>
      <c r="C33" s="78"/>
      <c r="D33" s="78">
        <v>521002</v>
      </c>
      <c r="E33" s="78"/>
      <c r="F33" s="78"/>
      <c r="G33" s="78"/>
      <c r="H33" s="78"/>
      <c r="I33" s="78"/>
      <c r="J33" s="78"/>
      <c r="K33" s="78"/>
      <c r="L33" s="78">
        <f t="shared" si="0"/>
        <v>0</v>
      </c>
      <c r="M33" s="79">
        <f t="shared" si="1"/>
        <v>0</v>
      </c>
      <c r="N33" s="94"/>
      <c r="O33" s="81">
        <f t="shared" si="13"/>
        <v>0</v>
      </c>
      <c r="P33" s="79">
        <f t="shared" si="20"/>
        <v>0</v>
      </c>
      <c r="Q33" s="95"/>
      <c r="R33" s="79">
        <f t="shared" si="2"/>
        <v>0</v>
      </c>
      <c r="S33" s="96"/>
      <c r="T33" s="79">
        <f t="shared" si="3"/>
        <v>0</v>
      </c>
      <c r="U33" s="79">
        <f t="shared" si="14"/>
        <v>0</v>
      </c>
      <c r="V33" s="97"/>
      <c r="W33" s="79">
        <f t="shared" si="21"/>
        <v>0</v>
      </c>
      <c r="X33" s="79">
        <f t="shared" si="15"/>
        <v>0</v>
      </c>
      <c r="Y33" s="79">
        <f t="shared" si="16"/>
        <v>0</v>
      </c>
      <c r="Z33" s="79">
        <f t="shared" si="5"/>
        <v>0</v>
      </c>
      <c r="AA33" s="79">
        <f t="shared" si="6"/>
        <v>0</v>
      </c>
      <c r="AB33" s="79">
        <f t="shared" si="17"/>
        <v>0</v>
      </c>
      <c r="AC33" s="79">
        <f t="shared" si="7"/>
        <v>0</v>
      </c>
      <c r="AD33" s="79">
        <f t="shared" si="23"/>
        <v>0</v>
      </c>
      <c r="AE33" s="79">
        <f t="shared" si="9"/>
        <v>0</v>
      </c>
      <c r="AF33" s="79">
        <f t="shared" si="10"/>
        <v>0</v>
      </c>
      <c r="AG33" s="98"/>
      <c r="AH33" s="99"/>
      <c r="AI33" s="98">
        <f t="shared" si="11"/>
        <v>0</v>
      </c>
      <c r="AJ33" s="98"/>
      <c r="AK33" s="98">
        <f t="shared" si="22"/>
        <v>0</v>
      </c>
      <c r="AL33" s="98"/>
      <c r="AM33" s="98"/>
      <c r="AN33" s="98"/>
      <c r="AO33" s="88">
        <f t="shared" si="18"/>
        <v>0</v>
      </c>
      <c r="AP33" s="100"/>
      <c r="AQ33" s="90">
        <f t="shared" si="19"/>
        <v>0</v>
      </c>
      <c r="AR33" s="98"/>
      <c r="AS33" s="101"/>
      <c r="AT33" s="106"/>
      <c r="AU33" s="106"/>
      <c r="AV33" s="106"/>
      <c r="AW33" s="106"/>
    </row>
    <row r="34" spans="1:49" ht="50.1" customHeight="1">
      <c r="A34" s="78">
        <v>28</v>
      </c>
      <c r="B34" s="78" t="s">
        <v>88</v>
      </c>
      <c r="C34" s="78"/>
      <c r="D34" s="78">
        <v>521002</v>
      </c>
      <c r="E34" s="78"/>
      <c r="F34" s="78"/>
      <c r="G34" s="78"/>
      <c r="H34" s="78"/>
      <c r="I34" s="78"/>
      <c r="J34" s="78"/>
      <c r="K34" s="78"/>
      <c r="L34" s="78">
        <f t="shared" si="0"/>
        <v>0</v>
      </c>
      <c r="M34" s="79">
        <f t="shared" si="1"/>
        <v>0</v>
      </c>
      <c r="N34" s="94"/>
      <c r="O34" s="81">
        <f t="shared" si="13"/>
        <v>0</v>
      </c>
      <c r="P34" s="79">
        <f t="shared" si="20"/>
        <v>0</v>
      </c>
      <c r="Q34" s="95"/>
      <c r="R34" s="79">
        <f t="shared" si="2"/>
        <v>0</v>
      </c>
      <c r="S34" s="96"/>
      <c r="T34" s="79">
        <f t="shared" si="3"/>
        <v>0</v>
      </c>
      <c r="U34" s="79">
        <f t="shared" si="14"/>
        <v>0</v>
      </c>
      <c r="V34" s="97"/>
      <c r="W34" s="79">
        <f t="shared" si="21"/>
        <v>0</v>
      </c>
      <c r="X34" s="79">
        <f t="shared" si="15"/>
        <v>0</v>
      </c>
      <c r="Y34" s="79">
        <f t="shared" si="16"/>
        <v>0</v>
      </c>
      <c r="Z34" s="79">
        <f t="shared" si="5"/>
        <v>0</v>
      </c>
      <c r="AA34" s="79">
        <f t="shared" si="6"/>
        <v>0</v>
      </c>
      <c r="AB34" s="79">
        <f t="shared" si="17"/>
        <v>0</v>
      </c>
      <c r="AC34" s="79">
        <f t="shared" si="7"/>
        <v>0</v>
      </c>
      <c r="AD34" s="79">
        <f t="shared" si="23"/>
        <v>0</v>
      </c>
      <c r="AE34" s="79">
        <f t="shared" si="9"/>
        <v>0</v>
      </c>
      <c r="AF34" s="79">
        <f t="shared" si="10"/>
        <v>0</v>
      </c>
      <c r="AG34" s="98"/>
      <c r="AH34" s="99"/>
      <c r="AI34" s="98">
        <f t="shared" si="11"/>
        <v>0</v>
      </c>
      <c r="AJ34" s="98"/>
      <c r="AK34" s="98">
        <f t="shared" si="22"/>
        <v>0</v>
      </c>
      <c r="AL34" s="98"/>
      <c r="AM34" s="98"/>
      <c r="AN34" s="98"/>
      <c r="AO34" s="88">
        <f t="shared" si="18"/>
        <v>0</v>
      </c>
      <c r="AP34" s="100"/>
      <c r="AQ34" s="90">
        <f t="shared" si="19"/>
        <v>0</v>
      </c>
      <c r="AR34" s="98"/>
      <c r="AS34" s="101"/>
      <c r="AT34" s="106"/>
      <c r="AU34" s="106"/>
      <c r="AV34" s="106"/>
      <c r="AW34" s="106"/>
    </row>
    <row r="35" spans="1:49" ht="50.1" customHeight="1">
      <c r="A35" s="78">
        <v>29</v>
      </c>
      <c r="B35" s="78" t="s">
        <v>89</v>
      </c>
      <c r="C35" s="78"/>
      <c r="D35" s="78">
        <v>521002</v>
      </c>
      <c r="E35" s="78"/>
      <c r="F35" s="78"/>
      <c r="G35" s="78"/>
      <c r="H35" s="78"/>
      <c r="I35" s="78"/>
      <c r="J35" s="78"/>
      <c r="K35" s="78"/>
      <c r="L35" s="78">
        <f t="shared" si="0"/>
        <v>0</v>
      </c>
      <c r="M35" s="79">
        <f t="shared" si="1"/>
        <v>0</v>
      </c>
      <c r="N35" s="94"/>
      <c r="O35" s="81">
        <f t="shared" si="13"/>
        <v>0</v>
      </c>
      <c r="P35" s="79">
        <f t="shared" si="20"/>
        <v>0</v>
      </c>
      <c r="Q35" s="95"/>
      <c r="R35" s="79">
        <f t="shared" si="2"/>
        <v>0</v>
      </c>
      <c r="S35" s="96"/>
      <c r="T35" s="79">
        <f t="shared" si="3"/>
        <v>0</v>
      </c>
      <c r="U35" s="79">
        <f t="shared" si="14"/>
        <v>0</v>
      </c>
      <c r="V35" s="97"/>
      <c r="W35" s="79">
        <f t="shared" si="21"/>
        <v>0</v>
      </c>
      <c r="X35" s="79">
        <f t="shared" si="15"/>
        <v>0</v>
      </c>
      <c r="Y35" s="79">
        <f t="shared" si="16"/>
        <v>0</v>
      </c>
      <c r="Z35" s="79">
        <f t="shared" si="5"/>
        <v>0</v>
      </c>
      <c r="AA35" s="79">
        <f t="shared" si="6"/>
        <v>0</v>
      </c>
      <c r="AB35" s="79">
        <f t="shared" si="17"/>
        <v>0</v>
      </c>
      <c r="AC35" s="79">
        <f t="shared" si="7"/>
        <v>0</v>
      </c>
      <c r="AD35" s="79">
        <f t="shared" si="23"/>
        <v>0</v>
      </c>
      <c r="AE35" s="79">
        <f t="shared" si="9"/>
        <v>0</v>
      </c>
      <c r="AF35" s="79">
        <f t="shared" si="10"/>
        <v>0</v>
      </c>
      <c r="AG35" s="98"/>
      <c r="AH35" s="99"/>
      <c r="AI35" s="98">
        <f t="shared" si="11"/>
        <v>0</v>
      </c>
      <c r="AJ35" s="98"/>
      <c r="AK35" s="98">
        <f t="shared" si="22"/>
        <v>0</v>
      </c>
      <c r="AL35" s="98"/>
      <c r="AM35" s="98"/>
      <c r="AN35" s="98"/>
      <c r="AO35" s="88">
        <f t="shared" si="18"/>
        <v>0</v>
      </c>
      <c r="AP35" s="100"/>
      <c r="AQ35" s="90">
        <f t="shared" si="19"/>
        <v>0</v>
      </c>
      <c r="AR35" s="98"/>
      <c r="AS35" s="101"/>
      <c r="AT35" s="106"/>
      <c r="AU35" s="106"/>
      <c r="AV35" s="106"/>
      <c r="AW35" s="106"/>
    </row>
    <row r="36" spans="1:49" ht="50.1" customHeight="1">
      <c r="A36" s="78">
        <v>30</v>
      </c>
      <c r="B36" s="78" t="s">
        <v>90</v>
      </c>
      <c r="C36" s="78"/>
      <c r="D36" s="78">
        <v>521002</v>
      </c>
      <c r="E36" s="78"/>
      <c r="F36" s="78"/>
      <c r="G36" s="78"/>
      <c r="H36" s="78"/>
      <c r="I36" s="78"/>
      <c r="J36" s="78"/>
      <c r="K36" s="78"/>
      <c r="L36" s="78">
        <f t="shared" si="0"/>
        <v>0</v>
      </c>
      <c r="M36" s="79">
        <f t="shared" si="1"/>
        <v>0</v>
      </c>
      <c r="N36" s="94"/>
      <c r="O36" s="81">
        <f t="shared" si="13"/>
        <v>0</v>
      </c>
      <c r="P36" s="79">
        <f t="shared" si="20"/>
        <v>0</v>
      </c>
      <c r="Q36" s="95"/>
      <c r="R36" s="79">
        <f t="shared" si="2"/>
        <v>0</v>
      </c>
      <c r="S36" s="96"/>
      <c r="T36" s="79">
        <f t="shared" si="3"/>
        <v>0</v>
      </c>
      <c r="U36" s="79">
        <f t="shared" si="14"/>
        <v>0</v>
      </c>
      <c r="V36" s="97"/>
      <c r="W36" s="79">
        <f t="shared" si="21"/>
        <v>0</v>
      </c>
      <c r="X36" s="79">
        <f t="shared" si="15"/>
        <v>0</v>
      </c>
      <c r="Y36" s="79">
        <f t="shared" si="16"/>
        <v>0</v>
      </c>
      <c r="Z36" s="79">
        <f t="shared" si="5"/>
        <v>0</v>
      </c>
      <c r="AA36" s="79">
        <f t="shared" si="6"/>
        <v>0</v>
      </c>
      <c r="AB36" s="79">
        <f t="shared" si="17"/>
        <v>0</v>
      </c>
      <c r="AC36" s="79">
        <f t="shared" si="7"/>
        <v>0</v>
      </c>
      <c r="AD36" s="79">
        <f t="shared" si="23"/>
        <v>0</v>
      </c>
      <c r="AE36" s="79">
        <f t="shared" si="9"/>
        <v>0</v>
      </c>
      <c r="AF36" s="79">
        <f t="shared" si="10"/>
        <v>0</v>
      </c>
      <c r="AG36" s="98"/>
      <c r="AH36" s="99"/>
      <c r="AI36" s="98">
        <f t="shared" si="11"/>
        <v>0</v>
      </c>
      <c r="AJ36" s="98"/>
      <c r="AK36" s="98">
        <f t="shared" si="22"/>
        <v>0</v>
      </c>
      <c r="AL36" s="98"/>
      <c r="AM36" s="98"/>
      <c r="AN36" s="98"/>
      <c r="AO36" s="88">
        <f t="shared" si="18"/>
        <v>0</v>
      </c>
      <c r="AP36" s="100"/>
      <c r="AQ36" s="90">
        <f t="shared" si="19"/>
        <v>0</v>
      </c>
      <c r="AR36" s="98"/>
      <c r="AS36" s="101"/>
      <c r="AT36" s="106"/>
      <c r="AU36" s="106"/>
      <c r="AV36" s="106"/>
      <c r="AW36" s="106"/>
    </row>
    <row r="37" spans="1:49" ht="50.1" customHeight="1">
      <c r="A37" s="78">
        <v>31</v>
      </c>
      <c r="B37" s="78" t="s">
        <v>91</v>
      </c>
      <c r="C37" s="78"/>
      <c r="D37" s="78">
        <v>521002</v>
      </c>
      <c r="E37" s="78"/>
      <c r="F37" s="78"/>
      <c r="G37" s="78"/>
      <c r="H37" s="78"/>
      <c r="I37" s="78"/>
      <c r="J37" s="78"/>
      <c r="K37" s="78"/>
      <c r="L37" s="78">
        <f t="shared" si="0"/>
        <v>0</v>
      </c>
      <c r="M37" s="79">
        <f t="shared" si="1"/>
        <v>0</v>
      </c>
      <c r="N37" s="94"/>
      <c r="O37" s="81">
        <f t="shared" si="13"/>
        <v>0</v>
      </c>
      <c r="P37" s="79">
        <f t="shared" si="20"/>
        <v>0</v>
      </c>
      <c r="Q37" s="95"/>
      <c r="R37" s="79">
        <f t="shared" si="2"/>
        <v>0</v>
      </c>
      <c r="S37" s="96"/>
      <c r="T37" s="79">
        <f>IF(L37=0,0,((M37+N37)/L37/8)*1.55*1.35*S37)</f>
        <v>0</v>
      </c>
      <c r="U37" s="79">
        <f t="shared" si="14"/>
        <v>0</v>
      </c>
      <c r="V37" s="97"/>
      <c r="W37" s="79">
        <f>IF((L37+O37)=0,0,U37/(L37+O37)*V37*2)</f>
        <v>0</v>
      </c>
      <c r="X37" s="79">
        <f>COUNTIF(K37,"1")</f>
        <v>0</v>
      </c>
      <c r="Y37" s="79">
        <f t="shared" si="16"/>
        <v>0</v>
      </c>
      <c r="Z37" s="79">
        <f t="shared" si="5"/>
        <v>0</v>
      </c>
      <c r="AA37" s="79">
        <f t="shared" si="6"/>
        <v>0</v>
      </c>
      <c r="AB37" s="79">
        <f t="shared" si="17"/>
        <v>0</v>
      </c>
      <c r="AC37" s="79">
        <f t="shared" si="7"/>
        <v>0</v>
      </c>
      <c r="AD37" s="79">
        <f t="shared" si="23"/>
        <v>0</v>
      </c>
      <c r="AE37" s="79">
        <f t="shared" si="9"/>
        <v>0</v>
      </c>
      <c r="AF37" s="79">
        <f>(AD37*AF$5)</f>
        <v>0</v>
      </c>
      <c r="AG37" s="98"/>
      <c r="AH37" s="99"/>
      <c r="AI37" s="98">
        <f t="shared" si="11"/>
        <v>0</v>
      </c>
      <c r="AJ37" s="99"/>
      <c r="AK37" s="98">
        <f>IF(AD37=0,0,(AD37-AE37-AF37-AG37-AH37-AI37))</f>
        <v>0</v>
      </c>
      <c r="AL37" s="98"/>
      <c r="AM37" s="98"/>
      <c r="AN37" s="98"/>
      <c r="AO37" s="88">
        <f t="shared" si="18"/>
        <v>0</v>
      </c>
      <c r="AP37" s="100"/>
      <c r="AQ37" s="90">
        <f t="shared" si="19"/>
        <v>0</v>
      </c>
      <c r="AR37" s="98"/>
      <c r="AS37" s="101"/>
      <c r="AT37" s="106"/>
      <c r="AU37" s="106"/>
      <c r="AV37" s="106"/>
      <c r="AW37" s="106"/>
    </row>
    <row r="38" spans="1:49" ht="50.1" customHeight="1">
      <c r="A38" s="78">
        <v>32</v>
      </c>
      <c r="B38" s="110" t="s">
        <v>92</v>
      </c>
      <c r="C38" s="78"/>
      <c r="D38" s="78">
        <v>521002</v>
      </c>
      <c r="E38" s="78"/>
      <c r="F38" s="78"/>
      <c r="G38" s="78"/>
      <c r="H38" s="78"/>
      <c r="I38" s="78"/>
      <c r="J38" s="78"/>
      <c r="K38" s="78"/>
      <c r="L38" s="78">
        <f t="shared" si="0"/>
        <v>0</v>
      </c>
      <c r="M38" s="79">
        <f t="shared" si="1"/>
        <v>0</v>
      </c>
      <c r="N38" s="94"/>
      <c r="O38" s="81">
        <f t="shared" si="13"/>
        <v>0</v>
      </c>
      <c r="P38" s="94">
        <f t="shared" si="20"/>
        <v>0</v>
      </c>
      <c r="Q38" s="111"/>
      <c r="R38" s="112">
        <f>IF(L38=0,0,((N38+M38)/L38/8)*1.55*Q38)</f>
        <v>0</v>
      </c>
      <c r="S38" s="113"/>
      <c r="T38" s="112">
        <f>IF(L38=0,0,((M38+N38)/L38/8)*1.55*1.35*S38)</f>
        <v>0</v>
      </c>
      <c r="U38" s="79">
        <f t="shared" si="14"/>
        <v>0</v>
      </c>
      <c r="V38" s="97"/>
      <c r="W38" s="79">
        <f>IF((L38+O38)=0,0,U38/(L38+O38)*V38*2)</f>
        <v>0</v>
      </c>
      <c r="X38" s="79">
        <f t="shared" si="15"/>
        <v>0</v>
      </c>
      <c r="Y38" s="79">
        <f t="shared" si="16"/>
        <v>0</v>
      </c>
      <c r="Z38" s="79">
        <f>W38+U38+Y38</f>
        <v>0</v>
      </c>
      <c r="AA38" s="79">
        <f t="shared" si="6"/>
        <v>0</v>
      </c>
      <c r="AB38" s="79">
        <f t="shared" si="17"/>
        <v>0</v>
      </c>
      <c r="AC38" s="79">
        <f t="shared" si="7"/>
        <v>0</v>
      </c>
      <c r="AD38" s="79">
        <f t="shared" si="23"/>
        <v>0</v>
      </c>
      <c r="AE38" s="79">
        <f t="shared" si="9"/>
        <v>0</v>
      </c>
      <c r="AF38" s="79">
        <f>(AD38*AF$5)</f>
        <v>0</v>
      </c>
      <c r="AG38" s="98"/>
      <c r="AH38" s="99"/>
      <c r="AI38" s="98">
        <f>AD38*1%</f>
        <v>0</v>
      </c>
      <c r="AJ38" s="114"/>
      <c r="AK38" s="90">
        <f>IF(AD38=0,0,(AD38-AE38-AF38-AG38-AH38-AI38-AJ38))</f>
        <v>0</v>
      </c>
      <c r="AL38" s="90"/>
      <c r="AM38" s="90"/>
      <c r="AN38" s="90"/>
      <c r="AO38" s="88">
        <f t="shared" si="18"/>
        <v>0</v>
      </c>
      <c r="AP38" s="100"/>
      <c r="AQ38" s="90">
        <f t="shared" si="19"/>
        <v>0</v>
      </c>
      <c r="AR38" s="98"/>
      <c r="AS38" s="101"/>
      <c r="AT38" s="106"/>
      <c r="AU38" s="106"/>
      <c r="AV38" s="106"/>
      <c r="AW38" s="106"/>
    </row>
    <row r="39" spans="1:49" ht="50.1" customHeight="1">
      <c r="A39" s="78">
        <v>33</v>
      </c>
      <c r="B39" s="78" t="s">
        <v>93</v>
      </c>
      <c r="C39" s="78"/>
      <c r="D39" s="78">
        <v>612010</v>
      </c>
      <c r="E39" s="78"/>
      <c r="F39" s="78"/>
      <c r="G39" s="78"/>
      <c r="H39" s="78"/>
      <c r="I39" s="78"/>
      <c r="J39" s="78"/>
      <c r="K39" s="78"/>
      <c r="L39" s="78">
        <f t="shared" si="0"/>
        <v>0</v>
      </c>
      <c r="M39" s="79">
        <f t="shared" si="1"/>
        <v>0</v>
      </c>
      <c r="N39" s="94"/>
      <c r="O39" s="81">
        <f t="shared" si="13"/>
        <v>0</v>
      </c>
      <c r="P39" s="94">
        <f t="shared" si="20"/>
        <v>0</v>
      </c>
      <c r="Q39" s="111"/>
      <c r="R39" s="112">
        <f>IF(L39=0,0,((N39+M39)/L39/8)*1.55*Q39)</f>
        <v>0</v>
      </c>
      <c r="S39" s="113"/>
      <c r="T39" s="112">
        <f>IF(L39=0,0,((M39+N39)/L39/8)*1.55*1.35*S39)</f>
        <v>0</v>
      </c>
      <c r="U39" s="79">
        <f t="shared" si="14"/>
        <v>0</v>
      </c>
      <c r="V39" s="97"/>
      <c r="W39" s="79">
        <f>IF((L39+O39)=0,0,U39/(L39+O39)*V39*2)</f>
        <v>0</v>
      </c>
      <c r="X39" s="79">
        <f t="shared" si="15"/>
        <v>0</v>
      </c>
      <c r="Y39" s="79">
        <f t="shared" si="16"/>
        <v>0</v>
      </c>
      <c r="Z39" s="79">
        <f>W39+U39+Y39</f>
        <v>0</v>
      </c>
      <c r="AA39" s="79">
        <f t="shared" si="6"/>
        <v>0</v>
      </c>
      <c r="AB39" s="79">
        <f t="shared" si="17"/>
        <v>0</v>
      </c>
      <c r="AC39" s="79">
        <f t="shared" si="7"/>
        <v>0</v>
      </c>
      <c r="AD39" s="79">
        <f t="shared" si="23"/>
        <v>0</v>
      </c>
      <c r="AE39" s="79">
        <f t="shared" si="9"/>
        <v>0</v>
      </c>
      <c r="AF39" s="79">
        <f>(AD39*AF$5)</f>
        <v>0</v>
      </c>
      <c r="AG39" s="98"/>
      <c r="AH39" s="99"/>
      <c r="AI39" s="98">
        <f>AD39*1%</f>
        <v>0</v>
      </c>
      <c r="AJ39" s="114"/>
      <c r="AK39" s="98">
        <f>IF(AD39=0,0,(AD39-AE39-AF39-AG39-AH39-AI39-AJ39))</f>
        <v>0</v>
      </c>
      <c r="AL39" s="98"/>
      <c r="AM39" s="98"/>
      <c r="AN39" s="98"/>
      <c r="AO39" s="88">
        <f t="shared" si="18"/>
        <v>0</v>
      </c>
      <c r="AP39" s="100"/>
      <c r="AQ39" s="90">
        <f>AK39+AO39+AP39</f>
        <v>0</v>
      </c>
      <c r="AR39" s="98"/>
      <c r="AS39" s="101"/>
      <c r="AT39" s="106"/>
      <c r="AU39" s="106"/>
      <c r="AV39" s="106"/>
      <c r="AW39" s="106"/>
    </row>
    <row r="40" spans="1:49" ht="50.1" customHeight="1">
      <c r="A40" s="78">
        <v>34</v>
      </c>
      <c r="B40" s="78" t="s">
        <v>94</v>
      </c>
      <c r="C40" s="78"/>
      <c r="D40" s="78">
        <v>521002</v>
      </c>
      <c r="E40" s="78"/>
      <c r="F40" s="78"/>
      <c r="G40" s="78"/>
      <c r="H40" s="78"/>
      <c r="I40" s="78"/>
      <c r="J40" s="78"/>
      <c r="K40" s="78"/>
      <c r="L40" s="78">
        <f>SUM(E40:K40)</f>
        <v>0</v>
      </c>
      <c r="M40" s="79">
        <f t="shared" si="1"/>
        <v>0</v>
      </c>
      <c r="N40" s="94"/>
      <c r="O40" s="81">
        <f t="shared" si="13"/>
        <v>0</v>
      </c>
      <c r="P40" s="79">
        <f>IF(O40="",0,O40*C40)</f>
        <v>0</v>
      </c>
      <c r="Q40" s="95"/>
      <c r="R40" s="79">
        <f>IF(L40=0,0,((N40+M40)/L40/8)*1.55*Q40)</f>
        <v>0</v>
      </c>
      <c r="S40" s="96"/>
      <c r="T40" s="79">
        <f>IF(L40=0,0,((M40+N40)/L40/8)*1.55*1.35*S40)</f>
        <v>0</v>
      </c>
      <c r="U40" s="79">
        <f t="shared" si="14"/>
        <v>0</v>
      </c>
      <c r="V40" s="97"/>
      <c r="W40" s="79">
        <f>IF((L40+O40)=0,0,U40/(L40+O40)*V40*2)</f>
        <v>0</v>
      </c>
      <c r="X40" s="79">
        <f t="shared" si="15"/>
        <v>0</v>
      </c>
      <c r="Y40" s="79">
        <f t="shared" si="16"/>
        <v>0</v>
      </c>
      <c r="Z40" s="79">
        <f>W40+U40+Y40</f>
        <v>0</v>
      </c>
      <c r="AA40" s="79">
        <f t="shared" si="6"/>
        <v>0</v>
      </c>
      <c r="AB40" s="79">
        <f t="shared" si="17"/>
        <v>0</v>
      </c>
      <c r="AC40" s="79">
        <f t="shared" si="7"/>
        <v>0</v>
      </c>
      <c r="AD40" s="79">
        <f t="shared" si="23"/>
        <v>0</v>
      </c>
      <c r="AE40" s="79">
        <f t="shared" si="9"/>
        <v>0</v>
      </c>
      <c r="AF40" s="79">
        <f>(AD40*AF$5)</f>
        <v>0</v>
      </c>
      <c r="AG40" s="98"/>
      <c r="AH40" s="99"/>
      <c r="AI40" s="98">
        <f>AD40*1%</f>
        <v>0</v>
      </c>
      <c r="AJ40" s="99"/>
      <c r="AK40" s="115">
        <f>IF(AD40=0,0,(AD40-AE40-AF40-AG40-AH40-AI40))</f>
        <v>0</v>
      </c>
      <c r="AL40" s="115"/>
      <c r="AM40" s="115"/>
      <c r="AN40" s="115"/>
      <c r="AO40" s="88">
        <f>SUM(AL40:AN40)</f>
        <v>0</v>
      </c>
      <c r="AP40" s="116"/>
      <c r="AQ40" s="90">
        <f>AK40+AO40+AP40</f>
        <v>0</v>
      </c>
      <c r="AR40" s="98"/>
      <c r="AS40" s="101"/>
      <c r="AT40" s="106"/>
      <c r="AU40" s="106"/>
      <c r="AV40" s="106"/>
      <c r="AW40" s="106"/>
    </row>
    <row r="41" spans="1:49" ht="50.1" customHeight="1">
      <c r="A41" s="119"/>
      <c r="B41" s="119"/>
      <c r="C41" s="125"/>
      <c r="D41" s="119"/>
      <c r="E41" s="119"/>
      <c r="F41" s="119"/>
      <c r="G41" s="119"/>
      <c r="H41" s="119"/>
      <c r="I41" s="119"/>
      <c r="J41" s="28" t="s">
        <v>99</v>
      </c>
      <c r="K41" s="28"/>
      <c r="L41" s="28"/>
      <c r="M41" s="79">
        <f>SUM(M7:M40)</f>
        <v>0</v>
      </c>
      <c r="N41" s="79">
        <f t="shared" ref="N41:AQ41" si="24">SUM(N7:N40)</f>
        <v>0</v>
      </c>
      <c r="O41" s="79">
        <f t="shared" si="24"/>
        <v>0</v>
      </c>
      <c r="P41" s="79">
        <f t="shared" si="24"/>
        <v>0</v>
      </c>
      <c r="Q41" s="79">
        <f t="shared" si="24"/>
        <v>0</v>
      </c>
      <c r="R41" s="79">
        <f t="shared" si="24"/>
        <v>0</v>
      </c>
      <c r="S41" s="79">
        <f t="shared" si="24"/>
        <v>0</v>
      </c>
      <c r="T41" s="79">
        <f t="shared" si="24"/>
        <v>0</v>
      </c>
      <c r="U41" s="79">
        <f t="shared" si="24"/>
        <v>0</v>
      </c>
      <c r="V41" s="79">
        <f t="shared" si="24"/>
        <v>0</v>
      </c>
      <c r="W41" s="79">
        <f t="shared" si="24"/>
        <v>0</v>
      </c>
      <c r="X41" s="79">
        <f t="shared" si="24"/>
        <v>0</v>
      </c>
      <c r="Y41" s="79">
        <f t="shared" si="24"/>
        <v>0</v>
      </c>
      <c r="Z41" s="79">
        <f t="shared" si="24"/>
        <v>0</v>
      </c>
      <c r="AA41" s="79">
        <f t="shared" si="24"/>
        <v>0</v>
      </c>
      <c r="AB41" s="79">
        <f t="shared" si="24"/>
        <v>0</v>
      </c>
      <c r="AC41" s="79">
        <f t="shared" si="24"/>
        <v>0</v>
      </c>
      <c r="AD41" s="79">
        <f t="shared" si="24"/>
        <v>0</v>
      </c>
      <c r="AE41" s="79">
        <f t="shared" si="24"/>
        <v>0</v>
      </c>
      <c r="AF41" s="79">
        <f t="shared" si="24"/>
        <v>0</v>
      </c>
      <c r="AG41" s="79">
        <f t="shared" si="24"/>
        <v>0</v>
      </c>
      <c r="AH41" s="79">
        <f t="shared" si="24"/>
        <v>0</v>
      </c>
      <c r="AI41" s="79">
        <f t="shared" si="24"/>
        <v>0</v>
      </c>
      <c r="AJ41" s="79">
        <f t="shared" si="24"/>
        <v>0</v>
      </c>
      <c r="AK41" s="79">
        <f t="shared" si="24"/>
        <v>0</v>
      </c>
      <c r="AL41" s="79">
        <f t="shared" si="24"/>
        <v>0</v>
      </c>
      <c r="AM41" s="79">
        <f t="shared" si="24"/>
        <v>0</v>
      </c>
      <c r="AN41" s="79">
        <f t="shared" si="24"/>
        <v>0</v>
      </c>
      <c r="AO41" s="79">
        <f>SUM(AO7:AO40)</f>
        <v>0</v>
      </c>
      <c r="AP41" s="79">
        <f t="shared" si="24"/>
        <v>0</v>
      </c>
      <c r="AQ41" s="79">
        <f t="shared" si="24"/>
        <v>0</v>
      </c>
      <c r="AR41" s="118"/>
      <c r="AS41" s="101"/>
      <c r="AT41" s="106"/>
      <c r="AU41" s="106"/>
      <c r="AV41" s="106"/>
      <c r="AW41" s="106"/>
    </row>
    <row r="42" spans="1:49" ht="20.100000000000001" customHeight="1">
      <c r="A42" s="119"/>
      <c r="B42" s="78" t="s">
        <v>95</v>
      </c>
      <c r="C42" s="121"/>
      <c r="D42" s="119"/>
      <c r="E42" s="119"/>
      <c r="F42" s="119"/>
      <c r="G42" s="119"/>
      <c r="H42" s="119"/>
      <c r="I42" s="119"/>
      <c r="J42" s="119"/>
      <c r="K42" s="119"/>
      <c r="L42" s="119"/>
      <c r="M42" s="121"/>
      <c r="N42" s="121"/>
      <c r="O42" s="121"/>
      <c r="P42" s="122"/>
      <c r="Q42" s="123"/>
      <c r="R42" s="121"/>
      <c r="S42" s="121"/>
      <c r="T42" s="121"/>
      <c r="U42" s="122"/>
      <c r="V42" s="124"/>
      <c r="W42" s="121"/>
      <c r="X42" s="121"/>
      <c r="Y42" s="121"/>
      <c r="Z42" s="125"/>
      <c r="AA42" s="125"/>
      <c r="AB42" s="126"/>
      <c r="AC42" s="121"/>
      <c r="AD42" s="125"/>
      <c r="AE42" s="127"/>
      <c r="AF42" s="127"/>
      <c r="AG42" s="127"/>
      <c r="AH42" s="125"/>
      <c r="AI42" s="125"/>
      <c r="AJ42" s="125"/>
      <c r="AK42" s="125"/>
      <c r="AL42" s="125"/>
      <c r="AM42" s="125"/>
      <c r="AN42" s="125"/>
      <c r="AO42" s="128"/>
      <c r="AP42" s="128"/>
      <c r="AQ42" s="129"/>
      <c r="AR42" s="130"/>
      <c r="AS42" s="101"/>
      <c r="AT42" s="106"/>
      <c r="AU42" s="106"/>
      <c r="AV42" s="106"/>
      <c r="AW42" s="106"/>
    </row>
    <row r="43" spans="1:49" ht="50.1" customHeight="1">
      <c r="A43" s="78">
        <v>1</v>
      </c>
      <c r="B43" s="78" t="s">
        <v>96</v>
      </c>
      <c r="C43" s="78"/>
      <c r="D43" s="78">
        <v>612010</v>
      </c>
      <c r="E43" s="78"/>
      <c r="F43" s="78"/>
      <c r="G43" s="78"/>
      <c r="H43" s="78"/>
      <c r="I43" s="78"/>
      <c r="J43" s="78"/>
      <c r="K43" s="78"/>
      <c r="L43" s="78">
        <f>SUM(E43:K43)</f>
        <v>0</v>
      </c>
      <c r="M43" s="79">
        <f>C43*L43</f>
        <v>0</v>
      </c>
      <c r="N43" s="96"/>
      <c r="O43" s="81">
        <f>COUNTIF(E43:K43,"RM") + COUNTIF(E43:K43,"V") + COUNTIF(E43:K43,"FJ") + COUNTIF(E43:K43,"AL") +  COUNTIF(E43:K43,"EM") + COUNTIF(E43:K43,"PS")</f>
        <v>0</v>
      </c>
      <c r="P43" s="79">
        <f>IF(O43="",0,O43*C43)</f>
        <v>0</v>
      </c>
      <c r="Q43" s="95"/>
      <c r="R43" s="79">
        <f>IF(L43=0,0,((N43+M43)/L43/8)*1.55*Q43)</f>
        <v>0</v>
      </c>
      <c r="S43" s="96"/>
      <c r="T43" s="79">
        <f>IF(L43=0,0,((M43+N43)/L43/8)*1.55*1.35*S43)</f>
        <v>0</v>
      </c>
      <c r="U43" s="79">
        <f>IF((L43+O43)=0,0,(M43+N43+P43+R43+T43))</f>
        <v>0</v>
      </c>
      <c r="V43" s="97"/>
      <c r="W43" s="79">
        <f>IF((L43+O43)=0,0,U43/(L43+O43)*V43*2)</f>
        <v>0</v>
      </c>
      <c r="X43" s="79">
        <f>COUNTIF(K43,"1")</f>
        <v>0</v>
      </c>
      <c r="Y43" s="79">
        <f>IF((L43+O43)=0,0,U43/(L43+O43)*X43*1.75)</f>
        <v>0</v>
      </c>
      <c r="Z43" s="79">
        <f>W43+U43+Y43</f>
        <v>0</v>
      </c>
      <c r="AA43" s="79">
        <f>IF((L43+O43)=0,0,Z43/(L43+O43))</f>
        <v>0</v>
      </c>
      <c r="AB43" s="117">
        <f>COUNTIF(E43:K43,"L")</f>
        <v>0</v>
      </c>
      <c r="AC43" s="79">
        <f>AA43*AB43</f>
        <v>0</v>
      </c>
      <c r="AD43" s="79">
        <f>(Z43+AC43)</f>
        <v>0</v>
      </c>
      <c r="AE43" s="79">
        <f>(C43*7*AE$5)</f>
        <v>0</v>
      </c>
      <c r="AF43" s="98">
        <f>(AD43*AF$5)</f>
        <v>0</v>
      </c>
      <c r="AG43" s="98"/>
      <c r="AH43" s="99"/>
      <c r="AI43" s="98">
        <f>AD43*1%</f>
        <v>0</v>
      </c>
      <c r="AJ43" s="99"/>
      <c r="AK43" s="98">
        <f>IF(AD43=0,0,(AD43-AE43-AF43-AG43-AH43-AI43))</f>
        <v>0</v>
      </c>
      <c r="AL43" s="98"/>
      <c r="AM43" s="98"/>
      <c r="AN43" s="98"/>
      <c r="AO43" s="88">
        <f>SUM(AL43:AN43)</f>
        <v>0</v>
      </c>
      <c r="AP43" s="98"/>
      <c r="AQ43" s="98">
        <f>SUM(AK43,AO43,AP43)</f>
        <v>0</v>
      </c>
      <c r="AR43" s="98"/>
      <c r="AS43" s="101"/>
      <c r="AT43" s="106"/>
      <c r="AU43" s="106"/>
      <c r="AV43" s="106"/>
      <c r="AW43" s="106"/>
    </row>
    <row r="44" spans="1:49" ht="50.1" customHeight="1">
      <c r="A44" s="78">
        <v>2</v>
      </c>
      <c r="B44" s="78" t="s">
        <v>97</v>
      </c>
      <c r="C44" s="78"/>
      <c r="D44" s="78">
        <v>521001</v>
      </c>
      <c r="E44" s="78"/>
      <c r="F44" s="78"/>
      <c r="G44" s="78"/>
      <c r="H44" s="78"/>
      <c r="I44" s="78"/>
      <c r="J44" s="78"/>
      <c r="K44" s="78"/>
      <c r="L44" s="78">
        <f>SUM(E44:K44)</f>
        <v>0</v>
      </c>
      <c r="M44" s="79">
        <f>C44*L44</f>
        <v>0</v>
      </c>
      <c r="N44" s="96"/>
      <c r="O44" s="81">
        <f>COUNTIF(E44:K44,"RM") + COUNTIF(E44:K44,"V") + COUNTIF(E44:K44,"FJ") + COUNTIF(E44:K44,"AL") +  COUNTIF(E44:K44,"EM") + COUNTIF(E44:K44,"PS")</f>
        <v>0</v>
      </c>
      <c r="P44" s="79">
        <f>IF(O44="",0,O44*C44)</f>
        <v>0</v>
      </c>
      <c r="Q44" s="95"/>
      <c r="R44" s="79">
        <f>IF(L44=0,0,((N44+M44)/L44/8)*1.55*Q44)</f>
        <v>0</v>
      </c>
      <c r="S44" s="96"/>
      <c r="T44" s="79">
        <f>IF(L44=0,0,((M44+N44)/L44/8)*1.55*1.35*S44)</f>
        <v>0</v>
      </c>
      <c r="U44" s="79">
        <f>IF((L44+O44)=0,0,(M44+N44+P44+R44+T44))</f>
        <v>0</v>
      </c>
      <c r="V44" s="97"/>
      <c r="W44" s="79">
        <f>IF((L44+O44)=0,0,U44/(L44+O44)*V44*2)</f>
        <v>0</v>
      </c>
      <c r="X44" s="79">
        <f>COUNTIF(K44,"1")</f>
        <v>0</v>
      </c>
      <c r="Y44" s="79">
        <f>IF((L44+O44)=0,0,U44/(L44+O44)*X44*1.75)</f>
        <v>0</v>
      </c>
      <c r="Z44" s="79">
        <f>W44+U44+Y44</f>
        <v>0</v>
      </c>
      <c r="AA44" s="79">
        <f>IF((L44+O44)=0,0,Z44/(L44+O44))</f>
        <v>0</v>
      </c>
      <c r="AB44" s="117">
        <f>COUNTIF(E44:K44,"L")</f>
        <v>0</v>
      </c>
      <c r="AC44" s="79">
        <f>AA44*AB44</f>
        <v>0</v>
      </c>
      <c r="AD44" s="79">
        <f>(Z44+AC44)</f>
        <v>0</v>
      </c>
      <c r="AE44" s="79">
        <f>(C44*7*AE$5)</f>
        <v>0</v>
      </c>
      <c r="AF44" s="98">
        <f>(AD44*AF$5)</f>
        <v>0</v>
      </c>
      <c r="AG44" s="98"/>
      <c r="AH44" s="99"/>
      <c r="AI44" s="98">
        <f>AD44*1%</f>
        <v>0</v>
      </c>
      <c r="AJ44" s="99"/>
      <c r="AK44" s="90">
        <f>IF(AD44=0,0,(AD44-AE44-AF44-AG44-AH44-AI44-AJ44))</f>
        <v>0</v>
      </c>
      <c r="AL44" s="90"/>
      <c r="AM44" s="90"/>
      <c r="AN44" s="90"/>
      <c r="AO44" s="88">
        <f>SUM(AL44:AN44)</f>
        <v>0</v>
      </c>
      <c r="AP44" s="90"/>
      <c r="AQ44" s="98">
        <f>AK44+AO44+AP44</f>
        <v>0</v>
      </c>
      <c r="AR44" s="98"/>
      <c r="AS44" s="101"/>
      <c r="AT44" s="106"/>
      <c r="AU44" s="106"/>
      <c r="AV44" s="106"/>
      <c r="AW44" s="106"/>
    </row>
    <row r="45" spans="1:49" ht="50.1" customHeight="1" thickBot="1">
      <c r="A45" s="78">
        <v>3</v>
      </c>
      <c r="B45" s="78" t="s">
        <v>98</v>
      </c>
      <c r="C45" s="78"/>
      <c r="D45" s="78">
        <v>521002</v>
      </c>
      <c r="E45" s="78"/>
      <c r="F45" s="78"/>
      <c r="G45" s="78"/>
      <c r="H45" s="78"/>
      <c r="I45" s="78"/>
      <c r="J45" s="78"/>
      <c r="K45" s="78"/>
      <c r="L45" s="78">
        <f>SUM(E45:K45)</f>
        <v>0</v>
      </c>
      <c r="M45" s="79">
        <f>C45*L45</f>
        <v>0</v>
      </c>
      <c r="N45" s="79"/>
      <c r="O45" s="81">
        <f>COUNTIF(E45:K45,"RM") + COUNTIF(E45:K45,"V") + COUNTIF(E45:K45,"FJ") + COUNTIF(E45:K45,"AL") +  COUNTIF(E45:K45,"EM") + COUNTIF(E45:K45,"PS")</f>
        <v>0</v>
      </c>
      <c r="P45" s="79">
        <f>IF(O45="",0,O45*C45)</f>
        <v>0</v>
      </c>
      <c r="Q45" s="95"/>
      <c r="R45" s="79">
        <f>IF(L45=0,0,((N45+M45)/L45/8)*1.55*Q45)</f>
        <v>0</v>
      </c>
      <c r="S45" s="96"/>
      <c r="T45" s="79">
        <f>IF(L45=0,0,((M45+N45)/L45/8)*1.55*1.35*S45)</f>
        <v>0</v>
      </c>
      <c r="U45" s="79">
        <f>IF((L45+O45)=0,0,(M45+N45+P45+R45+T45))</f>
        <v>0</v>
      </c>
      <c r="V45" s="97"/>
      <c r="W45" s="79">
        <f>IF((L45+O45)=0,0,U45/(L45+O45)*V45*2)</f>
        <v>0</v>
      </c>
      <c r="X45" s="79">
        <f>COUNTIF(K45,"1")</f>
        <v>0</v>
      </c>
      <c r="Y45" s="79">
        <f>IF((L45+O45)=0,0,U45/(L45+O45)*X45*1.75)</f>
        <v>0</v>
      </c>
      <c r="Z45" s="79">
        <f>W45+U45+Y45</f>
        <v>0</v>
      </c>
      <c r="AA45" s="79">
        <f>IF((L45+O45)=0,0,Z45/(L45+O45))</f>
        <v>0</v>
      </c>
      <c r="AB45" s="117">
        <f t="shared" ref="AB44:AB45" si="25">COUNTIF(E45:K45,"L")</f>
        <v>0</v>
      </c>
      <c r="AC45" s="79">
        <f>AA45*AB45</f>
        <v>0</v>
      </c>
      <c r="AD45" s="79">
        <f>(Z45+AC45)</f>
        <v>0</v>
      </c>
      <c r="AE45" s="79">
        <f>(C45*7*AE$5)</f>
        <v>0</v>
      </c>
      <c r="AF45" s="98">
        <f>(AD45*AF$5)</f>
        <v>0</v>
      </c>
      <c r="AG45" s="98"/>
      <c r="AH45" s="99"/>
      <c r="AI45" s="98">
        <f>AD42*1%</f>
        <v>0</v>
      </c>
      <c r="AJ45" s="99"/>
      <c r="AK45" s="90">
        <f>IF(AD45=0,0,(AD45-AE45-AF45-AG45-AH45-AI45))</f>
        <v>0</v>
      </c>
      <c r="AL45" s="90"/>
      <c r="AM45" s="90"/>
      <c r="AN45" s="90"/>
      <c r="AO45" s="88">
        <f>SUM(AL45:AN45)</f>
        <v>0</v>
      </c>
      <c r="AP45" s="90"/>
      <c r="AQ45" s="98">
        <f>AK45+AO45+AP45</f>
        <v>0</v>
      </c>
      <c r="AR45" s="98"/>
      <c r="AS45" s="101"/>
      <c r="AT45" s="106"/>
      <c r="AU45" s="106"/>
      <c r="AV45" s="106"/>
      <c r="AW45" s="106"/>
    </row>
    <row r="46" spans="1:49" ht="50.1" customHeight="1" thickBot="1">
      <c r="A46" s="119"/>
      <c r="B46" s="119"/>
      <c r="C46" s="122"/>
      <c r="D46" s="119"/>
      <c r="E46" s="119"/>
      <c r="F46" s="119"/>
      <c r="G46" s="119"/>
      <c r="H46" s="119"/>
      <c r="I46" s="119"/>
      <c r="J46" s="12" t="s">
        <v>99</v>
      </c>
      <c r="K46" s="10"/>
      <c r="L46" s="11"/>
      <c r="M46" s="133">
        <f ca="1">SUM(M43:M46)</f>
        <v>0</v>
      </c>
      <c r="N46" s="134">
        <f>SUM(N43:N45)</f>
        <v>0</v>
      </c>
      <c r="O46" s="134">
        <f>SUM(O43:O44)</f>
        <v>0</v>
      </c>
      <c r="P46" s="134">
        <f>SUM(P42:P44)</f>
        <v>0</v>
      </c>
      <c r="Q46" s="134">
        <f>SUM(Q42:Q44)</f>
        <v>0</v>
      </c>
      <c r="R46" s="134">
        <f>SUM(R42:R44)</f>
        <v>0</v>
      </c>
      <c r="S46" s="134">
        <f>SUM(S42:S44)</f>
        <v>0</v>
      </c>
      <c r="T46" s="134">
        <f>SUM(T42:T44)</f>
        <v>0</v>
      </c>
      <c r="U46" s="134">
        <f>SUM(U42:U44)</f>
        <v>0</v>
      </c>
      <c r="V46" s="124"/>
      <c r="W46" s="134">
        <f ca="1">SUM(W43:W46)</f>
        <v>0</v>
      </c>
      <c r="X46" s="134">
        <f>SUM(X43:X45)</f>
        <v>0</v>
      </c>
      <c r="Y46" s="134">
        <f>SUM(Y43:Y45)</f>
        <v>0</v>
      </c>
      <c r="Z46" s="135">
        <f ca="1">SUM(Z43:Z46)</f>
        <v>0</v>
      </c>
      <c r="AA46" s="136">
        <f>SUM(AA42:AA44)</f>
        <v>0</v>
      </c>
      <c r="AB46" s="117">
        <f>SUM(AB42:AB44)</f>
        <v>0</v>
      </c>
      <c r="AC46" s="133">
        <f>SUM(AC42:AC44)</f>
        <v>0</v>
      </c>
      <c r="AD46" s="135">
        <f>SUM(AD42:AD44)</f>
        <v>0</v>
      </c>
      <c r="AE46" s="135">
        <f>SUM(AE42:AE44)</f>
        <v>0</v>
      </c>
      <c r="AF46" s="135">
        <f>SUM(AF42:AF44)</f>
        <v>0</v>
      </c>
      <c r="AG46" s="135">
        <f ca="1">SUM(AG43:AG46)</f>
        <v>0</v>
      </c>
      <c r="AH46" s="135">
        <f ca="1">SUM(AH43:AH46)</f>
        <v>0</v>
      </c>
      <c r="AI46" s="135">
        <f>SUM(AI43:AI45)</f>
        <v>0</v>
      </c>
      <c r="AJ46" s="135"/>
      <c r="AK46" s="136">
        <f>SUM(AK43:AK45)</f>
        <v>0</v>
      </c>
      <c r="AL46" s="136">
        <f>SUM(AL42:AL44)</f>
        <v>0</v>
      </c>
      <c r="AM46" s="136">
        <f>SUM(AM42:AM44)</f>
        <v>0</v>
      </c>
      <c r="AN46" s="136">
        <f>SUM(AN42:AN44)</f>
        <v>0</v>
      </c>
      <c r="AO46" s="131">
        <f>SUM(AO43:AO45)</f>
        <v>0</v>
      </c>
      <c r="AP46" s="131">
        <f>SUM(AP43:AP45)</f>
        <v>0</v>
      </c>
      <c r="AQ46" s="79">
        <f>SUM(AQ43:AQ45)</f>
        <v>0</v>
      </c>
      <c r="AR46" s="103"/>
      <c r="AS46" s="101"/>
      <c r="AT46" s="106"/>
      <c r="AU46" s="106"/>
      <c r="AV46" s="106"/>
      <c r="AW46" s="106"/>
    </row>
    <row r="47" spans="1:49" ht="20.100000000000001" customHeight="1">
      <c r="A47" s="119"/>
      <c r="B47" s="119"/>
      <c r="C47" s="121"/>
      <c r="D47" s="119"/>
      <c r="E47" s="119"/>
      <c r="F47" s="119"/>
      <c r="G47" s="119"/>
      <c r="H47" s="119"/>
      <c r="AR47" s="137"/>
      <c r="AS47" s="101"/>
      <c r="AT47" s="106"/>
      <c r="AU47" s="106"/>
      <c r="AV47" s="106"/>
      <c r="AW47" s="106"/>
    </row>
    <row r="48" spans="1:49" ht="20.100000000000001" customHeight="1">
      <c r="A48" s="129"/>
      <c r="B48" s="51" t="s">
        <v>100</v>
      </c>
      <c r="C48" s="121"/>
      <c r="D48" s="129"/>
      <c r="E48" s="129"/>
      <c r="F48" s="129"/>
      <c r="G48" s="129"/>
      <c r="H48" s="129"/>
      <c r="I48" s="129"/>
      <c r="J48" s="129"/>
      <c r="K48" s="129"/>
      <c r="L48" s="129"/>
      <c r="M48" s="138"/>
      <c r="N48" s="138"/>
      <c r="O48" s="138"/>
      <c r="P48" s="139"/>
      <c r="Q48" s="140"/>
      <c r="R48" s="138"/>
      <c r="S48" s="138"/>
      <c r="T48" s="138"/>
      <c r="U48" s="139"/>
      <c r="V48" s="141"/>
      <c r="W48" s="138"/>
      <c r="X48" s="138"/>
      <c r="Y48" s="138"/>
      <c r="Z48" s="142"/>
      <c r="AA48" s="142"/>
      <c r="AB48" s="143"/>
      <c r="AC48" s="138"/>
      <c r="AD48" s="142"/>
      <c r="AE48" s="144"/>
      <c r="AF48" s="144"/>
      <c r="AG48" s="144"/>
      <c r="AH48" s="142"/>
      <c r="AI48" s="142"/>
      <c r="AJ48" s="142"/>
      <c r="AK48" s="142"/>
      <c r="AL48" s="125"/>
      <c r="AM48" s="125"/>
      <c r="AN48" s="125"/>
      <c r="AO48" s="128"/>
      <c r="AP48" s="128"/>
      <c r="AQ48" s="129"/>
      <c r="AR48" s="130"/>
      <c r="AS48" s="101"/>
      <c r="AT48" s="106"/>
      <c r="AU48" s="106"/>
      <c r="AV48" s="106"/>
      <c r="AW48" s="106"/>
    </row>
    <row r="49" spans="1:49" ht="50.1" customHeight="1">
      <c r="A49" s="78">
        <f>A48+1</f>
        <v>1</v>
      </c>
      <c r="B49" s="78" t="s">
        <v>101</v>
      </c>
      <c r="C49" s="78"/>
      <c r="D49" s="78">
        <v>521002</v>
      </c>
      <c r="E49" s="78"/>
      <c r="F49" s="78"/>
      <c r="G49" s="78"/>
      <c r="H49" s="78"/>
      <c r="I49" s="78"/>
      <c r="J49" s="78"/>
      <c r="K49" s="78"/>
      <c r="L49" s="78">
        <f>SUM(E49:K49)</f>
        <v>0</v>
      </c>
      <c r="M49" s="79">
        <f>C49*L49</f>
        <v>0</v>
      </c>
      <c r="N49" s="94"/>
      <c r="O49" s="81">
        <f>COUNTIF(E49:K49,"RM") + COUNTIF(E49:K49,"V") + COUNTIF(E49:K49,"FJ") + COUNTIF(E49:K49,"AL") +  COUNTIF(E49:K49,"EM") + COUNTIF(E49:K49,"PS")</f>
        <v>0</v>
      </c>
      <c r="P49" s="81">
        <f>IF(O49="",0,O49*C49)</f>
        <v>0</v>
      </c>
      <c r="Q49" s="81"/>
      <c r="R49" s="81">
        <f>IF(L49=0,0,((N49+M49)/L49/8)*1.55*Q49)</f>
        <v>0</v>
      </c>
      <c r="S49" s="81"/>
      <c r="T49" s="81">
        <f>IF(L49=0,0,((M49+N49)/L49/8)*1.55*1.35*S49)</f>
        <v>0</v>
      </c>
      <c r="U49" s="81">
        <f>IF((L49+O49)=0,0,(M49+N49+P49+R49+T49))</f>
        <v>0</v>
      </c>
      <c r="V49" s="84"/>
      <c r="W49" s="81">
        <f>IF((L49+O49)=0,0,U49/(L49+O49)*V49*2)</f>
        <v>0</v>
      </c>
      <c r="X49" s="79">
        <f>COUNTIF(K49,"1")</f>
        <v>0</v>
      </c>
      <c r="Y49" s="81">
        <f>IF((L49+O49)=0,0,U49/(L49+O49)*X49*1.75)</f>
        <v>0</v>
      </c>
      <c r="Z49" s="79">
        <f>W49+U49+Y49</f>
        <v>0</v>
      </c>
      <c r="AA49" s="79">
        <f>IF((L49+O49)=0,0,Z49/(L49+O49))</f>
        <v>0</v>
      </c>
      <c r="AB49" s="117">
        <f t="shared" ref="AB49:AB55" si="26">COUNTIF(E49:K49,"L")</f>
        <v>0</v>
      </c>
      <c r="AC49" s="81">
        <f>AA49*AB49</f>
        <v>0</v>
      </c>
      <c r="AD49" s="81">
        <f>(Z49+AC49)</f>
        <v>0</v>
      </c>
      <c r="AE49" s="86">
        <f>(C49*7*AE$5)</f>
        <v>0</v>
      </c>
      <c r="AF49" s="81">
        <f>(AD49*AF$5)</f>
        <v>0</v>
      </c>
      <c r="AG49" s="81"/>
      <c r="AH49" s="81"/>
      <c r="AI49" s="98">
        <f>AD49*1%</f>
        <v>0</v>
      </c>
      <c r="AJ49" s="145"/>
      <c r="AK49" s="90">
        <f>IF(AD49=0,0,(AD49-AE49-AF49-AG49-AH49-AI49))</f>
        <v>0</v>
      </c>
      <c r="AL49" s="79"/>
      <c r="AM49" s="79"/>
      <c r="AN49" s="79"/>
      <c r="AO49" s="88">
        <f>SUM(AL49:AN49)</f>
        <v>0</v>
      </c>
      <c r="AP49" s="78"/>
      <c r="AQ49" s="98">
        <f>AK49+AO49+AP49</f>
        <v>0</v>
      </c>
      <c r="AR49" s="79"/>
      <c r="AS49" s="101"/>
      <c r="AT49" s="106"/>
      <c r="AU49" s="106"/>
      <c r="AV49" s="106"/>
      <c r="AW49" s="106"/>
    </row>
    <row r="50" spans="1:49" ht="50.1" customHeight="1">
      <c r="A50" s="78">
        <v>2</v>
      </c>
      <c r="B50" s="78" t="s">
        <v>102</v>
      </c>
      <c r="C50" s="78"/>
      <c r="D50" s="78">
        <v>521002</v>
      </c>
      <c r="E50" s="78"/>
      <c r="F50" s="78"/>
      <c r="G50" s="78"/>
      <c r="H50" s="78"/>
      <c r="I50" s="78"/>
      <c r="J50" s="78"/>
      <c r="K50" s="78"/>
      <c r="L50" s="78">
        <f t="shared" ref="L50:L55" si="27">SUM(E50:K50)</f>
        <v>0</v>
      </c>
      <c r="M50" s="79">
        <f t="shared" ref="M50:M55" si="28">C50*L50</f>
        <v>0</v>
      </c>
      <c r="N50" s="79"/>
      <c r="O50" s="81">
        <f t="shared" ref="O50:O55" si="29">COUNTIF(E50:K50,"RM") + COUNTIF(E50:K50,"V") + COUNTIF(E50:K50,"FJ") + COUNTIF(E50:K50,"AL") +  COUNTIF(E50:K50,"EM") + COUNTIF(E50:K50,"PS")</f>
        <v>0</v>
      </c>
      <c r="P50" s="79">
        <f>IF(O50="",0,O50*C50)</f>
        <v>0</v>
      </c>
      <c r="Q50" s="79"/>
      <c r="R50" s="79"/>
      <c r="S50" s="79"/>
      <c r="T50" s="79"/>
      <c r="U50" s="79">
        <f>IF((L50+O50)=0,0,(M50+N50+P50+R50+T50))</f>
        <v>0</v>
      </c>
      <c r="V50" s="78"/>
      <c r="W50" s="79">
        <f>IF((L50+O50)=0,0,U50/(L50+O50)*V50*2)</f>
        <v>0</v>
      </c>
      <c r="X50" s="79">
        <f>COUNTIF(K50,"1")</f>
        <v>0</v>
      </c>
      <c r="Y50" s="81">
        <f t="shared" ref="Y50:Y55" si="30">IF((L50+O50)=0,0,U50/(L50+O50)*X50*1.75)</f>
        <v>0</v>
      </c>
      <c r="Z50" s="79">
        <f t="shared" ref="Z50:Z55" si="31">W50+U50+Y50</f>
        <v>0</v>
      </c>
      <c r="AA50" s="79">
        <f t="shared" ref="AA50:AA55" si="32">IF((L50+O50)=0,0,Z50/(L50+O50))</f>
        <v>0</v>
      </c>
      <c r="AB50" s="117">
        <f t="shared" si="26"/>
        <v>0</v>
      </c>
      <c r="AC50" s="81">
        <f t="shared" ref="AC50:AC55" si="33">AA50*AB50</f>
        <v>0</v>
      </c>
      <c r="AD50" s="81">
        <f t="shared" ref="AD50:AD55" si="34">(Z50+AC50)</f>
        <v>0</v>
      </c>
      <c r="AE50" s="98">
        <f>(C50*7*AE$5)</f>
        <v>0</v>
      </c>
      <c r="AF50" s="79">
        <f>(AD50*AF$5)</f>
        <v>0</v>
      </c>
      <c r="AG50" s="98"/>
      <c r="AH50" s="98"/>
      <c r="AI50" s="98">
        <f t="shared" ref="AI50:AI54" si="35">AD50*1%</f>
        <v>0</v>
      </c>
      <c r="AJ50" s="99"/>
      <c r="AK50" s="90">
        <f t="shared" ref="AK50:AK55" si="36">IF(AD50=0,0,(AD50-AE50-AF50-AG50-AH50-AI50))</f>
        <v>0</v>
      </c>
      <c r="AL50" s="90"/>
      <c r="AM50" s="90"/>
      <c r="AN50" s="90"/>
      <c r="AO50" s="88">
        <f t="shared" ref="AO50:AO55" si="37">SUM(AL50:AN50)</f>
        <v>0</v>
      </c>
      <c r="AP50" s="146"/>
      <c r="AQ50" s="98">
        <f t="shared" ref="AQ50:AQ55" si="38">AK50+AO50+AP50</f>
        <v>0</v>
      </c>
      <c r="AR50" s="79"/>
      <c r="AS50" s="101"/>
      <c r="AT50" s="106"/>
      <c r="AU50" s="106"/>
      <c r="AV50" s="106"/>
      <c r="AW50" s="106"/>
    </row>
    <row r="51" spans="1:49" ht="50.1" customHeight="1">
      <c r="A51" s="78">
        <v>3</v>
      </c>
      <c r="B51" s="78" t="s">
        <v>103</v>
      </c>
      <c r="C51" s="78"/>
      <c r="D51" s="78">
        <v>521002</v>
      </c>
      <c r="E51" s="78"/>
      <c r="F51" s="78"/>
      <c r="G51" s="78"/>
      <c r="H51" s="78"/>
      <c r="I51" s="78"/>
      <c r="J51" s="78"/>
      <c r="K51" s="78"/>
      <c r="L51" s="78">
        <f t="shared" si="27"/>
        <v>0</v>
      </c>
      <c r="M51" s="79">
        <f t="shared" si="28"/>
        <v>0</v>
      </c>
      <c r="N51" s="79"/>
      <c r="O51" s="81">
        <f t="shared" si="29"/>
        <v>0</v>
      </c>
      <c r="P51" s="79">
        <f>IF(O51="",0,O51*C51)</f>
        <v>0</v>
      </c>
      <c r="Q51" s="79"/>
      <c r="R51" s="79"/>
      <c r="S51" s="79"/>
      <c r="T51" s="79"/>
      <c r="U51" s="79">
        <f>IF((L51+O51)=0,0,(M51+N51+P51+R51+T51))</f>
        <v>0</v>
      </c>
      <c r="V51" s="78"/>
      <c r="W51" s="79">
        <f>IF((L51+O51)=0,0,U51/(L51+O51)*V51*2)</f>
        <v>0</v>
      </c>
      <c r="X51" s="79">
        <f>COUNTIF(K51,"1")</f>
        <v>0</v>
      </c>
      <c r="Y51" s="81">
        <f t="shared" si="30"/>
        <v>0</v>
      </c>
      <c r="Z51" s="79">
        <f t="shared" si="31"/>
        <v>0</v>
      </c>
      <c r="AA51" s="79">
        <f t="shared" si="32"/>
        <v>0</v>
      </c>
      <c r="AB51" s="117">
        <f t="shared" si="26"/>
        <v>0</v>
      </c>
      <c r="AC51" s="81">
        <f t="shared" si="33"/>
        <v>0</v>
      </c>
      <c r="AD51" s="81">
        <f t="shared" si="34"/>
        <v>0</v>
      </c>
      <c r="AE51" s="98">
        <f>(C51*7*AE$5)</f>
        <v>0</v>
      </c>
      <c r="AF51" s="79">
        <f>(AD51*AF$5)</f>
        <v>0</v>
      </c>
      <c r="AG51" s="98"/>
      <c r="AH51" s="98"/>
      <c r="AI51" s="98">
        <f t="shared" si="35"/>
        <v>0</v>
      </c>
      <c r="AJ51" s="99"/>
      <c r="AK51" s="90">
        <f t="shared" si="36"/>
        <v>0</v>
      </c>
      <c r="AL51" s="90"/>
      <c r="AM51" s="90"/>
      <c r="AN51" s="90"/>
      <c r="AO51" s="88">
        <f t="shared" si="37"/>
        <v>0</v>
      </c>
      <c r="AP51" s="146"/>
      <c r="AQ51" s="98">
        <f t="shared" si="38"/>
        <v>0</v>
      </c>
      <c r="AR51" s="79"/>
      <c r="AS51" s="101"/>
      <c r="AT51" s="106"/>
      <c r="AU51" s="106"/>
      <c r="AV51" s="106"/>
      <c r="AW51" s="106"/>
    </row>
    <row r="52" spans="1:49" ht="50.1" customHeight="1">
      <c r="A52" s="78">
        <v>4</v>
      </c>
      <c r="B52" s="78" t="s">
        <v>104</v>
      </c>
      <c r="C52" s="78"/>
      <c r="D52" s="78">
        <v>621002</v>
      </c>
      <c r="E52" s="78"/>
      <c r="F52" s="78"/>
      <c r="G52" s="78"/>
      <c r="H52" s="78"/>
      <c r="I52" s="78"/>
      <c r="J52" s="78"/>
      <c r="K52" s="78"/>
      <c r="L52" s="78">
        <f t="shared" si="27"/>
        <v>0</v>
      </c>
      <c r="M52" s="79">
        <f t="shared" si="28"/>
        <v>0</v>
      </c>
      <c r="N52" s="79"/>
      <c r="O52" s="81">
        <f t="shared" si="29"/>
        <v>0</v>
      </c>
      <c r="P52" s="79">
        <f>IF(O52="",0,O52*C52)</f>
        <v>0</v>
      </c>
      <c r="Q52" s="95"/>
      <c r="R52" s="79"/>
      <c r="S52" s="96"/>
      <c r="T52" s="79"/>
      <c r="U52" s="79">
        <f>IF((L52)=0,0,(M52+N52+P52+R52+T52))</f>
        <v>0</v>
      </c>
      <c r="V52" s="97"/>
      <c r="W52" s="79">
        <f>IF(V52=0,0,(M52+N52+P52)/(L52+O52)*V52*1.5)</f>
        <v>0</v>
      </c>
      <c r="X52" s="79">
        <f>COUNTIF(K52,"1")</f>
        <v>0</v>
      </c>
      <c r="Y52" s="81">
        <f t="shared" si="30"/>
        <v>0</v>
      </c>
      <c r="Z52" s="79">
        <f t="shared" si="31"/>
        <v>0</v>
      </c>
      <c r="AA52" s="79">
        <f t="shared" si="32"/>
        <v>0</v>
      </c>
      <c r="AB52" s="117">
        <f t="shared" si="26"/>
        <v>0</v>
      </c>
      <c r="AC52" s="81">
        <f t="shared" si="33"/>
        <v>0</v>
      </c>
      <c r="AD52" s="81">
        <f t="shared" si="34"/>
        <v>0</v>
      </c>
      <c r="AE52" s="98">
        <f>(C52*7*AE$5)</f>
        <v>0</v>
      </c>
      <c r="AF52" s="79">
        <f>(AD52*AF$5)</f>
        <v>0</v>
      </c>
      <c r="AG52" s="98"/>
      <c r="AH52" s="99"/>
      <c r="AI52" s="98">
        <f t="shared" si="35"/>
        <v>0</v>
      </c>
      <c r="AJ52" s="99"/>
      <c r="AK52" s="90">
        <f t="shared" si="36"/>
        <v>0</v>
      </c>
      <c r="AL52" s="79"/>
      <c r="AM52" s="79"/>
      <c r="AN52" s="79"/>
      <c r="AO52" s="88">
        <f t="shared" si="37"/>
        <v>0</v>
      </c>
      <c r="AP52" s="146"/>
      <c r="AQ52" s="98">
        <f t="shared" si="38"/>
        <v>0</v>
      </c>
      <c r="AR52" s="79"/>
      <c r="AS52" s="101"/>
      <c r="AT52" s="106"/>
      <c r="AU52" s="106"/>
      <c r="AV52" s="106"/>
      <c r="AW52" s="106"/>
    </row>
    <row r="53" spans="1:49" ht="50.1" customHeight="1">
      <c r="A53" s="78">
        <v>5</v>
      </c>
      <c r="B53" s="78" t="s">
        <v>105</v>
      </c>
      <c r="C53" s="78"/>
      <c r="D53" s="78">
        <v>621002</v>
      </c>
      <c r="E53" s="78"/>
      <c r="F53" s="78"/>
      <c r="G53" s="78"/>
      <c r="H53" s="78"/>
      <c r="I53" s="78"/>
      <c r="J53" s="78"/>
      <c r="K53" s="78"/>
      <c r="L53" s="78">
        <f t="shared" si="27"/>
        <v>0</v>
      </c>
      <c r="M53" s="79">
        <f t="shared" si="28"/>
        <v>0</v>
      </c>
      <c r="N53" s="79"/>
      <c r="O53" s="81">
        <f t="shared" si="29"/>
        <v>0</v>
      </c>
      <c r="P53" s="79">
        <f>IF(O53="",0,O53*C53)</f>
        <v>0</v>
      </c>
      <c r="Q53" s="79"/>
      <c r="R53" s="79"/>
      <c r="S53" s="79"/>
      <c r="T53" s="79"/>
      <c r="U53" s="79">
        <f>IF((L53)=0,0,(M53+N53+P53+R53+T53))</f>
        <v>0</v>
      </c>
      <c r="V53" s="78"/>
      <c r="W53" s="79">
        <f>IF(V53=0,0,(M53+N53+P53)/(L53+O53)*V53*1.5)</f>
        <v>0</v>
      </c>
      <c r="X53" s="79">
        <f>COUNTIF(K53,"1")</f>
        <v>0</v>
      </c>
      <c r="Y53" s="81">
        <f>IF((L53+O53)=0,0,U53/(L53+O53)*X53*1.75)</f>
        <v>0</v>
      </c>
      <c r="Z53" s="79">
        <f>W53+U53+Y53</f>
        <v>0</v>
      </c>
      <c r="AA53" s="79">
        <f>IF((L53+O53)=0,0,Z53/(L53+O53))</f>
        <v>0</v>
      </c>
      <c r="AB53" s="117">
        <f>COUNTIF(E53:K53,"L")</f>
        <v>0</v>
      </c>
      <c r="AC53" s="81">
        <f>AA53*AB53</f>
        <v>0</v>
      </c>
      <c r="AD53" s="81">
        <f>(Z53+AC53)</f>
        <v>0</v>
      </c>
      <c r="AE53" s="98">
        <f>(C53*7*AE$5)</f>
        <v>0</v>
      </c>
      <c r="AF53" s="79">
        <f>(AD53*AF$5)</f>
        <v>0</v>
      </c>
      <c r="AG53" s="98"/>
      <c r="AH53" s="98"/>
      <c r="AI53" s="98">
        <f>AD53*1%</f>
        <v>0</v>
      </c>
      <c r="AJ53" s="99"/>
      <c r="AK53" s="90">
        <f>IF(AD53=0,0,(AD53-AE53-AF53-AG53-AH53-AI53))</f>
        <v>0</v>
      </c>
      <c r="AL53" s="79"/>
      <c r="AM53" s="79"/>
      <c r="AN53" s="79"/>
      <c r="AO53" s="88">
        <f t="shared" si="37"/>
        <v>0</v>
      </c>
      <c r="AP53" s="146"/>
      <c r="AQ53" s="98">
        <f t="shared" si="38"/>
        <v>0</v>
      </c>
      <c r="AR53" s="79"/>
      <c r="AS53" s="101"/>
      <c r="AT53" s="106"/>
      <c r="AU53" s="106"/>
      <c r="AV53" s="106"/>
      <c r="AW53" s="106"/>
    </row>
    <row r="54" spans="1:49" ht="50.1" customHeight="1">
      <c r="A54" s="78">
        <v>6</v>
      </c>
      <c r="B54" s="78" t="s">
        <v>106</v>
      </c>
      <c r="C54" s="78"/>
      <c r="D54" s="78">
        <v>621002</v>
      </c>
      <c r="E54" s="78"/>
      <c r="F54" s="78"/>
      <c r="G54" s="78"/>
      <c r="H54" s="78"/>
      <c r="I54" s="78"/>
      <c r="J54" s="78"/>
      <c r="K54" s="78"/>
      <c r="L54" s="78">
        <f t="shared" si="27"/>
        <v>0</v>
      </c>
      <c r="M54" s="79">
        <f t="shared" si="28"/>
        <v>0</v>
      </c>
      <c r="N54" s="79"/>
      <c r="O54" s="81">
        <f t="shared" si="29"/>
        <v>0</v>
      </c>
      <c r="P54" s="79">
        <f t="shared" ref="P53:P55" si="39">IF(O54="",0,O54*C54)</f>
        <v>0</v>
      </c>
      <c r="Q54" s="79"/>
      <c r="R54" s="79"/>
      <c r="S54" s="79"/>
      <c r="T54" s="79"/>
      <c r="U54" s="79">
        <f>IF((L54)=0,0,(M54+N54+P54+R54+T54))</f>
        <v>0</v>
      </c>
      <c r="V54" s="78"/>
      <c r="W54" s="79">
        <f>IF(V54=0,0,(M54+N54+P54)/(L54+O54)*V54*1.5)</f>
        <v>0</v>
      </c>
      <c r="X54" s="79">
        <f>COUNTIF(K54,"1")</f>
        <v>0</v>
      </c>
      <c r="Y54" s="81">
        <f>IF((L54+O54)=0,0,U54/(L54+O54)*X54*1.75)</f>
        <v>0</v>
      </c>
      <c r="Z54" s="79">
        <f t="shared" si="31"/>
        <v>0</v>
      </c>
      <c r="AA54" s="79">
        <f t="shared" si="32"/>
        <v>0</v>
      </c>
      <c r="AB54" s="117">
        <f t="shared" si="26"/>
        <v>0</v>
      </c>
      <c r="AC54" s="81">
        <f t="shared" si="33"/>
        <v>0</v>
      </c>
      <c r="AD54" s="81">
        <f t="shared" si="34"/>
        <v>0</v>
      </c>
      <c r="AE54" s="98">
        <f>(C54*7*AE$5)</f>
        <v>0</v>
      </c>
      <c r="AF54" s="79">
        <f>(AD54*AF$5)</f>
        <v>0</v>
      </c>
      <c r="AG54" s="98"/>
      <c r="AH54" s="98"/>
      <c r="AI54" s="98">
        <f t="shared" si="35"/>
        <v>0</v>
      </c>
      <c r="AJ54" s="99"/>
      <c r="AK54" s="90">
        <f t="shared" si="36"/>
        <v>0</v>
      </c>
      <c r="AL54" s="79"/>
      <c r="AM54" s="79"/>
      <c r="AN54" s="79"/>
      <c r="AO54" s="88">
        <f>SUM(AL54:AN54)</f>
        <v>0</v>
      </c>
      <c r="AP54" s="146"/>
      <c r="AQ54" s="98">
        <f t="shared" si="38"/>
        <v>0</v>
      </c>
      <c r="AR54" s="79"/>
      <c r="AS54" s="101"/>
      <c r="AT54" s="106"/>
      <c r="AU54" s="106"/>
      <c r="AV54" s="106"/>
      <c r="AW54" s="106"/>
    </row>
    <row r="55" spans="1:49" ht="50.1" customHeight="1">
      <c r="A55" s="78">
        <v>7</v>
      </c>
      <c r="B55" s="78" t="s">
        <v>107</v>
      </c>
      <c r="C55" s="78"/>
      <c r="D55" s="78">
        <v>621002</v>
      </c>
      <c r="E55" s="78"/>
      <c r="F55" s="78"/>
      <c r="G55" s="78"/>
      <c r="H55" s="78"/>
      <c r="I55" s="78"/>
      <c r="J55" s="78"/>
      <c r="K55" s="78"/>
      <c r="L55" s="78">
        <f t="shared" si="27"/>
        <v>0</v>
      </c>
      <c r="M55" s="79">
        <f t="shared" si="28"/>
        <v>0</v>
      </c>
      <c r="N55" s="79"/>
      <c r="O55" s="81">
        <f t="shared" si="29"/>
        <v>0</v>
      </c>
      <c r="P55" s="79">
        <f t="shared" si="39"/>
        <v>0</v>
      </c>
      <c r="Q55" s="95"/>
      <c r="R55" s="79"/>
      <c r="S55" s="96"/>
      <c r="T55" s="79"/>
      <c r="U55" s="79">
        <f>IF((L55)=0,0,(M55+N55+P55+R55+T55))</f>
        <v>0</v>
      </c>
      <c r="V55" s="78"/>
      <c r="W55" s="79">
        <f>IF(V55=0,0,(M55+N55+P55)/(L55+O55)*V55*1.5)</f>
        <v>0</v>
      </c>
      <c r="X55" s="79">
        <f t="shared" ref="X55:X60" si="40">COUNTIF(K55,"1")</f>
        <v>0</v>
      </c>
      <c r="Y55" s="81">
        <f t="shared" si="30"/>
        <v>0</v>
      </c>
      <c r="Z55" s="79">
        <f t="shared" si="31"/>
        <v>0</v>
      </c>
      <c r="AA55" s="79">
        <f t="shared" si="32"/>
        <v>0</v>
      </c>
      <c r="AB55" s="117">
        <f t="shared" si="26"/>
        <v>0</v>
      </c>
      <c r="AC55" s="81">
        <f t="shared" si="33"/>
        <v>0</v>
      </c>
      <c r="AD55" s="81">
        <f t="shared" si="34"/>
        <v>0</v>
      </c>
      <c r="AE55" s="98">
        <f>(C55*7*AE$5)</f>
        <v>0</v>
      </c>
      <c r="AF55" s="79">
        <f>(AD55*AF$5)</f>
        <v>0</v>
      </c>
      <c r="AG55" s="98"/>
      <c r="AH55" s="99"/>
      <c r="AI55" s="98">
        <f>AD55*1%</f>
        <v>0</v>
      </c>
      <c r="AJ55" s="99"/>
      <c r="AK55" s="90">
        <f t="shared" si="36"/>
        <v>0</v>
      </c>
      <c r="AL55" s="79"/>
      <c r="AM55" s="79"/>
      <c r="AN55" s="79"/>
      <c r="AO55" s="88">
        <f t="shared" si="37"/>
        <v>0</v>
      </c>
      <c r="AP55" s="146"/>
      <c r="AQ55" s="98">
        <f t="shared" si="38"/>
        <v>0</v>
      </c>
      <c r="AR55" s="79"/>
      <c r="AS55" s="101"/>
      <c r="AT55" s="106"/>
      <c r="AU55" s="106"/>
      <c r="AV55" s="106"/>
      <c r="AW55" s="106"/>
    </row>
    <row r="56" spans="1:49" ht="50.1" customHeight="1">
      <c r="A56" s="147"/>
      <c r="B56" s="147"/>
      <c r="C56" s="147"/>
      <c r="D56" s="147"/>
      <c r="E56" s="147"/>
      <c r="F56" s="147"/>
      <c r="G56" s="147"/>
      <c r="H56" s="147"/>
      <c r="I56" s="147"/>
      <c r="J56" s="238" t="s">
        <v>99</v>
      </c>
      <c r="K56" s="238"/>
      <c r="L56" s="239"/>
      <c r="M56" s="79">
        <f>SUM(M49:M55)</f>
        <v>0</v>
      </c>
      <c r="N56" s="79">
        <f>SUM(N49:N55)</f>
        <v>0</v>
      </c>
      <c r="O56" s="79">
        <f>SUM(O49:O55)</f>
        <v>0</v>
      </c>
      <c r="P56" s="79">
        <f>SUM(P49:P55)</f>
        <v>0</v>
      </c>
      <c r="Q56" s="79" t="e">
        <f>SUM(#REF!)</f>
        <v>#REF!</v>
      </c>
      <c r="R56" s="79" t="e">
        <f>SUM(#REF!)</f>
        <v>#REF!</v>
      </c>
      <c r="S56" s="79" t="e">
        <f>SUM(#REF!)</f>
        <v>#REF!</v>
      </c>
      <c r="T56" s="79" t="e">
        <f>SUM(#REF!)</f>
        <v>#REF!</v>
      </c>
      <c r="U56" s="79">
        <f>SUM(U49:U55)</f>
        <v>0</v>
      </c>
      <c r="V56" s="97"/>
      <c r="W56" s="79" t="e">
        <f>SUM(#REF!)</f>
        <v>#REF!</v>
      </c>
      <c r="X56" s="79">
        <f>SUM(X49:X55)</f>
        <v>0</v>
      </c>
      <c r="Y56" s="79">
        <f>SUM(Y49:Y55)</f>
        <v>0</v>
      </c>
      <c r="Z56" s="79">
        <f t="shared" ref="Z56:AQ56" si="41">SUM(Z49:Z55)</f>
        <v>0</v>
      </c>
      <c r="AA56" s="79">
        <f t="shared" si="41"/>
        <v>0</v>
      </c>
      <c r="AB56" s="79">
        <f t="shared" si="41"/>
        <v>0</v>
      </c>
      <c r="AC56" s="79">
        <f t="shared" si="41"/>
        <v>0</v>
      </c>
      <c r="AD56" s="79">
        <f t="shared" si="41"/>
        <v>0</v>
      </c>
      <c r="AE56" s="79">
        <f t="shared" si="41"/>
        <v>0</v>
      </c>
      <c r="AF56" s="79">
        <f t="shared" si="41"/>
        <v>0</v>
      </c>
      <c r="AG56" s="79">
        <f t="shared" si="41"/>
        <v>0</v>
      </c>
      <c r="AH56" s="79">
        <f t="shared" si="41"/>
        <v>0</v>
      </c>
      <c r="AI56" s="79">
        <f t="shared" si="41"/>
        <v>0</v>
      </c>
      <c r="AJ56" s="79">
        <f t="shared" si="41"/>
        <v>0</v>
      </c>
      <c r="AK56" s="79">
        <f t="shared" si="41"/>
        <v>0</v>
      </c>
      <c r="AL56" s="79">
        <f t="shared" si="41"/>
        <v>0</v>
      </c>
      <c r="AM56" s="79">
        <f t="shared" si="41"/>
        <v>0</v>
      </c>
      <c r="AN56" s="79">
        <f t="shared" si="41"/>
        <v>0</v>
      </c>
      <c r="AO56" s="79">
        <f>SUM(AO49:AO55)</f>
        <v>0</v>
      </c>
      <c r="AP56" s="79">
        <f t="shared" si="41"/>
        <v>0</v>
      </c>
      <c r="AQ56" s="79">
        <f t="shared" si="41"/>
        <v>0</v>
      </c>
      <c r="AR56" s="137"/>
      <c r="AS56" s="101"/>
      <c r="AT56" s="106"/>
      <c r="AU56" s="106"/>
      <c r="AV56" s="106"/>
      <c r="AW56" s="106"/>
    </row>
    <row r="57" spans="1:49" ht="20.100000000000001" customHeight="1" thickBot="1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21"/>
      <c r="N57" s="121"/>
      <c r="O57" s="121"/>
      <c r="P57" s="122"/>
      <c r="Q57" s="123"/>
      <c r="R57" s="121"/>
      <c r="S57" s="121"/>
      <c r="T57" s="121"/>
      <c r="U57" s="122"/>
      <c r="V57" s="124"/>
      <c r="W57" s="121"/>
      <c r="X57" s="121"/>
      <c r="Y57" s="121"/>
      <c r="Z57" s="125"/>
      <c r="AA57" s="125"/>
      <c r="AB57" s="126"/>
      <c r="AC57" s="121"/>
      <c r="AD57" s="125"/>
      <c r="AE57" s="127"/>
      <c r="AF57" s="127"/>
      <c r="AG57" s="127"/>
      <c r="AH57" s="125"/>
      <c r="AI57" s="125"/>
      <c r="AJ57" s="125"/>
      <c r="AK57" s="125"/>
      <c r="AL57" s="125"/>
      <c r="AM57" s="125"/>
      <c r="AN57" s="125"/>
      <c r="AO57" s="128"/>
      <c r="AP57" s="128"/>
      <c r="AQ57" s="119"/>
      <c r="AR57" s="101"/>
      <c r="AS57" s="101"/>
      <c r="AT57" s="106"/>
      <c r="AU57" s="106"/>
      <c r="AV57" s="106"/>
      <c r="AW57" s="106"/>
    </row>
    <row r="58" spans="1:49" ht="50.1" customHeight="1" thickBot="1">
      <c r="A58" s="65"/>
      <c r="B58" s="65"/>
      <c r="C58" s="150"/>
      <c r="D58" s="65"/>
      <c r="E58" s="65"/>
      <c r="F58" s="12" t="s">
        <v>108</v>
      </c>
      <c r="G58" s="10"/>
      <c r="H58" s="10"/>
      <c r="I58" s="10"/>
      <c r="J58" s="10"/>
      <c r="K58" s="10"/>
      <c r="L58" s="11"/>
      <c r="M58" s="151">
        <f ca="1">M41+M46+M56</f>
        <v>0</v>
      </c>
      <c r="N58" s="79">
        <f>N41+N46+N56</f>
        <v>0</v>
      </c>
      <c r="O58" s="79">
        <f>O41+O46+O56</f>
        <v>0</v>
      </c>
      <c r="P58" s="79">
        <f>P41+P46+P56</f>
        <v>0</v>
      </c>
      <c r="Q58" s="79" t="e">
        <f>SUM(#REF!+#REF!+Q46+Q56)</f>
        <v>#REF!</v>
      </c>
      <c r="R58" s="79" t="e">
        <f>SUM(#REF!+#REF!+R46+R56)</f>
        <v>#REF!</v>
      </c>
      <c r="S58" s="79" t="e">
        <f>SUM(#REF!+#REF!+S46+S56)</f>
        <v>#REF!</v>
      </c>
      <c r="T58" s="79" t="e">
        <f>SUM(#REF!+#REF!+T46+T56)</f>
        <v>#REF!</v>
      </c>
      <c r="U58" s="79">
        <f>U41+U46+U56</f>
        <v>0</v>
      </c>
      <c r="V58" s="97"/>
      <c r="W58" s="98" t="e">
        <f ca="1">SUM(#REF!+#REF!+#REF!+W46+W56)</f>
        <v>#REF!</v>
      </c>
      <c r="X58" s="98">
        <f>X41+X46+X56</f>
        <v>0</v>
      </c>
      <c r="Y58" s="98">
        <f>Y41+Y46+Y56</f>
        <v>0</v>
      </c>
      <c r="Z58" s="98">
        <f ca="1">Z41+Z46+Z56</f>
        <v>0</v>
      </c>
      <c r="AA58" s="98">
        <f>AA41+AA46+AA56</f>
        <v>0</v>
      </c>
      <c r="AB58" s="117">
        <f>AB41+AB46+AB56</f>
        <v>0</v>
      </c>
      <c r="AC58" s="98">
        <f>AC41+AC46+AC56</f>
        <v>0</v>
      </c>
      <c r="AD58" s="98">
        <f>AD41+AD46+AD56</f>
        <v>0</v>
      </c>
      <c r="AE58" s="98">
        <f>AE41+AE46+AE56</f>
        <v>0</v>
      </c>
      <c r="AF58" s="98">
        <f>AF41+AF46+AF56</f>
        <v>0</v>
      </c>
      <c r="AG58" s="98" t="e">
        <f ca="1">SUM(#REF!+#REF!+#REF!+AG46+AG56)</f>
        <v>#REF!</v>
      </c>
      <c r="AH58" s="98" t="e">
        <f ca="1">SUM(#REF!+#REF!+#REF!+AH46+AH56)</f>
        <v>#REF!</v>
      </c>
      <c r="AI58" s="98">
        <f>AI41+AI46+AI56</f>
        <v>0</v>
      </c>
      <c r="AJ58" s="98" t="e">
        <f>SUM(#REF!+#REF!+#REF!+AJ46+AJ56)</f>
        <v>#REF!</v>
      </c>
      <c r="AK58" s="98">
        <f>AK41+AK46+AK56</f>
        <v>0</v>
      </c>
      <c r="AL58" s="98">
        <f>AL41+AL46+AL56</f>
        <v>0</v>
      </c>
      <c r="AM58" s="98">
        <f>AM41+AM46+AM56</f>
        <v>0</v>
      </c>
      <c r="AN58" s="98">
        <f>AN41+AN46+AN56</f>
        <v>0</v>
      </c>
      <c r="AO58" s="131">
        <f>AO41+AO46+AO56</f>
        <v>0</v>
      </c>
      <c r="AP58" s="131">
        <f>AP41+AP46+AP56</f>
        <v>0</v>
      </c>
      <c r="AQ58" s="115">
        <f>AQ41+AQ46+AQ56</f>
        <v>0</v>
      </c>
      <c r="AR58" s="118"/>
      <c r="AS58" s="101"/>
      <c r="AT58" s="106"/>
      <c r="AU58" s="106"/>
      <c r="AV58" s="106"/>
      <c r="AW58" s="106"/>
    </row>
    <row r="59" spans="1:49" ht="18" customHeight="1">
      <c r="AS59" s="156"/>
      <c r="AT59" s="106"/>
      <c r="AU59" s="106"/>
      <c r="AV59" s="106"/>
      <c r="AW59" s="106"/>
    </row>
    <row r="60" spans="1:49" ht="18" customHeight="1">
      <c r="AS60" s="156"/>
      <c r="AT60" s="106"/>
      <c r="AU60" s="106"/>
      <c r="AV60" s="106"/>
      <c r="AW60" s="106"/>
    </row>
    <row r="61" spans="1:49" ht="18" customHeight="1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  <c r="T61" s="147"/>
      <c r="U61" s="147"/>
      <c r="V61" s="147"/>
      <c r="W61" s="147"/>
      <c r="X61" s="147"/>
      <c r="Y61" s="147"/>
      <c r="Z61" s="147"/>
      <c r="AA61" s="147"/>
      <c r="AB61" s="147"/>
      <c r="AC61" s="147"/>
      <c r="AD61" s="147"/>
      <c r="AE61" s="147"/>
      <c r="AF61" s="147"/>
      <c r="AG61" s="147"/>
      <c r="AH61" s="147"/>
      <c r="AI61" s="147"/>
      <c r="AJ61" s="147"/>
      <c r="AK61" s="147"/>
      <c r="AL61" s="147"/>
      <c r="AM61" s="147"/>
      <c r="AN61" s="147"/>
      <c r="AO61" s="147"/>
      <c r="AP61" s="147"/>
      <c r="AQ61" s="147"/>
      <c r="AR61" s="147"/>
      <c r="AS61" s="156"/>
      <c r="AT61" s="106"/>
      <c r="AU61" s="106"/>
      <c r="AV61" s="106"/>
      <c r="AW61" s="106"/>
    </row>
    <row r="62" spans="1:49" ht="18" customHeight="1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  <c r="T62" s="147"/>
      <c r="U62" s="147"/>
      <c r="V62" s="147"/>
      <c r="W62" s="147"/>
      <c r="X62" s="147"/>
      <c r="Y62" s="147"/>
      <c r="Z62" s="147"/>
      <c r="AA62" s="147"/>
      <c r="AB62" s="147"/>
      <c r="AC62" s="147"/>
      <c r="AD62" s="147"/>
      <c r="AE62" s="147"/>
      <c r="AF62" s="147"/>
      <c r="AG62" s="147"/>
      <c r="AH62" s="147"/>
      <c r="AI62" s="147"/>
      <c r="AJ62" s="147"/>
      <c r="AK62" s="147"/>
      <c r="AL62" s="147"/>
      <c r="AM62" s="147"/>
      <c r="AN62" s="147"/>
      <c r="AO62" s="147"/>
      <c r="AP62" s="147"/>
      <c r="AQ62" s="147"/>
      <c r="AR62" s="147"/>
      <c r="AS62" s="156"/>
      <c r="AT62" s="106"/>
      <c r="AU62" s="106"/>
      <c r="AV62" s="106"/>
      <c r="AW62" s="106"/>
    </row>
    <row r="63" spans="1:49" ht="18" customHeight="1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  <c r="T63" s="147"/>
      <c r="U63" s="147"/>
      <c r="V63" s="147"/>
      <c r="W63" s="147"/>
      <c r="X63" s="147"/>
      <c r="Y63" s="147"/>
      <c r="Z63" s="147"/>
      <c r="AA63" s="147"/>
      <c r="AB63" s="147"/>
      <c r="AC63" s="147"/>
      <c r="AD63" s="147"/>
      <c r="AE63" s="147"/>
      <c r="AF63" s="147"/>
      <c r="AG63" s="147"/>
      <c r="AH63" s="147"/>
      <c r="AI63" s="147"/>
      <c r="AJ63" s="147"/>
      <c r="AK63" s="147"/>
      <c r="AL63" s="147"/>
      <c r="AM63" s="147"/>
      <c r="AN63" s="147"/>
      <c r="AO63" s="147"/>
      <c r="AP63" s="147"/>
      <c r="AQ63" s="147"/>
      <c r="AR63" s="147"/>
      <c r="AS63" s="156"/>
      <c r="AT63" s="106"/>
      <c r="AU63" s="106"/>
      <c r="AV63" s="106"/>
      <c r="AW63" s="106"/>
    </row>
    <row r="64" spans="1:49" ht="18" customHeight="1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  <c r="T64" s="147"/>
      <c r="U64" s="147"/>
      <c r="V64" s="147"/>
      <c r="W64" s="147"/>
      <c r="X64" s="147"/>
      <c r="Y64" s="147"/>
      <c r="Z64" s="147"/>
      <c r="AA64" s="147"/>
      <c r="AB64" s="147"/>
      <c r="AC64" s="147"/>
      <c r="AD64" s="147"/>
      <c r="AE64" s="147"/>
      <c r="AF64" s="147"/>
      <c r="AG64" s="147"/>
      <c r="AH64" s="147"/>
      <c r="AI64" s="147"/>
      <c r="AJ64" s="147"/>
      <c r="AK64" s="147"/>
      <c r="AL64" s="147"/>
      <c r="AM64" s="147"/>
      <c r="AN64" s="147"/>
      <c r="AO64" s="147"/>
      <c r="AP64" s="147"/>
      <c r="AQ64" s="147"/>
      <c r="AR64" s="147"/>
      <c r="AS64" s="156"/>
      <c r="AT64" s="106"/>
      <c r="AU64" s="106"/>
      <c r="AV64" s="106"/>
      <c r="AW64" s="106"/>
    </row>
    <row r="65" spans="1:58" ht="18" customHeight="1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  <c r="T65" s="147"/>
      <c r="U65" s="147"/>
      <c r="V65" s="147"/>
      <c r="W65" s="147"/>
      <c r="X65" s="147"/>
      <c r="Y65" s="147"/>
      <c r="Z65" s="147"/>
      <c r="AA65" s="147"/>
      <c r="AB65" s="147"/>
      <c r="AC65" s="147"/>
      <c r="AD65" s="147"/>
      <c r="AE65" s="147"/>
      <c r="AF65" s="147"/>
      <c r="AG65" s="147"/>
      <c r="AH65" s="147"/>
      <c r="AI65" s="147"/>
      <c r="AJ65" s="147"/>
      <c r="AK65" s="147"/>
      <c r="AL65" s="147"/>
      <c r="AM65" s="147"/>
      <c r="AN65" s="147"/>
      <c r="AO65" s="147"/>
      <c r="AP65" s="147"/>
      <c r="AQ65" s="147"/>
      <c r="AR65" s="147"/>
      <c r="AS65" s="156"/>
      <c r="AT65" s="106"/>
      <c r="AU65" s="106"/>
      <c r="AV65" s="106"/>
      <c r="AW65" s="106"/>
    </row>
    <row r="66" spans="1:58" ht="18" customHeight="1">
      <c r="AS66" s="101"/>
      <c r="AT66" s="106"/>
      <c r="AU66" s="106"/>
      <c r="AV66" s="106"/>
      <c r="AW66" s="106"/>
    </row>
    <row r="67" spans="1:58" ht="18" customHeight="1">
      <c r="AS67" s="101"/>
      <c r="AT67" s="106"/>
      <c r="AU67" s="106"/>
      <c r="AV67" s="106"/>
      <c r="AW67" s="106"/>
    </row>
    <row r="68" spans="1:58" ht="18" customHeight="1">
      <c r="F68" s="147"/>
      <c r="G68" s="147"/>
      <c r="H68" s="147"/>
      <c r="I68" s="147"/>
      <c r="J68" s="147"/>
      <c r="K68" s="147"/>
      <c r="L68" s="147"/>
      <c r="M68" s="147"/>
      <c r="N68" s="147"/>
      <c r="O68" s="147"/>
      <c r="P68" s="147"/>
      <c r="Q68" s="147"/>
      <c r="R68" s="147"/>
      <c r="S68" s="147"/>
      <c r="T68" s="147"/>
      <c r="U68" s="147"/>
      <c r="V68" s="147"/>
      <c r="W68" s="147"/>
      <c r="X68" s="147"/>
      <c r="Y68" s="147"/>
      <c r="Z68" s="147"/>
      <c r="AA68" s="147"/>
      <c r="AB68" s="147"/>
      <c r="AC68" s="147"/>
      <c r="AD68" s="147"/>
      <c r="AE68" s="147"/>
      <c r="AF68" s="147"/>
      <c r="AG68" s="147"/>
      <c r="AH68" s="147"/>
      <c r="AI68" s="147"/>
      <c r="AJ68" s="147"/>
      <c r="AK68" s="147"/>
      <c r="AL68" s="147"/>
      <c r="AM68" s="147"/>
      <c r="AN68" s="147"/>
      <c r="AO68" s="147"/>
      <c r="AP68" s="147"/>
      <c r="AQ68" s="147"/>
      <c r="AR68" s="147"/>
      <c r="AS68" s="147"/>
      <c r="AT68" s="147"/>
      <c r="AU68" s="147"/>
      <c r="AV68" s="147"/>
      <c r="AW68" s="147"/>
      <c r="AX68" s="147"/>
      <c r="AY68" s="147"/>
      <c r="AZ68" s="147"/>
      <c r="BA68" s="147"/>
      <c r="BB68" s="147"/>
      <c r="BC68" s="147"/>
      <c r="BD68" s="147"/>
      <c r="BE68" s="147"/>
      <c r="BF68" s="147"/>
    </row>
    <row r="69" spans="1:58" ht="18" customHeight="1">
      <c r="A69" s="101"/>
      <c r="B69" s="101"/>
      <c r="C69" s="157"/>
      <c r="D69" s="101"/>
      <c r="E69" s="101"/>
      <c r="F69" s="147"/>
      <c r="G69" s="147"/>
      <c r="H69" s="147"/>
      <c r="I69" s="147"/>
      <c r="J69" s="147"/>
      <c r="K69" s="147"/>
      <c r="L69" s="147"/>
      <c r="M69" s="147"/>
      <c r="N69" s="147"/>
      <c r="O69" s="147"/>
      <c r="P69" s="147"/>
      <c r="Q69" s="147"/>
      <c r="R69" s="147"/>
      <c r="S69" s="147"/>
      <c r="T69" s="147"/>
      <c r="U69" s="147"/>
      <c r="V69" s="147"/>
      <c r="W69" s="147"/>
      <c r="X69" s="147"/>
      <c r="Y69" s="147"/>
      <c r="Z69" s="147"/>
      <c r="AA69" s="147"/>
      <c r="AB69" s="147"/>
      <c r="AC69" s="147"/>
      <c r="AD69" s="147"/>
      <c r="AE69" s="147"/>
      <c r="AF69" s="147"/>
      <c r="AG69" s="147"/>
      <c r="AH69" s="147"/>
      <c r="AI69" s="147"/>
      <c r="AJ69" s="147"/>
      <c r="AK69" s="147"/>
      <c r="AL69" s="147"/>
      <c r="AM69" s="147"/>
      <c r="AN69" s="147"/>
      <c r="AO69" s="147"/>
      <c r="AP69" s="147"/>
      <c r="AQ69" s="147"/>
      <c r="AR69" s="147"/>
      <c r="AS69" s="147"/>
      <c r="AT69" s="147"/>
      <c r="AU69" s="147"/>
      <c r="AV69" s="147"/>
      <c r="AW69" s="147"/>
      <c r="AX69" s="147"/>
      <c r="AY69" s="147"/>
      <c r="AZ69" s="147"/>
      <c r="BA69" s="147"/>
      <c r="BB69" s="147"/>
      <c r="BC69" s="147"/>
      <c r="BD69" s="147"/>
      <c r="BE69" s="147"/>
      <c r="BF69" s="147"/>
    </row>
    <row r="70" spans="1:58" ht="18" customHeight="1">
      <c r="A70" s="101"/>
      <c r="B70" s="101"/>
      <c r="C70" s="157"/>
      <c r="D70" s="101"/>
      <c r="E70" s="101"/>
      <c r="F70" s="147"/>
      <c r="G70" s="147"/>
      <c r="H70" s="147"/>
      <c r="I70" s="147"/>
      <c r="J70" s="147"/>
      <c r="K70" s="147"/>
      <c r="L70" s="147"/>
      <c r="M70" s="147"/>
      <c r="N70" s="147"/>
      <c r="O70" s="147"/>
      <c r="P70" s="147"/>
      <c r="Q70" s="147"/>
      <c r="R70" s="147"/>
      <c r="S70" s="147"/>
      <c r="T70" s="147"/>
      <c r="U70" s="147"/>
      <c r="V70" s="147"/>
      <c r="W70" s="147"/>
      <c r="X70" s="147"/>
      <c r="Y70" s="147"/>
      <c r="Z70" s="147"/>
      <c r="AA70" s="147"/>
      <c r="AB70" s="147"/>
      <c r="AC70" s="147"/>
      <c r="AD70" s="147"/>
      <c r="AE70" s="147"/>
      <c r="AF70" s="147"/>
      <c r="AG70" s="147"/>
      <c r="AH70" s="147"/>
      <c r="AI70" s="147"/>
      <c r="AJ70" s="147"/>
      <c r="AK70" s="147"/>
      <c r="AL70" s="147"/>
      <c r="AM70" s="147"/>
      <c r="AN70" s="147"/>
      <c r="AO70" s="147"/>
      <c r="AP70" s="147"/>
      <c r="AQ70" s="147"/>
      <c r="AR70" s="147"/>
      <c r="AS70" s="147"/>
      <c r="AT70" s="147"/>
      <c r="AU70" s="147"/>
      <c r="AV70" s="147"/>
      <c r="AW70" s="147"/>
      <c r="AX70" s="147"/>
      <c r="AY70" s="147"/>
      <c r="AZ70" s="147"/>
      <c r="BA70" s="147"/>
      <c r="BB70" s="147"/>
      <c r="BC70" s="147"/>
      <c r="BD70" s="147"/>
      <c r="BE70" s="147"/>
      <c r="BF70" s="147"/>
    </row>
    <row r="71" spans="1:58" ht="18" customHeight="1">
      <c r="A71" s="101"/>
      <c r="B71" s="101"/>
      <c r="C71" s="158"/>
      <c r="D71" s="101"/>
      <c r="E71" s="101"/>
      <c r="F71" s="147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  <c r="W71" s="147"/>
      <c r="X71" s="147"/>
      <c r="Y71" s="147"/>
      <c r="Z71" s="147"/>
      <c r="AA71" s="147"/>
      <c r="AB71" s="147"/>
      <c r="AC71" s="147"/>
      <c r="AD71" s="147"/>
      <c r="AE71" s="147"/>
      <c r="AF71" s="147"/>
      <c r="AG71" s="147"/>
      <c r="AH71" s="147"/>
      <c r="AI71" s="147"/>
      <c r="AJ71" s="147"/>
      <c r="AK71" s="147"/>
      <c r="AL71" s="147"/>
      <c r="AM71" s="147"/>
      <c r="AN71" s="147"/>
      <c r="AO71" s="147"/>
      <c r="AP71" s="147"/>
      <c r="AQ71" s="147"/>
      <c r="AR71" s="147"/>
      <c r="AS71" s="147"/>
      <c r="AT71" s="147"/>
      <c r="AU71" s="147"/>
      <c r="AV71" s="147"/>
      <c r="AW71" s="147"/>
      <c r="AX71" s="147"/>
      <c r="AY71" s="147"/>
      <c r="AZ71" s="147"/>
      <c r="BA71" s="147"/>
      <c r="BB71" s="147"/>
      <c r="BC71" s="147"/>
      <c r="BD71" s="147"/>
      <c r="BE71" s="147"/>
      <c r="BF71" s="147"/>
    </row>
    <row r="72" spans="1:58" ht="18" customHeight="1">
      <c r="A72" s="101"/>
      <c r="B72" s="101"/>
      <c r="C72" s="158"/>
      <c r="D72" s="101"/>
      <c r="E72" s="101"/>
      <c r="F72" s="147"/>
      <c r="G72" s="147"/>
      <c r="H72" s="147"/>
      <c r="I72" s="147"/>
      <c r="J72" s="147"/>
      <c r="K72" s="147"/>
      <c r="L72" s="147"/>
      <c r="M72" s="147"/>
      <c r="N72" s="147"/>
      <c r="O72" s="147"/>
      <c r="P72" s="147"/>
      <c r="Q72" s="147"/>
      <c r="R72" s="147"/>
      <c r="S72" s="147"/>
      <c r="T72" s="147"/>
      <c r="U72" s="147"/>
      <c r="V72" s="147"/>
      <c r="W72" s="147"/>
      <c r="X72" s="147"/>
      <c r="Y72" s="147"/>
      <c r="Z72" s="147"/>
      <c r="AA72" s="147"/>
      <c r="AB72" s="147"/>
      <c r="AC72" s="147"/>
      <c r="AD72" s="147"/>
      <c r="AE72" s="147"/>
      <c r="AF72" s="147"/>
      <c r="AG72" s="147"/>
      <c r="AH72" s="147"/>
      <c r="AI72" s="147"/>
      <c r="AJ72" s="147"/>
      <c r="AK72" s="147"/>
      <c r="AL72" s="147"/>
      <c r="AM72" s="147"/>
      <c r="AN72" s="147"/>
      <c r="AO72" s="147"/>
      <c r="AP72" s="147"/>
      <c r="AQ72" s="147"/>
      <c r="AR72" s="147"/>
      <c r="AS72" s="147"/>
      <c r="AT72" s="147"/>
      <c r="AU72" s="147"/>
      <c r="AV72" s="147"/>
      <c r="AW72" s="147"/>
      <c r="AX72" s="147"/>
      <c r="AY72" s="147"/>
      <c r="AZ72" s="147"/>
      <c r="BA72" s="147"/>
      <c r="BB72" s="147"/>
      <c r="BC72" s="147"/>
      <c r="BD72" s="147"/>
      <c r="BE72" s="147"/>
      <c r="BF72" s="147"/>
    </row>
    <row r="73" spans="1:58" ht="18" customHeight="1">
      <c r="A73" s="101"/>
      <c r="B73" s="101"/>
      <c r="C73" s="158"/>
      <c r="D73" s="101"/>
      <c r="E73" s="101"/>
      <c r="F73" s="147"/>
      <c r="G73" s="147"/>
      <c r="H73" s="147"/>
      <c r="I73" s="147"/>
      <c r="J73" s="147"/>
      <c r="K73" s="147"/>
      <c r="L73" s="147"/>
      <c r="M73" s="147"/>
      <c r="N73" s="147"/>
      <c r="O73" s="147"/>
      <c r="P73" s="147"/>
      <c r="Q73" s="147"/>
      <c r="R73" s="147"/>
      <c r="S73" s="147"/>
      <c r="T73" s="147"/>
      <c r="U73" s="147"/>
      <c r="V73" s="147"/>
      <c r="W73" s="147"/>
      <c r="X73" s="147"/>
      <c r="Y73" s="147"/>
      <c r="Z73" s="147"/>
      <c r="AA73" s="147"/>
      <c r="AB73" s="147"/>
      <c r="AC73" s="147"/>
      <c r="AD73" s="147"/>
      <c r="AE73" s="147"/>
      <c r="AF73" s="147"/>
      <c r="AG73" s="147"/>
      <c r="AH73" s="147"/>
      <c r="AI73" s="147"/>
      <c r="AJ73" s="147"/>
      <c r="AK73" s="147"/>
      <c r="AL73" s="147"/>
      <c r="AM73" s="147"/>
      <c r="AN73" s="147"/>
      <c r="AO73" s="147"/>
      <c r="AP73" s="147"/>
      <c r="AQ73" s="147"/>
      <c r="AR73" s="147"/>
      <c r="AS73" s="147"/>
      <c r="AT73" s="147"/>
      <c r="AU73" s="147"/>
      <c r="AV73" s="147"/>
      <c r="AW73" s="147"/>
      <c r="AX73" s="147"/>
      <c r="AY73" s="147"/>
      <c r="AZ73" s="147"/>
      <c r="BA73" s="147"/>
      <c r="BB73" s="147"/>
      <c r="BC73" s="147"/>
      <c r="BD73" s="147"/>
      <c r="BE73" s="147"/>
      <c r="BF73" s="147"/>
    </row>
    <row r="74" spans="1:58" ht="18" customHeight="1">
      <c r="A74" s="65"/>
      <c r="B74" s="101"/>
      <c r="C74" s="158"/>
      <c r="D74" s="101"/>
      <c r="E74" s="101"/>
      <c r="F74" s="101"/>
      <c r="G74" s="101"/>
      <c r="H74" s="101"/>
      <c r="I74" s="65"/>
      <c r="J74" s="101"/>
      <c r="K74" s="101"/>
      <c r="L74" s="101"/>
      <c r="M74" s="159"/>
      <c r="N74" s="159"/>
      <c r="O74" s="159"/>
      <c r="P74" s="159"/>
      <c r="Q74" s="160"/>
      <c r="R74" s="159"/>
      <c r="S74" s="161"/>
      <c r="T74" s="159"/>
      <c r="U74" s="159"/>
      <c r="V74" s="162"/>
      <c r="W74" s="159"/>
      <c r="X74" s="159"/>
      <c r="Y74" s="159"/>
      <c r="Z74" s="158"/>
      <c r="AA74" s="158"/>
      <c r="AB74" s="163"/>
      <c r="AC74" s="164"/>
      <c r="AD74" s="158"/>
      <c r="AE74" s="158"/>
      <c r="AF74" s="158"/>
      <c r="AG74" s="158"/>
      <c r="AH74" s="158"/>
      <c r="AI74" s="158"/>
      <c r="AJ74" s="158"/>
      <c r="AK74" s="158"/>
      <c r="AL74" s="158"/>
      <c r="AM74" s="158"/>
      <c r="AN74" s="158"/>
      <c r="AO74" s="165"/>
      <c r="AP74" s="165"/>
      <c r="AQ74" s="101"/>
      <c r="AR74" s="101"/>
      <c r="AS74" s="101"/>
    </row>
    <row r="75" spans="1:58" ht="18" customHeight="1">
      <c r="A75" s="65"/>
      <c r="B75" s="101"/>
      <c r="C75" s="158"/>
      <c r="D75" s="101"/>
      <c r="E75" s="101"/>
      <c r="F75" s="101"/>
      <c r="G75" s="101"/>
      <c r="H75" s="101"/>
      <c r="I75" s="65"/>
      <c r="J75" s="101"/>
      <c r="K75" s="101"/>
      <c r="L75" s="101"/>
      <c r="M75" s="159"/>
      <c r="N75" s="159"/>
      <c r="O75" s="159"/>
      <c r="P75" s="159"/>
      <c r="Q75" s="160"/>
      <c r="R75" s="159"/>
      <c r="S75" s="161"/>
      <c r="T75" s="159"/>
      <c r="U75" s="159"/>
      <c r="V75" s="162"/>
      <c r="W75" s="159"/>
      <c r="X75" s="159"/>
      <c r="Y75" s="159"/>
      <c r="Z75" s="158"/>
      <c r="AA75" s="158"/>
      <c r="AB75" s="163"/>
      <c r="AC75" s="164"/>
      <c r="AD75" s="158"/>
      <c r="AE75" s="158"/>
      <c r="AF75" s="158"/>
      <c r="AG75" s="158"/>
      <c r="AH75" s="158"/>
      <c r="AI75" s="158"/>
      <c r="AJ75" s="158"/>
      <c r="AK75" s="158"/>
      <c r="AL75" s="158"/>
      <c r="AM75" s="158"/>
      <c r="AN75" s="158"/>
      <c r="AO75" s="165"/>
      <c r="AP75" s="165"/>
      <c r="AQ75" s="101"/>
      <c r="AR75" s="101"/>
      <c r="AS75" s="101"/>
    </row>
    <row r="76" spans="1:58" ht="18" customHeight="1">
      <c r="A76" s="65"/>
      <c r="B76" s="101"/>
      <c r="C76" s="158"/>
      <c r="D76" s="101"/>
      <c r="E76" s="101"/>
      <c r="F76" s="101"/>
      <c r="G76" s="101"/>
      <c r="H76" s="101"/>
      <c r="I76" s="65"/>
      <c r="J76" s="101"/>
      <c r="K76" s="101"/>
      <c r="L76" s="101"/>
      <c r="M76" s="159"/>
      <c r="N76" s="159"/>
      <c r="O76" s="159"/>
      <c r="P76" s="159"/>
      <c r="Q76" s="160"/>
      <c r="R76" s="159"/>
      <c r="S76" s="161"/>
      <c r="T76" s="159"/>
      <c r="U76" s="159"/>
      <c r="V76" s="162"/>
      <c r="W76" s="159"/>
      <c r="X76" s="159"/>
      <c r="Y76" s="159"/>
      <c r="Z76" s="158"/>
      <c r="AA76" s="158"/>
      <c r="AB76" s="163"/>
      <c r="AC76" s="164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65"/>
      <c r="AP76" s="165"/>
      <c r="AQ76" s="101"/>
      <c r="AR76" s="101"/>
      <c r="AS76" s="101"/>
    </row>
    <row r="77" spans="1:58" ht="18" customHeight="1">
      <c r="A77" s="65"/>
      <c r="B77" s="166"/>
      <c r="C77" s="166"/>
      <c r="D77" s="166"/>
      <c r="E77" s="101"/>
      <c r="F77" s="101"/>
      <c r="G77" s="101"/>
      <c r="H77" s="101"/>
      <c r="I77" s="65"/>
      <c r="J77" s="101"/>
      <c r="K77" s="101"/>
      <c r="L77" s="101"/>
      <c r="M77" s="159"/>
      <c r="N77" s="159"/>
      <c r="O77" s="159"/>
      <c r="P77" s="159"/>
      <c r="Q77" s="160"/>
      <c r="R77" s="159"/>
      <c r="S77" s="161"/>
      <c r="T77" s="159"/>
      <c r="U77" s="159"/>
      <c r="V77" s="162"/>
      <c r="W77" s="159"/>
      <c r="X77" s="159"/>
      <c r="Y77" s="159"/>
      <c r="Z77" s="158"/>
      <c r="AA77" s="158"/>
      <c r="AB77" s="163"/>
      <c r="AC77" s="164"/>
      <c r="AD77" s="158"/>
      <c r="AE77" s="158"/>
      <c r="AF77" s="158"/>
      <c r="AG77" s="158"/>
      <c r="AH77" s="158"/>
      <c r="AI77" s="158"/>
      <c r="AJ77" s="158"/>
      <c r="AK77" s="158"/>
      <c r="AL77" s="158"/>
      <c r="AM77" s="158"/>
      <c r="AN77" s="158"/>
      <c r="AO77" s="165"/>
      <c r="AP77" s="165"/>
      <c r="AQ77" s="101"/>
      <c r="AR77" s="101"/>
      <c r="AS77" s="101"/>
    </row>
  </sheetData>
  <mergeCells count="30">
    <mergeCell ref="F58:L58"/>
    <mergeCell ref="B77:D77"/>
    <mergeCell ref="J41:L41"/>
    <mergeCell ref="J46:L46"/>
    <mergeCell ref="J56:L56"/>
    <mergeCell ref="X4:Y4"/>
    <mergeCell ref="AA4:AA5"/>
    <mergeCell ref="AB4:AC4"/>
    <mergeCell ref="AI4:AI5"/>
    <mergeCell ref="AT7:BA7"/>
    <mergeCell ref="AL3:AL5"/>
    <mergeCell ref="AM3:AM5"/>
    <mergeCell ref="AN3:AN5"/>
    <mergeCell ref="AO3:AO5"/>
    <mergeCell ref="AP3:AP5"/>
    <mergeCell ref="A4:B4"/>
    <mergeCell ref="C4:D4"/>
    <mergeCell ref="G4:I4"/>
    <mergeCell ref="J4:K4"/>
    <mergeCell ref="L4:M4"/>
    <mergeCell ref="A1:D1"/>
    <mergeCell ref="R1:U1"/>
    <mergeCell ref="A2:D2"/>
    <mergeCell ref="L3:AD3"/>
    <mergeCell ref="AE3:AI3"/>
    <mergeCell ref="AK3:AK5"/>
    <mergeCell ref="O4:P4"/>
    <mergeCell ref="Q4:T4"/>
    <mergeCell ref="U4:U5"/>
    <mergeCell ref="V4:W4"/>
  </mergeCells>
  <conditionalFormatting sqref="AC58:AI58 W58:Z58 AO58:AP58 AK42:AN42 AQ7:AR40 AK69:AN77 AK7:AO40 AP7:AP39 AS59:AS65 AL48:AN53 AK61:AO65 AQ61:AR65 AQ49:AR55 AK48:AK55 AK46:AP46 AK43:AR45 AO49:AO55 AK57:AN58">
    <cfRule type="cellIs" priority="1" stopIfTrue="1" operator="between">
      <formula>"si es mayor o igual 50,0"</formula>
      <formula>"si es menor que 50,0"</formula>
    </cfRule>
  </conditionalFormatting>
  <printOptions horizontalCentered="1"/>
  <pageMargins left="1.9685039370078741" right="0" top="0.55118110236220474" bottom="0.55118110236220474" header="0.31496062992125984" footer="0.31496062992125984"/>
  <pageSetup paperSize="5" scale="21" orientation="landscape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F77"/>
  <sheetViews>
    <sheetView zoomScale="20" zoomScaleNormal="20" zoomScaleSheetLayoutView="25" workbookViewId="0">
      <selection activeCell="AQ58" sqref="AQ58"/>
    </sheetView>
  </sheetViews>
  <sheetFormatPr baseColWidth="10" defaultRowHeight="18" customHeight="1" outlineLevelCol="2"/>
  <cols>
    <col min="1" max="1" width="7.7109375" style="7" customWidth="1"/>
    <col min="2" max="2" width="49.28515625" style="7" customWidth="1"/>
    <col min="3" max="3" width="22.28515625" style="152" customWidth="1"/>
    <col min="4" max="4" width="19.85546875" style="7" customWidth="1"/>
    <col min="5" max="5" width="10.7109375" style="7" customWidth="1"/>
    <col min="6" max="6" width="10.7109375" style="153" customWidth="1"/>
    <col min="7" max="7" width="10.5703125" style="7" customWidth="1"/>
    <col min="8" max="9" width="10.42578125" style="7" customWidth="1"/>
    <col min="10" max="10" width="10.28515625" style="7" customWidth="1"/>
    <col min="11" max="11" width="10.85546875" style="7" customWidth="1"/>
    <col min="12" max="12" width="9.5703125" style="152" customWidth="1"/>
    <col min="13" max="13" width="24.7109375" style="152" customWidth="1"/>
    <col min="14" max="14" width="18.42578125" style="152" customWidth="1"/>
    <col min="15" max="15" width="13.42578125" style="152" customWidth="1"/>
    <col min="16" max="16" width="19.28515625" style="152" customWidth="1"/>
    <col min="17" max="17" width="10.140625" style="152" hidden="1" customWidth="1" outlineLevel="1"/>
    <col min="18" max="18" width="11" style="152" hidden="1" customWidth="1" outlineLevel="1"/>
    <col min="19" max="19" width="9.28515625" style="152" hidden="1" customWidth="1" outlineLevel="1"/>
    <col min="20" max="20" width="11.140625" style="152" hidden="1" customWidth="1" outlineLevel="1"/>
    <col min="21" max="21" width="24.140625" style="152" customWidth="1" collapsed="1"/>
    <col min="22" max="22" width="10.140625" style="154" hidden="1" customWidth="1"/>
    <col min="23" max="23" width="24.7109375" style="152" hidden="1" customWidth="1"/>
    <col min="24" max="24" width="13" style="152" customWidth="1"/>
    <col min="25" max="25" width="21.42578125" style="152" customWidth="1"/>
    <col min="26" max="26" width="20" style="152" customWidth="1"/>
    <col min="27" max="27" width="20.28515625" style="152" customWidth="1"/>
    <col min="28" max="28" width="16.5703125" style="155" customWidth="1"/>
    <col min="29" max="29" width="21.42578125" style="152" customWidth="1"/>
    <col min="30" max="30" width="21.7109375" style="7" customWidth="1"/>
    <col min="31" max="31" width="22.28515625" style="7" customWidth="1"/>
    <col min="32" max="32" width="20.7109375" style="7" customWidth="1"/>
    <col min="33" max="33" width="13.85546875" style="7" hidden="1" customWidth="1"/>
    <col min="34" max="34" width="8.5703125" style="7" hidden="1" customWidth="1"/>
    <col min="35" max="35" width="20.140625" style="7" customWidth="1"/>
    <col min="36" max="36" width="7.5703125" style="7" hidden="1" customWidth="1"/>
    <col min="37" max="37" width="23" style="7" customWidth="1"/>
    <col min="38" max="40" width="23" style="7" customWidth="1" outlineLevel="2"/>
    <col min="41" max="41" width="23.140625" style="7" customWidth="1"/>
    <col min="42" max="42" width="19" style="7" customWidth="1"/>
    <col min="43" max="43" width="25.5703125" style="7" customWidth="1"/>
    <col min="44" max="44" width="68.5703125" style="7" customWidth="1"/>
    <col min="45" max="16384" width="11.42578125" style="7"/>
  </cols>
  <sheetData>
    <row r="1" spans="1:53" ht="50.1" customHeight="1">
      <c r="A1" s="1" t="s">
        <v>0</v>
      </c>
      <c r="B1" s="1"/>
      <c r="C1" s="1"/>
      <c r="D1" s="1"/>
      <c r="E1" s="2"/>
      <c r="F1" s="3"/>
      <c r="G1" s="4"/>
      <c r="H1" s="3"/>
      <c r="I1" s="3"/>
      <c r="J1" s="3"/>
      <c r="K1" s="4"/>
      <c r="L1" s="3"/>
      <c r="M1" s="3"/>
      <c r="N1" s="3"/>
      <c r="O1" s="4"/>
      <c r="P1" s="3"/>
      <c r="Q1" s="3"/>
      <c r="R1" s="5"/>
      <c r="S1" s="5"/>
      <c r="T1" s="5"/>
      <c r="U1" s="5"/>
      <c r="V1" s="6"/>
      <c r="W1" s="3"/>
      <c r="X1" s="3"/>
      <c r="Y1" s="3"/>
      <c r="Z1" s="4"/>
      <c r="AA1" s="3"/>
      <c r="AB1" s="6"/>
      <c r="AC1" s="3"/>
      <c r="AD1" s="4"/>
      <c r="AE1" s="3"/>
      <c r="AF1" s="3"/>
      <c r="AG1" s="3"/>
      <c r="AH1" s="4"/>
      <c r="AI1" s="3"/>
      <c r="AJ1" s="3"/>
      <c r="AK1" s="3"/>
      <c r="AL1" s="3"/>
      <c r="AM1" s="3"/>
      <c r="AN1" s="3"/>
      <c r="AO1" s="3"/>
      <c r="AP1" s="3"/>
      <c r="AQ1" s="3"/>
    </row>
    <row r="2" spans="1:53" ht="50.1" customHeight="1" thickBot="1">
      <c r="A2" s="1" t="s">
        <v>1</v>
      </c>
      <c r="B2" s="1"/>
      <c r="C2" s="1"/>
      <c r="D2" s="1"/>
      <c r="E2" s="2"/>
      <c r="F2" s="3"/>
      <c r="G2" s="4"/>
      <c r="H2" s="3"/>
      <c r="I2" s="3"/>
      <c r="J2" s="3"/>
      <c r="K2" s="4"/>
      <c r="L2" s="3"/>
      <c r="M2" s="3"/>
      <c r="N2" s="3"/>
      <c r="O2" s="4"/>
      <c r="P2" s="3"/>
      <c r="Q2" s="3"/>
      <c r="R2" s="3"/>
      <c r="S2" s="4"/>
      <c r="T2" s="3"/>
      <c r="U2" s="3"/>
      <c r="V2" s="6"/>
      <c r="W2" s="4"/>
      <c r="X2" s="4"/>
      <c r="Y2" s="4"/>
      <c r="Z2" s="3"/>
      <c r="AA2" s="3"/>
      <c r="AB2" s="6"/>
      <c r="AC2" s="4"/>
      <c r="AD2" s="3"/>
      <c r="AE2" s="3"/>
      <c r="AF2" s="3"/>
      <c r="AG2" s="4"/>
      <c r="AH2" s="3"/>
      <c r="AI2" s="3"/>
      <c r="AJ2" s="3"/>
      <c r="AK2" s="4"/>
      <c r="AL2" s="4"/>
      <c r="AM2" s="4"/>
      <c r="AN2" s="4"/>
      <c r="AO2" s="3"/>
      <c r="AP2" s="3"/>
      <c r="AQ2" s="3"/>
    </row>
    <row r="3" spans="1:53" ht="50.1" customHeight="1" thickBot="1">
      <c r="A3" s="2"/>
      <c r="B3" s="2"/>
      <c r="C3" s="2"/>
      <c r="D3" s="2"/>
      <c r="E3" s="2"/>
      <c r="F3" s="3"/>
      <c r="G3" s="3"/>
      <c r="H3" s="3"/>
      <c r="I3" s="3"/>
      <c r="J3" s="3"/>
      <c r="K3" s="3"/>
      <c r="L3" s="8" t="s">
        <v>2</v>
      </c>
      <c r="M3" s="9"/>
      <c r="N3" s="9"/>
      <c r="O3" s="9"/>
      <c r="P3" s="9"/>
      <c r="Q3" s="9"/>
      <c r="R3" s="9"/>
      <c r="S3" s="9"/>
      <c r="T3" s="9"/>
      <c r="U3" s="9"/>
      <c r="V3" s="10"/>
      <c r="W3" s="10"/>
      <c r="X3" s="10"/>
      <c r="Y3" s="10"/>
      <c r="Z3" s="10"/>
      <c r="AA3" s="10"/>
      <c r="AB3" s="10"/>
      <c r="AC3" s="10"/>
      <c r="AD3" s="11"/>
      <c r="AE3" s="12" t="s">
        <v>3</v>
      </c>
      <c r="AF3" s="10"/>
      <c r="AG3" s="10"/>
      <c r="AH3" s="10"/>
      <c r="AI3" s="11"/>
      <c r="AJ3" s="3"/>
      <c r="AK3" s="13" t="s">
        <v>4</v>
      </c>
      <c r="AL3" s="14" t="s">
        <v>5</v>
      </c>
      <c r="AM3" s="14" t="s">
        <v>6</v>
      </c>
      <c r="AN3" s="14" t="s">
        <v>7</v>
      </c>
      <c r="AO3" s="15" t="s">
        <v>8</v>
      </c>
      <c r="AP3" s="16" t="s">
        <v>9</v>
      </c>
      <c r="AQ3" s="17"/>
      <c r="AR3" s="18" t="s">
        <v>10</v>
      </c>
    </row>
    <row r="4" spans="1:53" ht="50.1" customHeight="1" thickBot="1">
      <c r="A4" s="19" t="s">
        <v>11</v>
      </c>
      <c r="B4" s="20"/>
      <c r="C4" s="21">
        <v>43493</v>
      </c>
      <c r="D4" s="21"/>
      <c r="E4" s="22" t="s">
        <v>12</v>
      </c>
      <c r="F4" s="23"/>
      <c r="G4" s="24">
        <v>43499</v>
      </c>
      <c r="H4" s="24"/>
      <c r="I4" s="24"/>
      <c r="J4" s="10"/>
      <c r="K4" s="10"/>
      <c r="L4" s="25" t="s">
        <v>13</v>
      </c>
      <c r="M4" s="26"/>
      <c r="N4" s="27" t="s">
        <v>14</v>
      </c>
      <c r="O4" s="28" t="s">
        <v>15</v>
      </c>
      <c r="P4" s="28"/>
      <c r="Q4" s="28" t="s">
        <v>16</v>
      </c>
      <c r="R4" s="28"/>
      <c r="S4" s="28"/>
      <c r="T4" s="28"/>
      <c r="U4" s="29" t="s">
        <v>17</v>
      </c>
      <c r="V4" s="30" t="s">
        <v>18</v>
      </c>
      <c r="W4" s="31"/>
      <c r="X4" s="32" t="s">
        <v>19</v>
      </c>
      <c r="Y4" s="33"/>
      <c r="Z4" s="34" t="s">
        <v>20</v>
      </c>
      <c r="AA4" s="14" t="s">
        <v>21</v>
      </c>
      <c r="AB4" s="35" t="s">
        <v>22</v>
      </c>
      <c r="AC4" s="36"/>
      <c r="AD4" s="37" t="s">
        <v>23</v>
      </c>
      <c r="AE4" s="38" t="s">
        <v>24</v>
      </c>
      <c r="AF4" s="38" t="s">
        <v>25</v>
      </c>
      <c r="AG4" s="38" t="s">
        <v>26</v>
      </c>
      <c r="AH4" s="38" t="s">
        <v>27</v>
      </c>
      <c r="AI4" s="14" t="s">
        <v>28</v>
      </c>
      <c r="AJ4" s="39" t="s">
        <v>29</v>
      </c>
      <c r="AK4" s="40"/>
      <c r="AL4" s="41"/>
      <c r="AM4" s="41"/>
      <c r="AN4" s="41"/>
      <c r="AO4" s="42"/>
      <c r="AP4" s="43"/>
      <c r="AQ4" s="44" t="s">
        <v>30</v>
      </c>
      <c r="AR4" s="45" t="s">
        <v>31</v>
      </c>
    </row>
    <row r="5" spans="1:53" ht="50.1" customHeight="1">
      <c r="A5" s="46" t="s">
        <v>32</v>
      </c>
      <c r="B5" s="46" t="s">
        <v>33</v>
      </c>
      <c r="C5" s="47" t="s">
        <v>34</v>
      </c>
      <c r="D5" s="48" t="s">
        <v>35</v>
      </c>
      <c r="E5" s="49" t="s">
        <v>36</v>
      </c>
      <c r="F5" s="50" t="s">
        <v>37</v>
      </c>
      <c r="G5" s="48" t="s">
        <v>37</v>
      </c>
      <c r="H5" s="48" t="s">
        <v>38</v>
      </c>
      <c r="I5" s="48" t="s">
        <v>39</v>
      </c>
      <c r="J5" s="48" t="s">
        <v>40</v>
      </c>
      <c r="K5" s="48" t="s">
        <v>41</v>
      </c>
      <c r="L5" s="48" t="s">
        <v>42</v>
      </c>
      <c r="M5" s="48" t="s">
        <v>43</v>
      </c>
      <c r="N5" s="51" t="s">
        <v>44</v>
      </c>
      <c r="O5" s="51" t="s">
        <v>45</v>
      </c>
      <c r="P5" s="51" t="s">
        <v>43</v>
      </c>
      <c r="Q5" s="51" t="s">
        <v>46</v>
      </c>
      <c r="R5" s="51" t="s">
        <v>43</v>
      </c>
      <c r="S5" s="51" t="s">
        <v>47</v>
      </c>
      <c r="T5" s="51" t="s">
        <v>43</v>
      </c>
      <c r="U5" s="52"/>
      <c r="V5" s="53" t="s">
        <v>48</v>
      </c>
      <c r="W5" s="51" t="s">
        <v>43</v>
      </c>
      <c r="X5" s="54" t="s">
        <v>48</v>
      </c>
      <c r="Y5" s="55" t="s">
        <v>43</v>
      </c>
      <c r="Z5" s="56" t="s">
        <v>49</v>
      </c>
      <c r="AA5" s="41"/>
      <c r="AB5" s="57" t="s">
        <v>50</v>
      </c>
      <c r="AC5" s="51" t="s">
        <v>43</v>
      </c>
      <c r="AD5" s="58" t="s">
        <v>51</v>
      </c>
      <c r="AE5" s="59">
        <v>4.4999999999999998E-2</v>
      </c>
      <c r="AF5" s="60">
        <v>0.01</v>
      </c>
      <c r="AG5" s="60" t="s">
        <v>52</v>
      </c>
      <c r="AH5" s="58" t="s">
        <v>53</v>
      </c>
      <c r="AI5" s="61"/>
      <c r="AJ5" s="62" t="s">
        <v>53</v>
      </c>
      <c r="AK5" s="40"/>
      <c r="AL5" s="61"/>
      <c r="AM5" s="61"/>
      <c r="AN5" s="61"/>
      <c r="AO5" s="63"/>
      <c r="AP5" s="64"/>
      <c r="AQ5" s="44"/>
      <c r="AR5" s="45"/>
    </row>
    <row r="6" spans="1:53" ht="20.100000000000001" customHeight="1">
      <c r="A6" s="65"/>
      <c r="B6" s="66" t="s">
        <v>54</v>
      </c>
      <c r="C6" s="67"/>
      <c r="D6" s="68"/>
      <c r="E6" s="68"/>
      <c r="F6" s="69"/>
      <c r="G6" s="70"/>
      <c r="H6" s="70"/>
      <c r="I6" s="70"/>
      <c r="J6" s="70"/>
      <c r="K6" s="70"/>
      <c r="L6" s="70"/>
      <c r="M6" s="70"/>
      <c r="N6" s="70"/>
      <c r="O6" s="70"/>
      <c r="P6" s="70"/>
      <c r="Q6" s="71"/>
      <c r="R6" s="72"/>
      <c r="S6" s="71"/>
      <c r="T6" s="70"/>
      <c r="U6" s="70"/>
      <c r="V6" s="73"/>
      <c r="W6" s="70"/>
      <c r="X6" s="70"/>
      <c r="Y6" s="70"/>
      <c r="Z6" s="70"/>
      <c r="AA6" s="70"/>
      <c r="AB6" s="73"/>
      <c r="AC6" s="74"/>
      <c r="AD6" s="74"/>
      <c r="AE6" s="75"/>
      <c r="AF6" s="75"/>
      <c r="AG6" s="75"/>
      <c r="AH6" s="74"/>
      <c r="AI6" s="74"/>
      <c r="AJ6" s="74"/>
      <c r="AK6" s="74"/>
      <c r="AL6" s="74"/>
      <c r="AM6" s="74"/>
      <c r="AN6" s="74"/>
      <c r="AO6" s="76"/>
      <c r="AP6" s="76"/>
      <c r="AQ6" s="70"/>
      <c r="AR6" s="77"/>
    </row>
    <row r="7" spans="1:53" ht="50.1" customHeight="1">
      <c r="A7" s="78">
        <v>1</v>
      </c>
      <c r="B7" s="78" t="s">
        <v>55</v>
      </c>
      <c r="C7" s="79"/>
      <c r="D7" s="80">
        <v>521001</v>
      </c>
      <c r="E7" s="80"/>
      <c r="F7" s="80"/>
      <c r="G7" s="80"/>
      <c r="H7" s="80"/>
      <c r="I7" s="80"/>
      <c r="J7" s="80"/>
      <c r="K7" s="80"/>
      <c r="L7" s="80">
        <f t="shared" ref="L7:L39" si="0">SUM(E7:K7)</f>
        <v>0</v>
      </c>
      <c r="M7" s="81">
        <f t="shared" ref="M7:M40" si="1">C7*L7</f>
        <v>0</v>
      </c>
      <c r="N7" s="82"/>
      <c r="O7" s="81">
        <f>COUNTIF(E7:K7,"RM") + COUNTIF(E7:K7,"V") + COUNTIF(E7:K7,"FJ") + COUNTIF(E7:K7,"AL") +  COUNTIF(E7:K7,"EM") + COUNTIF(E7:K7,"PS")</f>
        <v>0</v>
      </c>
      <c r="P7" s="81">
        <f>IF(O7="",0,O7*C7)</f>
        <v>0</v>
      </c>
      <c r="Q7" s="83"/>
      <c r="R7" s="81">
        <f t="shared" ref="R7:R37" si="2">IF(L7=0,0,((N7+M7)/L7/8)*1.55*Q7)</f>
        <v>0</v>
      </c>
      <c r="S7" s="84"/>
      <c r="T7" s="81">
        <f t="shared" ref="T7:T36" si="3">IF(L7=0,0,((M7+N7)/L7/8)*1.55*1.35*S7)</f>
        <v>0</v>
      </c>
      <c r="U7" s="81">
        <f>IF((L7+O7)=0,0,(M7+N7+P7+R7+T7))</f>
        <v>0</v>
      </c>
      <c r="V7" s="85">
        <v>0</v>
      </c>
      <c r="W7" s="81">
        <f t="shared" ref="W7:W13" si="4">IF((L7+O7)=0,0,U7/(L7+O7)*V7*2)</f>
        <v>0</v>
      </c>
      <c r="X7" s="81">
        <f>COUNTIF(K7,"1")</f>
        <v>0</v>
      </c>
      <c r="Y7" s="81">
        <f>IF((L7+O7)=0,0,U7/(L7+O7)*X7*1.75)</f>
        <v>0</v>
      </c>
      <c r="Z7" s="81">
        <f t="shared" ref="Z7:Z37" si="5">W7+U7+Y7</f>
        <v>0</v>
      </c>
      <c r="AA7" s="81">
        <f t="shared" ref="AA7:AA40" si="6">IF((L7+O7)=0,0,Z7/(L7+O7))</f>
        <v>0</v>
      </c>
      <c r="AB7" s="81">
        <f>COUNTIF(E7:K7,"L")</f>
        <v>0</v>
      </c>
      <c r="AC7" s="81">
        <f t="shared" ref="AC7:AC40" si="7">AA7*AB7</f>
        <v>0</v>
      </c>
      <c r="AD7" s="81">
        <f t="shared" ref="AD7:AD25" si="8">(Z7+AC7)</f>
        <v>0</v>
      </c>
      <c r="AE7" s="81">
        <f t="shared" ref="AE7:AE40" si="9">(C7*7*AE$5)</f>
        <v>0</v>
      </c>
      <c r="AF7" s="81">
        <f t="shared" ref="AF7:AF36" si="10">(AD7*AF$5)</f>
        <v>0</v>
      </c>
      <c r="AG7" s="86"/>
      <c r="AH7" s="86"/>
      <c r="AI7" s="86">
        <f t="shared" ref="AI7:AI37" si="11">AD7*1%</f>
        <v>0</v>
      </c>
      <c r="AJ7" s="86"/>
      <c r="AK7" s="87">
        <f t="shared" ref="AK7:AK13" si="12">IF(AD7=0,0,(AD7-AE7-AF7-AG7-AH7-AI7-AJ7))</f>
        <v>0</v>
      </c>
      <c r="AL7" s="87"/>
      <c r="AM7" s="87"/>
      <c r="AN7" s="87"/>
      <c r="AO7" s="88">
        <f>SUM(AL7:AN7)</f>
        <v>0</v>
      </c>
      <c r="AP7" s="89"/>
      <c r="AQ7" s="90">
        <f>AK7+AO7+AP7</f>
        <v>0</v>
      </c>
      <c r="AR7" s="86"/>
      <c r="AS7" s="65"/>
      <c r="AT7" s="91" t="s">
        <v>56</v>
      </c>
      <c r="AU7" s="92"/>
      <c r="AV7" s="92"/>
      <c r="AW7" s="92"/>
      <c r="AX7" s="92"/>
      <c r="AY7" s="92"/>
      <c r="AZ7" s="92"/>
      <c r="BA7" s="93"/>
    </row>
    <row r="8" spans="1:53" ht="50.1" customHeight="1">
      <c r="A8" s="78">
        <v>2</v>
      </c>
      <c r="B8" s="78" t="s">
        <v>57</v>
      </c>
      <c r="C8" s="79"/>
      <c r="D8" s="78">
        <v>521001</v>
      </c>
      <c r="E8" s="78"/>
      <c r="F8" s="78"/>
      <c r="G8" s="78"/>
      <c r="H8" s="78"/>
      <c r="I8" s="78"/>
      <c r="J8" s="78"/>
      <c r="K8" s="78"/>
      <c r="L8" s="78">
        <f t="shared" si="0"/>
        <v>0</v>
      </c>
      <c r="M8" s="79">
        <f t="shared" si="1"/>
        <v>0</v>
      </c>
      <c r="N8" s="94"/>
      <c r="O8" s="81">
        <f t="shared" ref="O8:O44" si="13">COUNTIF(E8:K8,"RM") + COUNTIF(E8:K8,"V") + COUNTIF(E8:K8,"FJ") + COUNTIF(E8:K8,"AL") +  COUNTIF(E8:K8,"EM") + COUNTIF(E8:K8,"PS")</f>
        <v>0</v>
      </c>
      <c r="P8" s="79">
        <f>IF(O8="",0,O8*C8)</f>
        <v>0</v>
      </c>
      <c r="Q8" s="95"/>
      <c r="R8" s="79">
        <f t="shared" si="2"/>
        <v>0</v>
      </c>
      <c r="S8" s="96"/>
      <c r="T8" s="79">
        <f t="shared" si="3"/>
        <v>0</v>
      </c>
      <c r="U8" s="79">
        <f t="shared" ref="U8:U40" si="14">IF((L8+O8)=0,0,(M8+N8+P8+R8+T8))</f>
        <v>0</v>
      </c>
      <c r="V8" s="97"/>
      <c r="W8" s="79">
        <f t="shared" si="4"/>
        <v>0</v>
      </c>
      <c r="X8" s="79">
        <f t="shared" ref="X8:X40" si="15">COUNTIF(K8,"1")</f>
        <v>0</v>
      </c>
      <c r="Y8" s="79">
        <f t="shared" ref="Y8:Y40" si="16">IF((L8+O8)=0,0,U8/(L8+O8)*X8*1.75)</f>
        <v>0</v>
      </c>
      <c r="Z8" s="79">
        <f t="shared" si="5"/>
        <v>0</v>
      </c>
      <c r="AA8" s="79">
        <f t="shared" si="6"/>
        <v>0</v>
      </c>
      <c r="AB8" s="79">
        <f t="shared" ref="AB8:AB40" si="17">COUNTIF(E8:K8,"L")</f>
        <v>0</v>
      </c>
      <c r="AC8" s="79">
        <f t="shared" si="7"/>
        <v>0</v>
      </c>
      <c r="AD8" s="79">
        <f t="shared" si="8"/>
        <v>0</v>
      </c>
      <c r="AE8" s="79">
        <f t="shared" si="9"/>
        <v>0</v>
      </c>
      <c r="AF8" s="79">
        <f t="shared" si="10"/>
        <v>0</v>
      </c>
      <c r="AG8" s="98"/>
      <c r="AH8" s="99"/>
      <c r="AI8" s="98">
        <f t="shared" si="11"/>
        <v>0</v>
      </c>
      <c r="AJ8" s="98"/>
      <c r="AK8" s="90">
        <f t="shared" si="12"/>
        <v>0</v>
      </c>
      <c r="AL8" s="90"/>
      <c r="AM8" s="90"/>
      <c r="AN8" s="90"/>
      <c r="AO8" s="88">
        <f t="shared" ref="AO8:AO40" si="18">SUM(AL8:AN8)</f>
        <v>0</v>
      </c>
      <c r="AP8" s="100"/>
      <c r="AQ8" s="90">
        <f>AK8+AO8+AP8</f>
        <v>0</v>
      </c>
      <c r="AR8" s="98"/>
      <c r="AS8" s="101"/>
      <c r="AT8" s="102" t="s">
        <v>36</v>
      </c>
      <c r="AU8" s="102" t="s">
        <v>39</v>
      </c>
      <c r="AV8" s="102" t="s">
        <v>58</v>
      </c>
      <c r="AW8" s="102" t="s">
        <v>59</v>
      </c>
      <c r="AX8" s="103" t="s">
        <v>60</v>
      </c>
      <c r="AY8" s="104" t="s">
        <v>12</v>
      </c>
      <c r="AZ8" s="103" t="s">
        <v>61</v>
      </c>
      <c r="BA8" s="103" t="s">
        <v>62</v>
      </c>
    </row>
    <row r="9" spans="1:53" ht="50.1" customHeight="1">
      <c r="A9" s="78">
        <v>3</v>
      </c>
      <c r="B9" s="78" t="s">
        <v>63</v>
      </c>
      <c r="C9" s="79"/>
      <c r="D9" s="78">
        <v>521001</v>
      </c>
      <c r="E9" s="78"/>
      <c r="F9" s="78"/>
      <c r="G9" s="78"/>
      <c r="H9" s="78"/>
      <c r="I9" s="78"/>
      <c r="J9" s="78"/>
      <c r="K9" s="78"/>
      <c r="L9" s="78">
        <f t="shared" si="0"/>
        <v>0</v>
      </c>
      <c r="M9" s="79">
        <v>0</v>
      </c>
      <c r="N9" s="94"/>
      <c r="O9" s="81">
        <f t="shared" si="13"/>
        <v>0</v>
      </c>
      <c r="P9" s="79">
        <f>IF(O9="",0,O9*C9)</f>
        <v>0</v>
      </c>
      <c r="Q9" s="95"/>
      <c r="R9" s="79">
        <f t="shared" si="2"/>
        <v>0</v>
      </c>
      <c r="S9" s="96"/>
      <c r="T9" s="79">
        <f t="shared" si="3"/>
        <v>0</v>
      </c>
      <c r="U9" s="79">
        <f t="shared" si="14"/>
        <v>0</v>
      </c>
      <c r="V9" s="97"/>
      <c r="W9" s="79">
        <f t="shared" si="4"/>
        <v>0</v>
      </c>
      <c r="X9" s="79">
        <f t="shared" si="15"/>
        <v>0</v>
      </c>
      <c r="Y9" s="79">
        <f t="shared" si="16"/>
        <v>0</v>
      </c>
      <c r="Z9" s="79">
        <f t="shared" si="5"/>
        <v>0</v>
      </c>
      <c r="AA9" s="79">
        <f t="shared" si="6"/>
        <v>0</v>
      </c>
      <c r="AB9" s="79">
        <f t="shared" si="17"/>
        <v>0</v>
      </c>
      <c r="AC9" s="79">
        <f t="shared" si="7"/>
        <v>0</v>
      </c>
      <c r="AD9" s="79">
        <f t="shared" si="8"/>
        <v>0</v>
      </c>
      <c r="AE9" s="79">
        <f t="shared" si="9"/>
        <v>0</v>
      </c>
      <c r="AF9" s="79">
        <f t="shared" si="10"/>
        <v>0</v>
      </c>
      <c r="AG9" s="98"/>
      <c r="AH9" s="99"/>
      <c r="AI9" s="98">
        <f t="shared" si="11"/>
        <v>0</v>
      </c>
      <c r="AJ9" s="98"/>
      <c r="AK9" s="90">
        <f t="shared" si="12"/>
        <v>0</v>
      </c>
      <c r="AL9" s="90"/>
      <c r="AM9" s="90"/>
      <c r="AN9" s="90"/>
      <c r="AO9" s="88">
        <f t="shared" si="18"/>
        <v>0</v>
      </c>
      <c r="AP9" s="100"/>
      <c r="AQ9" s="90">
        <f>AK9+AO9+AP9</f>
        <v>0</v>
      </c>
      <c r="AR9" s="98"/>
      <c r="AS9" s="101"/>
      <c r="AT9" s="102">
        <f>COUNTIF(E7:K41,"L") + COUNTIF(E43:K45,"L") + COUNTIF(E49:K55,"F")</f>
        <v>0</v>
      </c>
      <c r="AU9" s="102">
        <f>COUNTIF(E7:K41,"V") + COUNTIF(E43:K45,"V") + COUNTIF(E49:K55,"V")</f>
        <v>0</v>
      </c>
      <c r="AV9" s="102">
        <f>COUNTIF(E7:K41,"RM") + COUNTIF(E43:K45,"RM") + COUNTIF(E49:K55,"RM")</f>
        <v>0</v>
      </c>
      <c r="AW9" s="102">
        <f>COUNTIF(E7:K41,"FJ") + COUNTIF(E43:K45,"FJ") + COUNTIF(E49:K55,"FJ")</f>
        <v>0</v>
      </c>
      <c r="AX9" s="105">
        <f>COUNTIF(E7:K41,"FI") + COUNTIF(E43:K45,"FI") + COUNTIF(E49:K55,"FI")</f>
        <v>0</v>
      </c>
      <c r="AY9" s="105">
        <f>COUNTIF(E7:K41,"AL") + COUNTIF(E43:K45,"AL") + COUNTIF(E49:K55,"AL")</f>
        <v>0</v>
      </c>
      <c r="AZ9" s="105">
        <f>COUNTIF(E7:K41,"EM") + COUNTIF(E43:K45,"EM") + COUNTIF(E49:K55,"EM")</f>
        <v>0</v>
      </c>
      <c r="BA9" s="105">
        <f>COUNTIF(E7:K41,"PS") + COUNTIF(E43:K45,"PS") + COUNTIF(E49:K55,"PS")</f>
        <v>0</v>
      </c>
    </row>
    <row r="10" spans="1:53" ht="50.1" customHeight="1">
      <c r="A10" s="78">
        <v>4</v>
      </c>
      <c r="B10" s="78" t="s">
        <v>64</v>
      </c>
      <c r="C10" s="79"/>
      <c r="D10" s="78">
        <v>521001</v>
      </c>
      <c r="E10" s="78"/>
      <c r="F10" s="78"/>
      <c r="G10" s="78"/>
      <c r="H10" s="78"/>
      <c r="I10" s="78"/>
      <c r="J10" s="78"/>
      <c r="K10" s="78"/>
      <c r="L10" s="78">
        <f t="shared" si="0"/>
        <v>0</v>
      </c>
      <c r="M10" s="79">
        <f t="shared" si="1"/>
        <v>0</v>
      </c>
      <c r="N10" s="94"/>
      <c r="O10" s="81">
        <f t="shared" si="13"/>
        <v>0</v>
      </c>
      <c r="P10" s="79">
        <f>IF(O10="",0,O10*C10)</f>
        <v>0</v>
      </c>
      <c r="Q10" s="95"/>
      <c r="R10" s="79">
        <f t="shared" si="2"/>
        <v>0</v>
      </c>
      <c r="S10" s="96"/>
      <c r="T10" s="79">
        <f t="shared" si="3"/>
        <v>0</v>
      </c>
      <c r="U10" s="79">
        <f t="shared" si="14"/>
        <v>0</v>
      </c>
      <c r="V10" s="97"/>
      <c r="W10" s="79">
        <f t="shared" si="4"/>
        <v>0</v>
      </c>
      <c r="X10" s="79">
        <f t="shared" si="15"/>
        <v>0</v>
      </c>
      <c r="Y10" s="79">
        <f t="shared" si="16"/>
        <v>0</v>
      </c>
      <c r="Z10" s="79">
        <f t="shared" si="5"/>
        <v>0</v>
      </c>
      <c r="AA10" s="79">
        <f t="shared" si="6"/>
        <v>0</v>
      </c>
      <c r="AB10" s="79">
        <f t="shared" si="17"/>
        <v>0</v>
      </c>
      <c r="AC10" s="79">
        <f t="shared" si="7"/>
        <v>0</v>
      </c>
      <c r="AD10" s="79">
        <f t="shared" si="8"/>
        <v>0</v>
      </c>
      <c r="AE10" s="79">
        <f t="shared" si="9"/>
        <v>0</v>
      </c>
      <c r="AF10" s="79">
        <f t="shared" si="10"/>
        <v>0</v>
      </c>
      <c r="AG10" s="98"/>
      <c r="AH10" s="99"/>
      <c r="AI10" s="98">
        <f t="shared" si="11"/>
        <v>0</v>
      </c>
      <c r="AJ10" s="98"/>
      <c r="AK10" s="90">
        <f t="shared" si="12"/>
        <v>0</v>
      </c>
      <c r="AL10" s="90"/>
      <c r="AM10" s="90"/>
      <c r="AN10" s="90"/>
      <c r="AO10" s="88">
        <f t="shared" si="18"/>
        <v>0</v>
      </c>
      <c r="AP10" s="100"/>
      <c r="AQ10" s="90">
        <f t="shared" ref="AQ10:AQ38" si="19">AK10+AO10+AP10</f>
        <v>0</v>
      </c>
      <c r="AR10" s="98"/>
      <c r="AS10" s="101"/>
      <c r="AT10" s="106"/>
      <c r="AU10" s="106"/>
      <c r="AV10" s="106"/>
      <c r="AW10" s="106"/>
    </row>
    <row r="11" spans="1:53" ht="50.1" customHeight="1">
      <c r="A11" s="78">
        <v>5</v>
      </c>
      <c r="B11" s="78" t="s">
        <v>65</v>
      </c>
      <c r="C11" s="107"/>
      <c r="D11" s="78">
        <v>611010</v>
      </c>
      <c r="E11" s="78"/>
      <c r="F11" s="78"/>
      <c r="G11" s="78"/>
      <c r="H11" s="78"/>
      <c r="I11" s="78"/>
      <c r="J11" s="78"/>
      <c r="K11" s="78"/>
      <c r="L11" s="78">
        <f t="shared" si="0"/>
        <v>0</v>
      </c>
      <c r="M11" s="79">
        <f t="shared" si="1"/>
        <v>0</v>
      </c>
      <c r="N11" s="94"/>
      <c r="O11" s="81">
        <f t="shared" si="13"/>
        <v>0</v>
      </c>
      <c r="P11" s="79">
        <f>IF(O11="",0,O11*C11)</f>
        <v>0</v>
      </c>
      <c r="Q11" s="95"/>
      <c r="R11" s="79">
        <f t="shared" si="2"/>
        <v>0</v>
      </c>
      <c r="S11" s="96"/>
      <c r="T11" s="79">
        <f t="shared" si="3"/>
        <v>0</v>
      </c>
      <c r="U11" s="79">
        <f t="shared" si="14"/>
        <v>0</v>
      </c>
      <c r="V11" s="97"/>
      <c r="W11" s="79">
        <f t="shared" si="4"/>
        <v>0</v>
      </c>
      <c r="X11" s="79">
        <f t="shared" si="15"/>
        <v>0</v>
      </c>
      <c r="Y11" s="79">
        <f t="shared" si="16"/>
        <v>0</v>
      </c>
      <c r="Z11" s="79">
        <f t="shared" si="5"/>
        <v>0</v>
      </c>
      <c r="AA11" s="79">
        <f t="shared" si="6"/>
        <v>0</v>
      </c>
      <c r="AB11" s="79">
        <f t="shared" si="17"/>
        <v>0</v>
      </c>
      <c r="AC11" s="79">
        <f t="shared" si="7"/>
        <v>0</v>
      </c>
      <c r="AD11" s="79">
        <f t="shared" si="8"/>
        <v>0</v>
      </c>
      <c r="AE11" s="79">
        <f t="shared" si="9"/>
        <v>0</v>
      </c>
      <c r="AF11" s="79">
        <f t="shared" si="10"/>
        <v>0</v>
      </c>
      <c r="AG11" s="98"/>
      <c r="AH11" s="98"/>
      <c r="AI11" s="98">
        <f t="shared" si="11"/>
        <v>0</v>
      </c>
      <c r="AJ11" s="98"/>
      <c r="AK11" s="90">
        <f t="shared" si="12"/>
        <v>0</v>
      </c>
      <c r="AL11" s="90"/>
      <c r="AM11" s="90"/>
      <c r="AN11" s="90"/>
      <c r="AO11" s="88">
        <f t="shared" si="18"/>
        <v>0</v>
      </c>
      <c r="AP11" s="100"/>
      <c r="AQ11" s="90">
        <f t="shared" si="19"/>
        <v>0</v>
      </c>
      <c r="AR11" s="98"/>
      <c r="AS11" s="101"/>
      <c r="AT11" s="106"/>
      <c r="AU11" s="106"/>
      <c r="AV11" s="106"/>
      <c r="AW11" s="106"/>
    </row>
    <row r="12" spans="1:53" ht="50.1" customHeight="1">
      <c r="A12" s="78">
        <v>6</v>
      </c>
      <c r="B12" s="78" t="s">
        <v>66</v>
      </c>
      <c r="C12" s="78"/>
      <c r="D12" s="78">
        <v>611010</v>
      </c>
      <c r="E12" s="78"/>
      <c r="F12" s="78"/>
      <c r="G12" s="78"/>
      <c r="H12" s="78"/>
      <c r="I12" s="78"/>
      <c r="J12" s="78"/>
      <c r="K12" s="78"/>
      <c r="L12" s="78">
        <f t="shared" si="0"/>
        <v>0</v>
      </c>
      <c r="M12" s="79">
        <f t="shared" si="1"/>
        <v>0</v>
      </c>
      <c r="N12" s="94"/>
      <c r="O12" s="81">
        <f t="shared" si="13"/>
        <v>0</v>
      </c>
      <c r="P12" s="79">
        <f>IF(O12="",0,O12*C12)</f>
        <v>0</v>
      </c>
      <c r="Q12" s="95"/>
      <c r="R12" s="79">
        <f t="shared" si="2"/>
        <v>0</v>
      </c>
      <c r="S12" s="96"/>
      <c r="T12" s="79">
        <f t="shared" si="3"/>
        <v>0</v>
      </c>
      <c r="U12" s="79">
        <f t="shared" si="14"/>
        <v>0</v>
      </c>
      <c r="V12" s="97"/>
      <c r="W12" s="79">
        <f>IF((L12+O12)=0,0,U12/(L12+O12)*V12*2)</f>
        <v>0</v>
      </c>
      <c r="X12" s="79">
        <f t="shared" si="15"/>
        <v>0</v>
      </c>
      <c r="Y12" s="79">
        <f t="shared" si="16"/>
        <v>0</v>
      </c>
      <c r="Z12" s="79">
        <f t="shared" si="5"/>
        <v>0</v>
      </c>
      <c r="AA12" s="79">
        <f t="shared" si="6"/>
        <v>0</v>
      </c>
      <c r="AB12" s="79">
        <f t="shared" si="17"/>
        <v>0</v>
      </c>
      <c r="AC12" s="79">
        <f t="shared" si="7"/>
        <v>0</v>
      </c>
      <c r="AD12" s="79">
        <f t="shared" si="8"/>
        <v>0</v>
      </c>
      <c r="AE12" s="79">
        <f t="shared" si="9"/>
        <v>0</v>
      </c>
      <c r="AF12" s="79">
        <f t="shared" si="10"/>
        <v>0</v>
      </c>
      <c r="AG12" s="98"/>
      <c r="AH12" s="98"/>
      <c r="AI12" s="98">
        <f t="shared" si="11"/>
        <v>0</v>
      </c>
      <c r="AJ12" s="98"/>
      <c r="AK12" s="90">
        <f t="shared" si="12"/>
        <v>0</v>
      </c>
      <c r="AL12" s="90"/>
      <c r="AM12" s="90"/>
      <c r="AN12" s="90"/>
      <c r="AO12" s="88">
        <f t="shared" si="18"/>
        <v>0</v>
      </c>
      <c r="AP12" s="100"/>
      <c r="AQ12" s="90">
        <f t="shared" si="19"/>
        <v>0</v>
      </c>
      <c r="AR12" s="98"/>
      <c r="AS12" s="101"/>
      <c r="AT12" s="106"/>
      <c r="AU12" s="106"/>
      <c r="AV12" s="106"/>
      <c r="AW12" s="106"/>
    </row>
    <row r="13" spans="1:53" ht="50.1" customHeight="1">
      <c r="A13" s="78">
        <v>7</v>
      </c>
      <c r="B13" s="78" t="s">
        <v>67</v>
      </c>
      <c r="C13" s="78"/>
      <c r="D13" s="78">
        <v>611010</v>
      </c>
      <c r="E13" s="78"/>
      <c r="F13" s="78"/>
      <c r="G13" s="78"/>
      <c r="H13" s="78"/>
      <c r="I13" s="78"/>
      <c r="J13" s="78"/>
      <c r="K13" s="78"/>
      <c r="L13" s="78">
        <f t="shared" si="0"/>
        <v>0</v>
      </c>
      <c r="M13" s="79">
        <f t="shared" si="1"/>
        <v>0</v>
      </c>
      <c r="N13" s="94"/>
      <c r="O13" s="81">
        <f t="shared" si="13"/>
        <v>0</v>
      </c>
      <c r="P13" s="79">
        <f>IF(O13="",0,O13*C13)</f>
        <v>0</v>
      </c>
      <c r="Q13" s="95"/>
      <c r="R13" s="79">
        <f t="shared" si="2"/>
        <v>0</v>
      </c>
      <c r="S13" s="96"/>
      <c r="T13" s="79">
        <f t="shared" si="3"/>
        <v>0</v>
      </c>
      <c r="U13" s="79">
        <f t="shared" si="14"/>
        <v>0</v>
      </c>
      <c r="V13" s="97"/>
      <c r="W13" s="79">
        <f t="shared" si="4"/>
        <v>0</v>
      </c>
      <c r="X13" s="79">
        <f t="shared" si="15"/>
        <v>0</v>
      </c>
      <c r="Y13" s="79">
        <f t="shared" si="16"/>
        <v>0</v>
      </c>
      <c r="Z13" s="79">
        <f t="shared" si="5"/>
        <v>0</v>
      </c>
      <c r="AA13" s="79">
        <f t="shared" si="6"/>
        <v>0</v>
      </c>
      <c r="AB13" s="79">
        <f t="shared" si="17"/>
        <v>0</v>
      </c>
      <c r="AC13" s="79">
        <f t="shared" si="7"/>
        <v>0</v>
      </c>
      <c r="AD13" s="79">
        <f t="shared" si="8"/>
        <v>0</v>
      </c>
      <c r="AE13" s="79">
        <f t="shared" si="9"/>
        <v>0</v>
      </c>
      <c r="AF13" s="79">
        <f t="shared" si="10"/>
        <v>0</v>
      </c>
      <c r="AG13" s="98"/>
      <c r="AH13" s="98"/>
      <c r="AI13" s="98">
        <f t="shared" si="11"/>
        <v>0</v>
      </c>
      <c r="AJ13" s="98"/>
      <c r="AK13" s="90">
        <f t="shared" si="12"/>
        <v>0</v>
      </c>
      <c r="AL13" s="90"/>
      <c r="AM13" s="90"/>
      <c r="AN13" s="90"/>
      <c r="AO13" s="88">
        <f t="shared" si="18"/>
        <v>0</v>
      </c>
      <c r="AP13" s="100"/>
      <c r="AQ13" s="90">
        <f t="shared" si="19"/>
        <v>0</v>
      </c>
      <c r="AR13" s="98"/>
      <c r="AS13" s="101"/>
      <c r="AT13" s="106"/>
      <c r="AU13" s="106"/>
      <c r="AV13" s="106"/>
      <c r="AW13" s="106"/>
    </row>
    <row r="14" spans="1:53" ht="50.1" customHeight="1">
      <c r="A14" s="78">
        <v>8</v>
      </c>
      <c r="B14" s="78" t="s">
        <v>68</v>
      </c>
      <c r="C14" s="78"/>
      <c r="D14" s="78">
        <v>611010</v>
      </c>
      <c r="E14" s="78"/>
      <c r="F14" s="78"/>
      <c r="G14" s="78"/>
      <c r="H14" s="78"/>
      <c r="I14" s="78"/>
      <c r="J14" s="78"/>
      <c r="K14" s="78"/>
      <c r="L14" s="78">
        <f t="shared" si="0"/>
        <v>0</v>
      </c>
      <c r="M14" s="79">
        <f t="shared" si="1"/>
        <v>0</v>
      </c>
      <c r="N14" s="94"/>
      <c r="O14" s="81">
        <f t="shared" si="13"/>
        <v>0</v>
      </c>
      <c r="P14" s="79">
        <f t="shared" ref="P14:P39" si="20">IF(O14="",0,O14*C14)</f>
        <v>0</v>
      </c>
      <c r="Q14" s="95"/>
      <c r="R14" s="79">
        <f t="shared" si="2"/>
        <v>0</v>
      </c>
      <c r="S14" s="96"/>
      <c r="T14" s="79">
        <f t="shared" si="3"/>
        <v>0</v>
      </c>
      <c r="U14" s="79">
        <f t="shared" si="14"/>
        <v>0</v>
      </c>
      <c r="V14" s="97"/>
      <c r="W14" s="79">
        <f>IF((L14+O14)=0,0,U14/(L14+O14)*V14*2)</f>
        <v>0</v>
      </c>
      <c r="X14" s="79">
        <f t="shared" si="15"/>
        <v>0</v>
      </c>
      <c r="Y14" s="79">
        <f t="shared" si="16"/>
        <v>0</v>
      </c>
      <c r="Z14" s="79">
        <f t="shared" si="5"/>
        <v>0</v>
      </c>
      <c r="AA14" s="79">
        <f t="shared" si="6"/>
        <v>0</v>
      </c>
      <c r="AB14" s="79">
        <f t="shared" si="17"/>
        <v>0</v>
      </c>
      <c r="AC14" s="79">
        <f t="shared" si="7"/>
        <v>0</v>
      </c>
      <c r="AD14" s="79">
        <f t="shared" si="8"/>
        <v>0</v>
      </c>
      <c r="AE14" s="79">
        <f t="shared" si="9"/>
        <v>0</v>
      </c>
      <c r="AF14" s="79">
        <f t="shared" si="10"/>
        <v>0</v>
      </c>
      <c r="AG14" s="98"/>
      <c r="AH14" s="99"/>
      <c r="AI14" s="98">
        <f t="shared" si="11"/>
        <v>0</v>
      </c>
      <c r="AJ14" s="98"/>
      <c r="AK14" s="90">
        <f>IF(AD14=0,0,(AD14-AE14-AF14-AG14-AH14-AI14-AJ14))</f>
        <v>0</v>
      </c>
      <c r="AL14" s="90"/>
      <c r="AM14" s="90"/>
      <c r="AN14" s="90"/>
      <c r="AO14" s="88">
        <f t="shared" si="18"/>
        <v>0</v>
      </c>
      <c r="AP14" s="100"/>
      <c r="AQ14" s="90">
        <f t="shared" si="19"/>
        <v>0</v>
      </c>
      <c r="AR14" s="98"/>
      <c r="AS14" s="101"/>
      <c r="AT14" s="106"/>
      <c r="AU14" s="106"/>
      <c r="AV14" s="106"/>
      <c r="AW14" s="106"/>
    </row>
    <row r="15" spans="1:53" ht="50.1" customHeight="1">
      <c r="A15" s="78">
        <v>9</v>
      </c>
      <c r="B15" s="78" t="s">
        <v>69</v>
      </c>
      <c r="C15" s="78"/>
      <c r="D15" s="78">
        <v>611010</v>
      </c>
      <c r="E15" s="78"/>
      <c r="F15" s="78"/>
      <c r="G15" s="78"/>
      <c r="H15" s="78"/>
      <c r="I15" s="78"/>
      <c r="J15" s="78"/>
      <c r="K15" s="78"/>
      <c r="L15" s="78">
        <f t="shared" si="0"/>
        <v>0</v>
      </c>
      <c r="M15" s="79">
        <f t="shared" si="1"/>
        <v>0</v>
      </c>
      <c r="N15" s="94"/>
      <c r="O15" s="81">
        <f t="shared" si="13"/>
        <v>0</v>
      </c>
      <c r="P15" s="79">
        <f t="shared" si="20"/>
        <v>0</v>
      </c>
      <c r="Q15" s="95"/>
      <c r="R15" s="79">
        <f t="shared" si="2"/>
        <v>0</v>
      </c>
      <c r="S15" s="96"/>
      <c r="T15" s="79">
        <f t="shared" si="3"/>
        <v>0</v>
      </c>
      <c r="U15" s="79">
        <f t="shared" si="14"/>
        <v>0</v>
      </c>
      <c r="V15" s="97"/>
      <c r="W15" s="79">
        <v>0</v>
      </c>
      <c r="X15" s="79">
        <f t="shared" si="15"/>
        <v>0</v>
      </c>
      <c r="Y15" s="79">
        <f t="shared" si="16"/>
        <v>0</v>
      </c>
      <c r="Z15" s="79">
        <f t="shared" si="5"/>
        <v>0</v>
      </c>
      <c r="AA15" s="79">
        <f t="shared" si="6"/>
        <v>0</v>
      </c>
      <c r="AB15" s="79">
        <f t="shared" si="17"/>
        <v>0</v>
      </c>
      <c r="AC15" s="79">
        <f t="shared" si="7"/>
        <v>0</v>
      </c>
      <c r="AD15" s="79">
        <f t="shared" si="8"/>
        <v>0</v>
      </c>
      <c r="AE15" s="79">
        <f t="shared" si="9"/>
        <v>0</v>
      </c>
      <c r="AF15" s="79">
        <f t="shared" si="10"/>
        <v>0</v>
      </c>
      <c r="AG15" s="98"/>
      <c r="AH15" s="99"/>
      <c r="AI15" s="98">
        <f t="shared" si="11"/>
        <v>0</v>
      </c>
      <c r="AJ15" s="98"/>
      <c r="AK15" s="90">
        <f>IF(AD15=0,0,(AD15-AE15-AF15-AG15-AH15-AI15-AJ15))</f>
        <v>0</v>
      </c>
      <c r="AL15" s="90"/>
      <c r="AM15" s="90"/>
      <c r="AN15" s="90"/>
      <c r="AO15" s="88">
        <f t="shared" si="18"/>
        <v>0</v>
      </c>
      <c r="AP15" s="100"/>
      <c r="AQ15" s="90">
        <f t="shared" si="19"/>
        <v>0</v>
      </c>
      <c r="AR15" s="98"/>
      <c r="AS15" s="101"/>
      <c r="AT15" s="106"/>
      <c r="AU15" s="106"/>
      <c r="AV15" s="106"/>
      <c r="AW15" s="106"/>
    </row>
    <row r="16" spans="1:53" ht="50.1" customHeight="1">
      <c r="A16" s="78">
        <v>10</v>
      </c>
      <c r="B16" s="78" t="s">
        <v>70</v>
      </c>
      <c r="C16" s="78"/>
      <c r="D16" s="78">
        <v>521001</v>
      </c>
      <c r="E16" s="78"/>
      <c r="F16" s="78"/>
      <c r="G16" s="78"/>
      <c r="H16" s="78"/>
      <c r="I16" s="78"/>
      <c r="J16" s="78"/>
      <c r="K16" s="78"/>
      <c r="L16" s="78">
        <f t="shared" si="0"/>
        <v>0</v>
      </c>
      <c r="M16" s="79">
        <f t="shared" si="1"/>
        <v>0</v>
      </c>
      <c r="N16" s="94"/>
      <c r="O16" s="81">
        <f t="shared" si="13"/>
        <v>0</v>
      </c>
      <c r="P16" s="79">
        <f t="shared" si="20"/>
        <v>0</v>
      </c>
      <c r="Q16" s="95"/>
      <c r="R16" s="79">
        <f t="shared" si="2"/>
        <v>0</v>
      </c>
      <c r="S16" s="96"/>
      <c r="T16" s="79">
        <f t="shared" si="3"/>
        <v>0</v>
      </c>
      <c r="U16" s="79">
        <f t="shared" si="14"/>
        <v>0</v>
      </c>
      <c r="V16" s="97"/>
      <c r="W16" s="79">
        <f t="shared" ref="W16:W36" si="21">IF((L16+O16)=0,0,U16/(L16+O16)*V16*2)</f>
        <v>0</v>
      </c>
      <c r="X16" s="79">
        <f t="shared" si="15"/>
        <v>0</v>
      </c>
      <c r="Y16" s="79">
        <f t="shared" si="16"/>
        <v>0</v>
      </c>
      <c r="Z16" s="79">
        <f t="shared" si="5"/>
        <v>0</v>
      </c>
      <c r="AA16" s="79">
        <f t="shared" si="6"/>
        <v>0</v>
      </c>
      <c r="AB16" s="79">
        <f t="shared" si="17"/>
        <v>0</v>
      </c>
      <c r="AC16" s="79">
        <f t="shared" si="7"/>
        <v>0</v>
      </c>
      <c r="AD16" s="79">
        <f t="shared" si="8"/>
        <v>0</v>
      </c>
      <c r="AE16" s="79">
        <f t="shared" si="9"/>
        <v>0</v>
      </c>
      <c r="AF16" s="79">
        <f t="shared" si="10"/>
        <v>0</v>
      </c>
      <c r="AG16" s="98"/>
      <c r="AH16" s="99"/>
      <c r="AI16" s="98">
        <f t="shared" si="11"/>
        <v>0</v>
      </c>
      <c r="AJ16" s="98"/>
      <c r="AK16" s="90">
        <f>IF(AD16=0,0,(AD16-AE16-AF16-AG16-AH16-AI16-AJ16))</f>
        <v>0</v>
      </c>
      <c r="AL16" s="90"/>
      <c r="AM16" s="90"/>
      <c r="AN16" s="90"/>
      <c r="AO16" s="88">
        <f t="shared" si="18"/>
        <v>0</v>
      </c>
      <c r="AP16" s="100"/>
      <c r="AQ16" s="90">
        <f t="shared" si="19"/>
        <v>0</v>
      </c>
      <c r="AR16" s="98"/>
      <c r="AS16" s="101"/>
      <c r="AT16" s="106"/>
      <c r="AU16" s="106"/>
      <c r="AV16" s="106"/>
      <c r="AW16" s="106"/>
    </row>
    <row r="17" spans="1:49" ht="50.1" customHeight="1">
      <c r="A17" s="78">
        <v>11</v>
      </c>
      <c r="B17" s="78" t="s">
        <v>71</v>
      </c>
      <c r="C17" s="78"/>
      <c r="D17" s="78">
        <v>521001</v>
      </c>
      <c r="E17" s="78"/>
      <c r="F17" s="78"/>
      <c r="G17" s="78"/>
      <c r="H17" s="78"/>
      <c r="I17" s="78"/>
      <c r="J17" s="78"/>
      <c r="K17" s="78"/>
      <c r="L17" s="78">
        <f t="shared" si="0"/>
        <v>0</v>
      </c>
      <c r="M17" s="79">
        <f t="shared" si="1"/>
        <v>0</v>
      </c>
      <c r="N17" s="94"/>
      <c r="O17" s="81">
        <f t="shared" si="13"/>
        <v>0</v>
      </c>
      <c r="P17" s="79">
        <f t="shared" si="20"/>
        <v>0</v>
      </c>
      <c r="Q17" s="95"/>
      <c r="R17" s="79">
        <f t="shared" si="2"/>
        <v>0</v>
      </c>
      <c r="S17" s="96"/>
      <c r="T17" s="79">
        <f t="shared" si="3"/>
        <v>0</v>
      </c>
      <c r="U17" s="79">
        <f t="shared" si="14"/>
        <v>0</v>
      </c>
      <c r="V17" s="97"/>
      <c r="W17" s="79">
        <f t="shared" si="21"/>
        <v>0</v>
      </c>
      <c r="X17" s="79">
        <f t="shared" si="15"/>
        <v>0</v>
      </c>
      <c r="Y17" s="79">
        <f t="shared" si="16"/>
        <v>0</v>
      </c>
      <c r="Z17" s="79">
        <f t="shared" si="5"/>
        <v>0</v>
      </c>
      <c r="AA17" s="79">
        <f t="shared" si="6"/>
        <v>0</v>
      </c>
      <c r="AB17" s="79">
        <f t="shared" si="17"/>
        <v>0</v>
      </c>
      <c r="AC17" s="79">
        <f t="shared" si="7"/>
        <v>0</v>
      </c>
      <c r="AD17" s="79">
        <f t="shared" si="8"/>
        <v>0</v>
      </c>
      <c r="AE17" s="79">
        <f t="shared" si="9"/>
        <v>0</v>
      </c>
      <c r="AF17" s="79">
        <f t="shared" si="10"/>
        <v>0</v>
      </c>
      <c r="AG17" s="98"/>
      <c r="AH17" s="99"/>
      <c r="AI17" s="98">
        <f t="shared" si="11"/>
        <v>0</v>
      </c>
      <c r="AJ17" s="98"/>
      <c r="AK17" s="90">
        <f>IF(AD17=0,0,(AD17-AE17-AF17-AG17-AH17-AI17-AJ17))</f>
        <v>0</v>
      </c>
      <c r="AL17" s="90"/>
      <c r="AM17" s="90"/>
      <c r="AN17" s="90"/>
      <c r="AO17" s="88">
        <f t="shared" si="18"/>
        <v>0</v>
      </c>
      <c r="AP17" s="100"/>
      <c r="AQ17" s="90">
        <f t="shared" si="19"/>
        <v>0</v>
      </c>
      <c r="AR17" s="98"/>
      <c r="AS17" s="101"/>
      <c r="AT17" s="106"/>
      <c r="AU17" s="106"/>
      <c r="AV17" s="106"/>
      <c r="AW17" s="106"/>
    </row>
    <row r="18" spans="1:49" ht="50.1" customHeight="1">
      <c r="A18" s="78">
        <v>12</v>
      </c>
      <c r="B18" s="78" t="s">
        <v>72</v>
      </c>
      <c r="C18" s="78"/>
      <c r="D18" s="78">
        <v>521001</v>
      </c>
      <c r="E18" s="78"/>
      <c r="F18" s="78"/>
      <c r="G18" s="78"/>
      <c r="H18" s="78"/>
      <c r="I18" s="78"/>
      <c r="J18" s="78"/>
      <c r="K18" s="78"/>
      <c r="L18" s="78">
        <f t="shared" si="0"/>
        <v>0</v>
      </c>
      <c r="M18" s="79">
        <f t="shared" si="1"/>
        <v>0</v>
      </c>
      <c r="N18" s="108"/>
      <c r="O18" s="81">
        <f t="shared" si="13"/>
        <v>0</v>
      </c>
      <c r="P18" s="79">
        <f t="shared" si="20"/>
        <v>0</v>
      </c>
      <c r="Q18" s="95"/>
      <c r="R18" s="79">
        <f t="shared" si="2"/>
        <v>0</v>
      </c>
      <c r="S18" s="96"/>
      <c r="T18" s="79">
        <f t="shared" si="3"/>
        <v>0</v>
      </c>
      <c r="U18" s="79">
        <f t="shared" si="14"/>
        <v>0</v>
      </c>
      <c r="V18" s="97"/>
      <c r="W18" s="79">
        <f t="shared" si="21"/>
        <v>0</v>
      </c>
      <c r="X18" s="79">
        <f t="shared" si="15"/>
        <v>0</v>
      </c>
      <c r="Y18" s="79">
        <f t="shared" si="16"/>
        <v>0</v>
      </c>
      <c r="Z18" s="79">
        <f t="shared" si="5"/>
        <v>0</v>
      </c>
      <c r="AA18" s="79">
        <f t="shared" si="6"/>
        <v>0</v>
      </c>
      <c r="AB18" s="79">
        <f t="shared" si="17"/>
        <v>0</v>
      </c>
      <c r="AC18" s="79">
        <f t="shared" si="7"/>
        <v>0</v>
      </c>
      <c r="AD18" s="79">
        <f t="shared" si="8"/>
        <v>0</v>
      </c>
      <c r="AE18" s="79">
        <f t="shared" si="9"/>
        <v>0</v>
      </c>
      <c r="AF18" s="79">
        <f t="shared" si="10"/>
        <v>0</v>
      </c>
      <c r="AG18" s="98"/>
      <c r="AH18" s="98"/>
      <c r="AI18" s="98">
        <f t="shared" si="11"/>
        <v>0</v>
      </c>
      <c r="AJ18" s="98"/>
      <c r="AK18" s="90">
        <f t="shared" ref="AK18:AK36" si="22">IF(AD18=0,0,(AD18-AE18-AF18-AG18-AH18-AI18-AJ18))</f>
        <v>0</v>
      </c>
      <c r="AL18" s="90"/>
      <c r="AM18" s="90"/>
      <c r="AN18" s="90"/>
      <c r="AO18" s="88">
        <f t="shared" si="18"/>
        <v>0</v>
      </c>
      <c r="AP18" s="100"/>
      <c r="AQ18" s="90">
        <f t="shared" si="19"/>
        <v>0</v>
      </c>
      <c r="AR18" s="98"/>
      <c r="AS18" s="101"/>
      <c r="AT18" s="106"/>
      <c r="AU18" s="106"/>
      <c r="AV18" s="106"/>
      <c r="AW18" s="106"/>
    </row>
    <row r="19" spans="1:49" ht="50.1" customHeight="1">
      <c r="A19" s="78">
        <v>13</v>
      </c>
      <c r="B19" s="78" t="s">
        <v>73</v>
      </c>
      <c r="C19" s="78"/>
      <c r="D19" s="78">
        <v>521001</v>
      </c>
      <c r="E19" s="78"/>
      <c r="F19" s="78"/>
      <c r="G19" s="78"/>
      <c r="H19" s="78"/>
      <c r="I19" s="78"/>
      <c r="J19" s="78"/>
      <c r="K19" s="78"/>
      <c r="L19" s="78">
        <f t="shared" si="0"/>
        <v>0</v>
      </c>
      <c r="M19" s="79">
        <f t="shared" si="1"/>
        <v>0</v>
      </c>
      <c r="N19" s="94"/>
      <c r="O19" s="81">
        <f t="shared" si="13"/>
        <v>0</v>
      </c>
      <c r="P19" s="79">
        <f t="shared" si="20"/>
        <v>0</v>
      </c>
      <c r="Q19" s="95"/>
      <c r="R19" s="79">
        <f t="shared" si="2"/>
        <v>0</v>
      </c>
      <c r="S19" s="96"/>
      <c r="T19" s="79">
        <f t="shared" si="3"/>
        <v>0</v>
      </c>
      <c r="U19" s="79">
        <f t="shared" si="14"/>
        <v>0</v>
      </c>
      <c r="V19" s="97"/>
      <c r="W19" s="79">
        <f t="shared" si="21"/>
        <v>0</v>
      </c>
      <c r="X19" s="79">
        <f t="shared" si="15"/>
        <v>0</v>
      </c>
      <c r="Y19" s="79">
        <f t="shared" si="16"/>
        <v>0</v>
      </c>
      <c r="Z19" s="79">
        <f t="shared" si="5"/>
        <v>0</v>
      </c>
      <c r="AA19" s="79">
        <f t="shared" si="6"/>
        <v>0</v>
      </c>
      <c r="AB19" s="79">
        <f t="shared" si="17"/>
        <v>0</v>
      </c>
      <c r="AC19" s="79">
        <f t="shared" si="7"/>
        <v>0</v>
      </c>
      <c r="AD19" s="79">
        <f t="shared" si="8"/>
        <v>0</v>
      </c>
      <c r="AE19" s="79">
        <f t="shared" si="9"/>
        <v>0</v>
      </c>
      <c r="AF19" s="79">
        <f t="shared" si="10"/>
        <v>0</v>
      </c>
      <c r="AG19" s="98"/>
      <c r="AH19" s="99"/>
      <c r="AI19" s="98">
        <f t="shared" si="11"/>
        <v>0</v>
      </c>
      <c r="AJ19" s="98"/>
      <c r="AK19" s="90">
        <f t="shared" si="22"/>
        <v>0</v>
      </c>
      <c r="AL19" s="90"/>
      <c r="AM19" s="90"/>
      <c r="AN19" s="90"/>
      <c r="AO19" s="88">
        <f t="shared" si="18"/>
        <v>0</v>
      </c>
      <c r="AP19" s="100"/>
      <c r="AQ19" s="90">
        <f t="shared" si="19"/>
        <v>0</v>
      </c>
      <c r="AR19" s="98"/>
      <c r="AS19" s="101"/>
      <c r="AT19" s="106"/>
      <c r="AU19" s="106"/>
      <c r="AV19" s="106"/>
      <c r="AW19" s="106"/>
    </row>
    <row r="20" spans="1:49" ht="50.1" customHeight="1">
      <c r="A20" s="78">
        <v>14</v>
      </c>
      <c r="B20" s="78" t="s">
        <v>74</v>
      </c>
      <c r="C20" s="78"/>
      <c r="D20" s="78">
        <v>611010</v>
      </c>
      <c r="E20" s="78"/>
      <c r="F20" s="78"/>
      <c r="G20" s="78"/>
      <c r="H20" s="78"/>
      <c r="I20" s="78"/>
      <c r="J20" s="78"/>
      <c r="K20" s="78"/>
      <c r="L20" s="78">
        <f t="shared" si="0"/>
        <v>0</v>
      </c>
      <c r="M20" s="79">
        <f t="shared" si="1"/>
        <v>0</v>
      </c>
      <c r="N20" s="108"/>
      <c r="O20" s="81">
        <f t="shared" si="13"/>
        <v>0</v>
      </c>
      <c r="P20" s="79">
        <f t="shared" si="20"/>
        <v>0</v>
      </c>
      <c r="Q20" s="95"/>
      <c r="R20" s="79">
        <f t="shared" si="2"/>
        <v>0</v>
      </c>
      <c r="S20" s="96"/>
      <c r="T20" s="79">
        <f t="shared" si="3"/>
        <v>0</v>
      </c>
      <c r="U20" s="79">
        <f t="shared" si="14"/>
        <v>0</v>
      </c>
      <c r="V20" s="97"/>
      <c r="W20" s="79">
        <f t="shared" si="21"/>
        <v>0</v>
      </c>
      <c r="X20" s="79">
        <f t="shared" si="15"/>
        <v>0</v>
      </c>
      <c r="Y20" s="79">
        <f t="shared" si="16"/>
        <v>0</v>
      </c>
      <c r="Z20" s="79">
        <f t="shared" si="5"/>
        <v>0</v>
      </c>
      <c r="AA20" s="79">
        <f t="shared" si="6"/>
        <v>0</v>
      </c>
      <c r="AB20" s="79">
        <f t="shared" si="17"/>
        <v>0</v>
      </c>
      <c r="AC20" s="79">
        <f t="shared" si="7"/>
        <v>0</v>
      </c>
      <c r="AD20" s="79">
        <f t="shared" si="8"/>
        <v>0</v>
      </c>
      <c r="AE20" s="79">
        <f t="shared" si="9"/>
        <v>0</v>
      </c>
      <c r="AF20" s="79">
        <f t="shared" si="10"/>
        <v>0</v>
      </c>
      <c r="AG20" s="98"/>
      <c r="AH20" s="98"/>
      <c r="AI20" s="98">
        <f t="shared" si="11"/>
        <v>0</v>
      </c>
      <c r="AJ20" s="98"/>
      <c r="AK20" s="90">
        <f t="shared" si="22"/>
        <v>0</v>
      </c>
      <c r="AL20" s="90"/>
      <c r="AM20" s="90"/>
      <c r="AN20" s="90"/>
      <c r="AO20" s="88">
        <f t="shared" si="18"/>
        <v>0</v>
      </c>
      <c r="AP20" s="100"/>
      <c r="AQ20" s="90">
        <f t="shared" si="19"/>
        <v>0</v>
      </c>
      <c r="AR20" s="98"/>
      <c r="AS20" s="101"/>
      <c r="AT20" s="106"/>
      <c r="AU20" s="106"/>
      <c r="AV20" s="106"/>
      <c r="AW20" s="106"/>
    </row>
    <row r="21" spans="1:49" ht="50.1" customHeight="1">
      <c r="A21" s="78">
        <v>15</v>
      </c>
      <c r="B21" s="78" t="s">
        <v>75</v>
      </c>
      <c r="C21" s="78"/>
      <c r="D21" s="78">
        <v>521001</v>
      </c>
      <c r="E21" s="78"/>
      <c r="F21" s="78"/>
      <c r="G21" s="78"/>
      <c r="H21" s="78"/>
      <c r="I21" s="78"/>
      <c r="J21" s="78"/>
      <c r="K21" s="78"/>
      <c r="L21" s="78">
        <f t="shared" si="0"/>
        <v>0</v>
      </c>
      <c r="M21" s="79">
        <f t="shared" si="1"/>
        <v>0</v>
      </c>
      <c r="N21" s="94"/>
      <c r="O21" s="81">
        <f t="shared" si="13"/>
        <v>0</v>
      </c>
      <c r="P21" s="79">
        <f t="shared" si="20"/>
        <v>0</v>
      </c>
      <c r="Q21" s="95"/>
      <c r="R21" s="79">
        <f t="shared" si="2"/>
        <v>0</v>
      </c>
      <c r="S21" s="96"/>
      <c r="T21" s="79">
        <f t="shared" si="3"/>
        <v>0</v>
      </c>
      <c r="U21" s="79">
        <f t="shared" si="14"/>
        <v>0</v>
      </c>
      <c r="V21" s="97"/>
      <c r="W21" s="79">
        <f t="shared" si="21"/>
        <v>0</v>
      </c>
      <c r="X21" s="79">
        <f t="shared" si="15"/>
        <v>0</v>
      </c>
      <c r="Y21" s="79">
        <f t="shared" si="16"/>
        <v>0</v>
      </c>
      <c r="Z21" s="79">
        <f t="shared" si="5"/>
        <v>0</v>
      </c>
      <c r="AA21" s="79">
        <f t="shared" si="6"/>
        <v>0</v>
      </c>
      <c r="AB21" s="79">
        <f t="shared" si="17"/>
        <v>0</v>
      </c>
      <c r="AC21" s="79">
        <f t="shared" si="7"/>
        <v>0</v>
      </c>
      <c r="AD21" s="79">
        <f t="shared" si="8"/>
        <v>0</v>
      </c>
      <c r="AE21" s="79">
        <f t="shared" si="9"/>
        <v>0</v>
      </c>
      <c r="AF21" s="79">
        <f t="shared" si="10"/>
        <v>0</v>
      </c>
      <c r="AG21" s="98"/>
      <c r="AH21" s="99"/>
      <c r="AI21" s="98">
        <f t="shared" si="11"/>
        <v>0</v>
      </c>
      <c r="AJ21" s="98"/>
      <c r="AK21" s="90">
        <f t="shared" si="22"/>
        <v>0</v>
      </c>
      <c r="AL21" s="90"/>
      <c r="AM21" s="90"/>
      <c r="AN21" s="90"/>
      <c r="AO21" s="88">
        <f t="shared" si="18"/>
        <v>0</v>
      </c>
      <c r="AP21" s="100"/>
      <c r="AQ21" s="90">
        <f t="shared" si="19"/>
        <v>0</v>
      </c>
      <c r="AR21" s="98"/>
      <c r="AS21" s="101"/>
      <c r="AT21" s="106"/>
      <c r="AU21" s="106"/>
      <c r="AV21" s="106"/>
      <c r="AW21" s="106"/>
    </row>
    <row r="22" spans="1:49" ht="50.1" customHeight="1">
      <c r="A22" s="78">
        <v>16</v>
      </c>
      <c r="B22" s="78" t="s">
        <v>76</v>
      </c>
      <c r="C22" s="78"/>
      <c r="D22" s="78">
        <v>521001</v>
      </c>
      <c r="E22" s="78"/>
      <c r="F22" s="78"/>
      <c r="G22" s="78"/>
      <c r="H22" s="78"/>
      <c r="I22" s="78"/>
      <c r="J22" s="78"/>
      <c r="K22" s="78"/>
      <c r="L22" s="78">
        <f t="shared" si="0"/>
        <v>0</v>
      </c>
      <c r="M22" s="79">
        <f t="shared" si="1"/>
        <v>0</v>
      </c>
      <c r="N22" s="108"/>
      <c r="O22" s="81">
        <f t="shared" si="13"/>
        <v>0</v>
      </c>
      <c r="P22" s="79">
        <f t="shared" si="20"/>
        <v>0</v>
      </c>
      <c r="Q22" s="95"/>
      <c r="R22" s="79">
        <f t="shared" si="2"/>
        <v>0</v>
      </c>
      <c r="S22" s="96"/>
      <c r="T22" s="79">
        <f t="shared" si="3"/>
        <v>0</v>
      </c>
      <c r="U22" s="79">
        <f t="shared" si="14"/>
        <v>0</v>
      </c>
      <c r="V22" s="97"/>
      <c r="W22" s="79">
        <f t="shared" si="21"/>
        <v>0</v>
      </c>
      <c r="X22" s="79">
        <f t="shared" si="15"/>
        <v>0</v>
      </c>
      <c r="Y22" s="79">
        <f t="shared" si="16"/>
        <v>0</v>
      </c>
      <c r="Z22" s="79">
        <f t="shared" si="5"/>
        <v>0</v>
      </c>
      <c r="AA22" s="79">
        <f t="shared" si="6"/>
        <v>0</v>
      </c>
      <c r="AB22" s="79">
        <f t="shared" si="17"/>
        <v>0</v>
      </c>
      <c r="AC22" s="79">
        <f t="shared" si="7"/>
        <v>0</v>
      </c>
      <c r="AD22" s="79">
        <f t="shared" si="8"/>
        <v>0</v>
      </c>
      <c r="AE22" s="79">
        <f t="shared" si="9"/>
        <v>0</v>
      </c>
      <c r="AF22" s="79">
        <f t="shared" si="10"/>
        <v>0</v>
      </c>
      <c r="AG22" s="98"/>
      <c r="AH22" s="99"/>
      <c r="AI22" s="98">
        <f t="shared" si="11"/>
        <v>0</v>
      </c>
      <c r="AJ22" s="98"/>
      <c r="AK22" s="90">
        <f t="shared" si="22"/>
        <v>0</v>
      </c>
      <c r="AL22" s="90"/>
      <c r="AM22" s="90"/>
      <c r="AN22" s="90"/>
      <c r="AO22" s="88">
        <f t="shared" si="18"/>
        <v>0</v>
      </c>
      <c r="AP22" s="100"/>
      <c r="AQ22" s="90">
        <f t="shared" si="19"/>
        <v>0</v>
      </c>
      <c r="AR22" s="98"/>
      <c r="AS22" s="101"/>
      <c r="AT22" s="106"/>
      <c r="AU22" s="106"/>
      <c r="AV22" s="106"/>
      <c r="AW22" s="106"/>
    </row>
    <row r="23" spans="1:49" ht="50.1" customHeight="1">
      <c r="A23" s="78">
        <v>17</v>
      </c>
      <c r="B23" s="78" t="s">
        <v>77</v>
      </c>
      <c r="C23" s="78"/>
      <c r="D23" s="78">
        <v>521001</v>
      </c>
      <c r="E23" s="78"/>
      <c r="F23" s="78"/>
      <c r="G23" s="78"/>
      <c r="H23" s="78"/>
      <c r="I23" s="78"/>
      <c r="J23" s="78"/>
      <c r="K23" s="78"/>
      <c r="L23" s="78">
        <f t="shared" si="0"/>
        <v>0</v>
      </c>
      <c r="M23" s="79">
        <f t="shared" si="1"/>
        <v>0</v>
      </c>
      <c r="N23" s="94"/>
      <c r="O23" s="81">
        <f t="shared" si="13"/>
        <v>0</v>
      </c>
      <c r="P23" s="79">
        <f t="shared" si="20"/>
        <v>0</v>
      </c>
      <c r="Q23" s="95"/>
      <c r="R23" s="79">
        <f t="shared" si="2"/>
        <v>0</v>
      </c>
      <c r="S23" s="96"/>
      <c r="T23" s="79">
        <f t="shared" si="3"/>
        <v>0</v>
      </c>
      <c r="U23" s="79">
        <f t="shared" si="14"/>
        <v>0</v>
      </c>
      <c r="V23" s="97"/>
      <c r="W23" s="79">
        <f t="shared" si="21"/>
        <v>0</v>
      </c>
      <c r="X23" s="79">
        <f t="shared" si="15"/>
        <v>0</v>
      </c>
      <c r="Y23" s="79">
        <f t="shared" si="16"/>
        <v>0</v>
      </c>
      <c r="Z23" s="79">
        <f t="shared" si="5"/>
        <v>0</v>
      </c>
      <c r="AA23" s="79">
        <f t="shared" si="6"/>
        <v>0</v>
      </c>
      <c r="AB23" s="79">
        <f t="shared" si="17"/>
        <v>0</v>
      </c>
      <c r="AC23" s="79">
        <f t="shared" si="7"/>
        <v>0</v>
      </c>
      <c r="AD23" s="79">
        <f t="shared" si="8"/>
        <v>0</v>
      </c>
      <c r="AE23" s="79">
        <f t="shared" si="9"/>
        <v>0</v>
      </c>
      <c r="AF23" s="79">
        <f t="shared" si="10"/>
        <v>0</v>
      </c>
      <c r="AG23" s="98"/>
      <c r="AH23" s="99"/>
      <c r="AI23" s="98">
        <f t="shared" si="11"/>
        <v>0</v>
      </c>
      <c r="AJ23" s="98"/>
      <c r="AK23" s="90">
        <f t="shared" si="22"/>
        <v>0</v>
      </c>
      <c r="AL23" s="90"/>
      <c r="AM23" s="90"/>
      <c r="AN23" s="90"/>
      <c r="AO23" s="88">
        <f t="shared" si="18"/>
        <v>0</v>
      </c>
      <c r="AP23" s="100"/>
      <c r="AQ23" s="90">
        <f t="shared" si="19"/>
        <v>0</v>
      </c>
      <c r="AR23" s="98"/>
      <c r="AS23" s="101"/>
      <c r="AT23" s="106"/>
      <c r="AU23" s="106"/>
      <c r="AV23" s="106"/>
      <c r="AW23" s="106"/>
    </row>
    <row r="24" spans="1:49" ht="50.1" customHeight="1">
      <c r="A24" s="78">
        <v>18</v>
      </c>
      <c r="B24" s="78" t="s">
        <v>78</v>
      </c>
      <c r="C24" s="78"/>
      <c r="D24" s="78">
        <v>521001</v>
      </c>
      <c r="E24" s="78"/>
      <c r="F24" s="78"/>
      <c r="G24" s="78"/>
      <c r="H24" s="78"/>
      <c r="I24" s="78"/>
      <c r="J24" s="78"/>
      <c r="K24" s="78"/>
      <c r="L24" s="78">
        <f t="shared" si="0"/>
        <v>0</v>
      </c>
      <c r="M24" s="79">
        <f t="shared" si="1"/>
        <v>0</v>
      </c>
      <c r="N24" s="108"/>
      <c r="O24" s="81">
        <f t="shared" si="13"/>
        <v>0</v>
      </c>
      <c r="P24" s="79">
        <f t="shared" si="20"/>
        <v>0</v>
      </c>
      <c r="Q24" s="95"/>
      <c r="R24" s="79">
        <f t="shared" si="2"/>
        <v>0</v>
      </c>
      <c r="S24" s="96"/>
      <c r="T24" s="79">
        <f t="shared" si="3"/>
        <v>0</v>
      </c>
      <c r="U24" s="79">
        <f t="shared" si="14"/>
        <v>0</v>
      </c>
      <c r="V24" s="97"/>
      <c r="W24" s="79">
        <f t="shared" si="21"/>
        <v>0</v>
      </c>
      <c r="X24" s="79">
        <f t="shared" si="15"/>
        <v>0</v>
      </c>
      <c r="Y24" s="79">
        <f t="shared" si="16"/>
        <v>0</v>
      </c>
      <c r="Z24" s="79">
        <f t="shared" si="5"/>
        <v>0</v>
      </c>
      <c r="AA24" s="79">
        <f t="shared" si="6"/>
        <v>0</v>
      </c>
      <c r="AB24" s="79">
        <f t="shared" si="17"/>
        <v>0</v>
      </c>
      <c r="AC24" s="79">
        <f t="shared" si="7"/>
        <v>0</v>
      </c>
      <c r="AD24" s="79">
        <f t="shared" si="8"/>
        <v>0</v>
      </c>
      <c r="AE24" s="79">
        <f t="shared" si="9"/>
        <v>0</v>
      </c>
      <c r="AF24" s="79">
        <f t="shared" si="10"/>
        <v>0</v>
      </c>
      <c r="AG24" s="98"/>
      <c r="AH24" s="99"/>
      <c r="AI24" s="98">
        <f t="shared" si="11"/>
        <v>0</v>
      </c>
      <c r="AJ24" s="98"/>
      <c r="AK24" s="90">
        <f t="shared" si="22"/>
        <v>0</v>
      </c>
      <c r="AL24" s="90"/>
      <c r="AM24" s="90"/>
      <c r="AN24" s="90"/>
      <c r="AO24" s="88">
        <f t="shared" si="18"/>
        <v>0</v>
      </c>
      <c r="AP24" s="100"/>
      <c r="AQ24" s="90">
        <f t="shared" si="19"/>
        <v>0</v>
      </c>
      <c r="AR24" s="98"/>
      <c r="AS24" s="101"/>
      <c r="AT24" s="106"/>
      <c r="AU24" s="106"/>
      <c r="AV24" s="106"/>
      <c r="AW24" s="106"/>
    </row>
    <row r="25" spans="1:49" ht="50.1" customHeight="1">
      <c r="A25" s="78">
        <v>19</v>
      </c>
      <c r="B25" s="78" t="s">
        <v>79</v>
      </c>
      <c r="C25" s="78"/>
      <c r="D25" s="78">
        <v>611010</v>
      </c>
      <c r="E25" s="78"/>
      <c r="F25" s="78"/>
      <c r="G25" s="78"/>
      <c r="H25" s="78"/>
      <c r="I25" s="78"/>
      <c r="J25" s="78"/>
      <c r="K25" s="78"/>
      <c r="L25" s="78">
        <f t="shared" si="0"/>
        <v>0</v>
      </c>
      <c r="M25" s="79">
        <f t="shared" si="1"/>
        <v>0</v>
      </c>
      <c r="N25" s="94"/>
      <c r="O25" s="81">
        <f t="shared" si="13"/>
        <v>0</v>
      </c>
      <c r="P25" s="79">
        <f t="shared" si="20"/>
        <v>0</v>
      </c>
      <c r="Q25" s="95"/>
      <c r="R25" s="79">
        <f t="shared" si="2"/>
        <v>0</v>
      </c>
      <c r="S25" s="96"/>
      <c r="T25" s="79">
        <f t="shared" si="3"/>
        <v>0</v>
      </c>
      <c r="U25" s="79">
        <f t="shared" si="14"/>
        <v>0</v>
      </c>
      <c r="V25" s="97"/>
      <c r="W25" s="79">
        <f t="shared" si="21"/>
        <v>0</v>
      </c>
      <c r="X25" s="79">
        <f t="shared" si="15"/>
        <v>0</v>
      </c>
      <c r="Y25" s="79">
        <f t="shared" si="16"/>
        <v>0</v>
      </c>
      <c r="Z25" s="79">
        <f t="shared" si="5"/>
        <v>0</v>
      </c>
      <c r="AA25" s="79">
        <f t="shared" si="6"/>
        <v>0</v>
      </c>
      <c r="AB25" s="79">
        <f t="shared" si="17"/>
        <v>0</v>
      </c>
      <c r="AC25" s="79">
        <f t="shared" si="7"/>
        <v>0</v>
      </c>
      <c r="AD25" s="79">
        <f t="shared" si="8"/>
        <v>0</v>
      </c>
      <c r="AE25" s="79">
        <f t="shared" si="9"/>
        <v>0</v>
      </c>
      <c r="AF25" s="79">
        <f t="shared" si="10"/>
        <v>0</v>
      </c>
      <c r="AG25" s="98"/>
      <c r="AH25" s="99"/>
      <c r="AI25" s="98">
        <f t="shared" si="11"/>
        <v>0</v>
      </c>
      <c r="AJ25" s="98"/>
      <c r="AK25" s="90">
        <f t="shared" si="22"/>
        <v>0</v>
      </c>
      <c r="AL25" s="90"/>
      <c r="AM25" s="90"/>
      <c r="AN25" s="90"/>
      <c r="AO25" s="88">
        <f t="shared" si="18"/>
        <v>0</v>
      </c>
      <c r="AP25" s="100"/>
      <c r="AQ25" s="90">
        <f t="shared" si="19"/>
        <v>0</v>
      </c>
      <c r="AR25" s="98"/>
      <c r="AS25" s="101"/>
      <c r="AT25" s="106"/>
      <c r="AU25" s="106"/>
      <c r="AV25" s="106"/>
      <c r="AW25" s="106"/>
    </row>
    <row r="26" spans="1:49" ht="50.1" customHeight="1">
      <c r="A26" s="78">
        <v>20</v>
      </c>
      <c r="B26" s="78" t="s">
        <v>80</v>
      </c>
      <c r="C26" s="78"/>
      <c r="D26" s="78">
        <v>521002</v>
      </c>
      <c r="E26" s="78"/>
      <c r="F26" s="78"/>
      <c r="G26" s="78"/>
      <c r="H26" s="78"/>
      <c r="I26" s="78"/>
      <c r="J26" s="78"/>
      <c r="K26" s="78"/>
      <c r="L26" s="78">
        <f t="shared" si="0"/>
        <v>0</v>
      </c>
      <c r="M26" s="79">
        <f t="shared" si="1"/>
        <v>0</v>
      </c>
      <c r="N26" s="109"/>
      <c r="O26" s="81">
        <f t="shared" si="13"/>
        <v>0</v>
      </c>
      <c r="P26" s="79">
        <f t="shared" si="20"/>
        <v>0</v>
      </c>
      <c r="Q26" s="95"/>
      <c r="R26" s="79">
        <f t="shared" si="2"/>
        <v>0</v>
      </c>
      <c r="S26" s="96"/>
      <c r="T26" s="79">
        <f t="shared" si="3"/>
        <v>0</v>
      </c>
      <c r="U26" s="79">
        <f t="shared" si="14"/>
        <v>0</v>
      </c>
      <c r="V26" s="97"/>
      <c r="W26" s="79">
        <f t="shared" si="21"/>
        <v>0</v>
      </c>
      <c r="X26" s="79">
        <f t="shared" si="15"/>
        <v>0</v>
      </c>
      <c r="Y26" s="79">
        <f t="shared" si="16"/>
        <v>0</v>
      </c>
      <c r="Z26" s="79">
        <f t="shared" si="5"/>
        <v>0</v>
      </c>
      <c r="AA26" s="79">
        <f t="shared" si="6"/>
        <v>0</v>
      </c>
      <c r="AB26" s="79">
        <f t="shared" si="17"/>
        <v>0</v>
      </c>
      <c r="AC26" s="79">
        <f t="shared" si="7"/>
        <v>0</v>
      </c>
      <c r="AD26" s="79">
        <f>(Z26+AC26)</f>
        <v>0</v>
      </c>
      <c r="AE26" s="79">
        <f t="shared" si="9"/>
        <v>0</v>
      </c>
      <c r="AF26" s="79">
        <f t="shared" si="10"/>
        <v>0</v>
      </c>
      <c r="AG26" s="98"/>
      <c r="AH26" s="99"/>
      <c r="AI26" s="98">
        <f t="shared" si="11"/>
        <v>0</v>
      </c>
      <c r="AJ26" s="98"/>
      <c r="AK26" s="90">
        <f t="shared" si="22"/>
        <v>0</v>
      </c>
      <c r="AL26" s="90"/>
      <c r="AM26" s="90"/>
      <c r="AN26" s="90"/>
      <c r="AO26" s="88">
        <f t="shared" si="18"/>
        <v>0</v>
      </c>
      <c r="AP26" s="100"/>
      <c r="AQ26" s="90">
        <f t="shared" si="19"/>
        <v>0</v>
      </c>
      <c r="AR26" s="98"/>
      <c r="AS26" s="101"/>
      <c r="AT26" s="106"/>
      <c r="AU26" s="106"/>
      <c r="AV26" s="106"/>
      <c r="AW26" s="106"/>
    </row>
    <row r="27" spans="1:49" ht="50.1" customHeight="1">
      <c r="A27" s="78">
        <v>21</v>
      </c>
      <c r="B27" s="78" t="s">
        <v>81</v>
      </c>
      <c r="C27" s="78"/>
      <c r="D27" s="78">
        <v>521002</v>
      </c>
      <c r="E27" s="78"/>
      <c r="F27" s="78"/>
      <c r="G27" s="78"/>
      <c r="H27" s="78"/>
      <c r="I27" s="78"/>
      <c r="J27" s="78"/>
      <c r="K27" s="78"/>
      <c r="L27" s="78">
        <f t="shared" si="0"/>
        <v>0</v>
      </c>
      <c r="M27" s="79">
        <f t="shared" si="1"/>
        <v>0</v>
      </c>
      <c r="N27" s="108"/>
      <c r="O27" s="81">
        <f t="shared" si="13"/>
        <v>0</v>
      </c>
      <c r="P27" s="79">
        <f t="shared" si="20"/>
        <v>0</v>
      </c>
      <c r="Q27" s="95"/>
      <c r="R27" s="79">
        <f t="shared" si="2"/>
        <v>0</v>
      </c>
      <c r="S27" s="96"/>
      <c r="T27" s="79">
        <f t="shared" si="3"/>
        <v>0</v>
      </c>
      <c r="U27" s="79">
        <f t="shared" si="14"/>
        <v>0</v>
      </c>
      <c r="V27" s="97"/>
      <c r="W27" s="79">
        <f t="shared" si="21"/>
        <v>0</v>
      </c>
      <c r="X27" s="79">
        <f t="shared" si="15"/>
        <v>0</v>
      </c>
      <c r="Y27" s="79">
        <f t="shared" si="16"/>
        <v>0</v>
      </c>
      <c r="Z27" s="79">
        <f t="shared" si="5"/>
        <v>0</v>
      </c>
      <c r="AA27" s="79">
        <f t="shared" si="6"/>
        <v>0</v>
      </c>
      <c r="AB27" s="79">
        <f t="shared" si="17"/>
        <v>0</v>
      </c>
      <c r="AC27" s="79">
        <f t="shared" si="7"/>
        <v>0</v>
      </c>
      <c r="AD27" s="79">
        <f t="shared" ref="AD27:AD40" si="23">(Z27+AC27)</f>
        <v>0</v>
      </c>
      <c r="AE27" s="79">
        <f t="shared" si="9"/>
        <v>0</v>
      </c>
      <c r="AF27" s="79">
        <f t="shared" si="10"/>
        <v>0</v>
      </c>
      <c r="AG27" s="98"/>
      <c r="AH27" s="98"/>
      <c r="AI27" s="98">
        <f t="shared" si="11"/>
        <v>0</v>
      </c>
      <c r="AJ27" s="98"/>
      <c r="AK27" s="90">
        <f t="shared" si="22"/>
        <v>0</v>
      </c>
      <c r="AL27" s="90"/>
      <c r="AM27" s="90"/>
      <c r="AN27" s="90"/>
      <c r="AO27" s="88">
        <f t="shared" si="18"/>
        <v>0</v>
      </c>
      <c r="AP27" s="100"/>
      <c r="AQ27" s="90">
        <f t="shared" si="19"/>
        <v>0</v>
      </c>
      <c r="AR27" s="98"/>
      <c r="AS27" s="101"/>
      <c r="AT27" s="106"/>
      <c r="AU27" s="106"/>
      <c r="AV27" s="106"/>
      <c r="AW27" s="106"/>
    </row>
    <row r="28" spans="1:49" ht="50.1" customHeight="1">
      <c r="A28" s="78">
        <v>22</v>
      </c>
      <c r="B28" s="78" t="s">
        <v>82</v>
      </c>
      <c r="C28" s="78"/>
      <c r="D28" s="78">
        <v>521002</v>
      </c>
      <c r="E28" s="78"/>
      <c r="F28" s="78"/>
      <c r="G28" s="78"/>
      <c r="H28" s="78"/>
      <c r="I28" s="78"/>
      <c r="J28" s="78"/>
      <c r="K28" s="78"/>
      <c r="L28" s="78">
        <f t="shared" si="0"/>
        <v>0</v>
      </c>
      <c r="M28" s="79">
        <f t="shared" si="1"/>
        <v>0</v>
      </c>
      <c r="N28" s="94"/>
      <c r="O28" s="81">
        <f t="shared" si="13"/>
        <v>0</v>
      </c>
      <c r="P28" s="79">
        <f t="shared" si="20"/>
        <v>0</v>
      </c>
      <c r="Q28" s="95"/>
      <c r="R28" s="79">
        <f t="shared" si="2"/>
        <v>0</v>
      </c>
      <c r="S28" s="96"/>
      <c r="T28" s="79">
        <f t="shared" si="3"/>
        <v>0</v>
      </c>
      <c r="U28" s="79">
        <f t="shared" si="14"/>
        <v>0</v>
      </c>
      <c r="V28" s="97"/>
      <c r="W28" s="79">
        <f t="shared" si="21"/>
        <v>0</v>
      </c>
      <c r="X28" s="79">
        <f t="shared" si="15"/>
        <v>0</v>
      </c>
      <c r="Y28" s="79">
        <f t="shared" si="16"/>
        <v>0</v>
      </c>
      <c r="Z28" s="79">
        <f t="shared" si="5"/>
        <v>0</v>
      </c>
      <c r="AA28" s="79">
        <f t="shared" si="6"/>
        <v>0</v>
      </c>
      <c r="AB28" s="79">
        <f t="shared" si="17"/>
        <v>0</v>
      </c>
      <c r="AC28" s="79">
        <f t="shared" si="7"/>
        <v>0</v>
      </c>
      <c r="AD28" s="79">
        <f t="shared" si="23"/>
        <v>0</v>
      </c>
      <c r="AE28" s="79">
        <f t="shared" si="9"/>
        <v>0</v>
      </c>
      <c r="AF28" s="79">
        <f t="shared" si="10"/>
        <v>0</v>
      </c>
      <c r="AG28" s="98"/>
      <c r="AH28" s="99"/>
      <c r="AI28" s="98">
        <f t="shared" si="11"/>
        <v>0</v>
      </c>
      <c r="AJ28" s="98"/>
      <c r="AK28" s="90">
        <f t="shared" si="22"/>
        <v>0</v>
      </c>
      <c r="AL28" s="90"/>
      <c r="AM28" s="90"/>
      <c r="AN28" s="90"/>
      <c r="AO28" s="88">
        <f t="shared" si="18"/>
        <v>0</v>
      </c>
      <c r="AP28" s="100"/>
      <c r="AQ28" s="90">
        <f t="shared" si="19"/>
        <v>0</v>
      </c>
      <c r="AR28" s="98"/>
      <c r="AS28" s="101"/>
      <c r="AT28" s="106"/>
      <c r="AU28" s="106"/>
      <c r="AV28" s="106"/>
      <c r="AW28" s="106"/>
    </row>
    <row r="29" spans="1:49" ht="50.1" customHeight="1">
      <c r="A29" s="78">
        <v>23</v>
      </c>
      <c r="B29" s="78" t="s">
        <v>83</v>
      </c>
      <c r="C29" s="78"/>
      <c r="D29" s="78">
        <v>521002</v>
      </c>
      <c r="E29" s="78"/>
      <c r="F29" s="78"/>
      <c r="G29" s="78"/>
      <c r="H29" s="78"/>
      <c r="I29" s="78"/>
      <c r="J29" s="78"/>
      <c r="K29" s="78"/>
      <c r="L29" s="78">
        <f t="shared" si="0"/>
        <v>0</v>
      </c>
      <c r="M29" s="79">
        <f t="shared" si="1"/>
        <v>0</v>
      </c>
      <c r="N29" s="94"/>
      <c r="O29" s="81">
        <f t="shared" si="13"/>
        <v>0</v>
      </c>
      <c r="P29" s="79">
        <f t="shared" si="20"/>
        <v>0</v>
      </c>
      <c r="Q29" s="95"/>
      <c r="R29" s="79">
        <f t="shared" si="2"/>
        <v>0</v>
      </c>
      <c r="S29" s="96"/>
      <c r="T29" s="79">
        <f t="shared" si="3"/>
        <v>0</v>
      </c>
      <c r="U29" s="79">
        <f t="shared" si="14"/>
        <v>0</v>
      </c>
      <c r="V29" s="97"/>
      <c r="W29" s="79">
        <f t="shared" si="21"/>
        <v>0</v>
      </c>
      <c r="X29" s="79">
        <f t="shared" si="15"/>
        <v>0</v>
      </c>
      <c r="Y29" s="79">
        <f t="shared" si="16"/>
        <v>0</v>
      </c>
      <c r="Z29" s="79">
        <f t="shared" si="5"/>
        <v>0</v>
      </c>
      <c r="AA29" s="79">
        <f t="shared" si="6"/>
        <v>0</v>
      </c>
      <c r="AB29" s="79">
        <f t="shared" si="17"/>
        <v>0</v>
      </c>
      <c r="AC29" s="79">
        <f t="shared" si="7"/>
        <v>0</v>
      </c>
      <c r="AD29" s="79">
        <v>0</v>
      </c>
      <c r="AE29" s="79">
        <f t="shared" si="9"/>
        <v>0</v>
      </c>
      <c r="AF29" s="79">
        <v>0</v>
      </c>
      <c r="AG29" s="98"/>
      <c r="AH29" s="99"/>
      <c r="AI29" s="98">
        <f t="shared" si="11"/>
        <v>0</v>
      </c>
      <c r="AJ29" s="98"/>
      <c r="AK29" s="90">
        <f t="shared" si="22"/>
        <v>0</v>
      </c>
      <c r="AL29" s="90"/>
      <c r="AM29" s="90"/>
      <c r="AN29" s="90"/>
      <c r="AO29" s="88">
        <f t="shared" si="18"/>
        <v>0</v>
      </c>
      <c r="AP29" s="100"/>
      <c r="AQ29" s="90">
        <f t="shared" si="19"/>
        <v>0</v>
      </c>
      <c r="AR29" s="98"/>
      <c r="AS29" s="101"/>
      <c r="AT29" s="106"/>
      <c r="AU29" s="106"/>
      <c r="AV29" s="106"/>
      <c r="AW29" s="106"/>
    </row>
    <row r="30" spans="1:49" ht="50.1" customHeight="1">
      <c r="A30" s="78">
        <v>24</v>
      </c>
      <c r="B30" s="78" t="s">
        <v>84</v>
      </c>
      <c r="C30" s="78"/>
      <c r="D30" s="78">
        <v>521002</v>
      </c>
      <c r="E30" s="78"/>
      <c r="F30" s="78"/>
      <c r="G30" s="78"/>
      <c r="H30" s="78"/>
      <c r="I30" s="78"/>
      <c r="J30" s="78"/>
      <c r="K30" s="78"/>
      <c r="L30" s="78">
        <f t="shared" si="0"/>
        <v>0</v>
      </c>
      <c r="M30" s="79">
        <f t="shared" si="1"/>
        <v>0</v>
      </c>
      <c r="N30" s="94"/>
      <c r="O30" s="81">
        <f t="shared" si="13"/>
        <v>0</v>
      </c>
      <c r="P30" s="79">
        <f t="shared" si="20"/>
        <v>0</v>
      </c>
      <c r="Q30" s="95"/>
      <c r="R30" s="79">
        <f t="shared" si="2"/>
        <v>0</v>
      </c>
      <c r="S30" s="96"/>
      <c r="T30" s="79">
        <f t="shared" si="3"/>
        <v>0</v>
      </c>
      <c r="U30" s="79">
        <f t="shared" si="14"/>
        <v>0</v>
      </c>
      <c r="V30" s="97"/>
      <c r="W30" s="79">
        <f t="shared" si="21"/>
        <v>0</v>
      </c>
      <c r="X30" s="79">
        <f t="shared" si="15"/>
        <v>0</v>
      </c>
      <c r="Y30" s="79">
        <f t="shared" si="16"/>
        <v>0</v>
      </c>
      <c r="Z30" s="79">
        <f t="shared" si="5"/>
        <v>0</v>
      </c>
      <c r="AA30" s="79">
        <f t="shared" si="6"/>
        <v>0</v>
      </c>
      <c r="AB30" s="79">
        <f t="shared" si="17"/>
        <v>0</v>
      </c>
      <c r="AC30" s="79">
        <f t="shared" si="7"/>
        <v>0</v>
      </c>
      <c r="AD30" s="79">
        <f t="shared" si="23"/>
        <v>0</v>
      </c>
      <c r="AE30" s="79">
        <f t="shared" si="9"/>
        <v>0</v>
      </c>
      <c r="AF30" s="79">
        <f t="shared" si="10"/>
        <v>0</v>
      </c>
      <c r="AG30" s="98"/>
      <c r="AH30" s="99"/>
      <c r="AI30" s="98">
        <f t="shared" si="11"/>
        <v>0</v>
      </c>
      <c r="AJ30" s="98"/>
      <c r="AK30" s="90">
        <f t="shared" si="22"/>
        <v>0</v>
      </c>
      <c r="AL30" s="90"/>
      <c r="AM30" s="90"/>
      <c r="AN30" s="90"/>
      <c r="AO30" s="88">
        <f t="shared" si="18"/>
        <v>0</v>
      </c>
      <c r="AP30" s="100"/>
      <c r="AQ30" s="90">
        <f t="shared" si="19"/>
        <v>0</v>
      </c>
      <c r="AR30" s="98"/>
      <c r="AS30" s="101"/>
      <c r="AT30" s="106"/>
      <c r="AU30" s="106"/>
      <c r="AV30" s="106"/>
      <c r="AW30" s="106"/>
    </row>
    <row r="31" spans="1:49" ht="50.1" customHeight="1">
      <c r="A31" s="78">
        <v>25</v>
      </c>
      <c r="B31" s="78" t="s">
        <v>85</v>
      </c>
      <c r="C31" s="78"/>
      <c r="D31" s="78">
        <v>521002</v>
      </c>
      <c r="E31" s="78"/>
      <c r="F31" s="78"/>
      <c r="G31" s="78"/>
      <c r="H31" s="78"/>
      <c r="I31" s="78"/>
      <c r="J31" s="78"/>
      <c r="K31" s="78"/>
      <c r="L31" s="78">
        <f t="shared" si="0"/>
        <v>0</v>
      </c>
      <c r="M31" s="79">
        <f t="shared" si="1"/>
        <v>0</v>
      </c>
      <c r="N31" s="94"/>
      <c r="O31" s="81">
        <f t="shared" si="13"/>
        <v>0</v>
      </c>
      <c r="P31" s="79">
        <f t="shared" si="20"/>
        <v>0</v>
      </c>
      <c r="Q31" s="95"/>
      <c r="R31" s="79">
        <f t="shared" si="2"/>
        <v>0</v>
      </c>
      <c r="S31" s="96"/>
      <c r="T31" s="79">
        <f t="shared" si="3"/>
        <v>0</v>
      </c>
      <c r="U31" s="79">
        <f t="shared" si="14"/>
        <v>0</v>
      </c>
      <c r="V31" s="97"/>
      <c r="W31" s="79">
        <f t="shared" si="21"/>
        <v>0</v>
      </c>
      <c r="X31" s="79">
        <f t="shared" si="15"/>
        <v>0</v>
      </c>
      <c r="Y31" s="79">
        <f t="shared" si="16"/>
        <v>0</v>
      </c>
      <c r="Z31" s="79">
        <f t="shared" si="5"/>
        <v>0</v>
      </c>
      <c r="AA31" s="79">
        <f t="shared" si="6"/>
        <v>0</v>
      </c>
      <c r="AB31" s="79">
        <f t="shared" si="17"/>
        <v>0</v>
      </c>
      <c r="AC31" s="79">
        <f t="shared" si="7"/>
        <v>0</v>
      </c>
      <c r="AD31" s="79">
        <f t="shared" si="23"/>
        <v>0</v>
      </c>
      <c r="AE31" s="79">
        <f t="shared" si="9"/>
        <v>0</v>
      </c>
      <c r="AF31" s="79">
        <f t="shared" si="10"/>
        <v>0</v>
      </c>
      <c r="AG31" s="98"/>
      <c r="AH31" s="99"/>
      <c r="AI31" s="98">
        <f t="shared" si="11"/>
        <v>0</v>
      </c>
      <c r="AJ31" s="98"/>
      <c r="AK31" s="90">
        <f t="shared" si="22"/>
        <v>0</v>
      </c>
      <c r="AL31" s="90"/>
      <c r="AM31" s="90"/>
      <c r="AN31" s="90"/>
      <c r="AO31" s="88">
        <f>SUM(AL31:AN31)</f>
        <v>0</v>
      </c>
      <c r="AP31" s="100"/>
      <c r="AQ31" s="90">
        <f t="shared" si="19"/>
        <v>0</v>
      </c>
      <c r="AR31" s="98"/>
      <c r="AS31" s="101"/>
      <c r="AT31" s="106"/>
      <c r="AU31" s="106"/>
      <c r="AV31" s="106"/>
      <c r="AW31" s="106"/>
    </row>
    <row r="32" spans="1:49" ht="50.1" customHeight="1">
      <c r="A32" s="78">
        <v>26</v>
      </c>
      <c r="B32" s="78" t="s">
        <v>86</v>
      </c>
      <c r="C32" s="78"/>
      <c r="D32" s="78">
        <v>521002</v>
      </c>
      <c r="E32" s="78"/>
      <c r="F32" s="78"/>
      <c r="G32" s="78"/>
      <c r="H32" s="78"/>
      <c r="I32" s="78"/>
      <c r="J32" s="78"/>
      <c r="K32" s="78"/>
      <c r="L32" s="78">
        <f t="shared" si="0"/>
        <v>0</v>
      </c>
      <c r="M32" s="79">
        <f t="shared" si="1"/>
        <v>0</v>
      </c>
      <c r="N32" s="108"/>
      <c r="O32" s="81">
        <f t="shared" si="13"/>
        <v>0</v>
      </c>
      <c r="P32" s="79">
        <f t="shared" si="20"/>
        <v>0</v>
      </c>
      <c r="Q32" s="95"/>
      <c r="R32" s="79">
        <f t="shared" si="2"/>
        <v>0</v>
      </c>
      <c r="S32" s="96"/>
      <c r="T32" s="79">
        <f t="shared" si="3"/>
        <v>0</v>
      </c>
      <c r="U32" s="79">
        <f t="shared" si="14"/>
        <v>0</v>
      </c>
      <c r="V32" s="97"/>
      <c r="W32" s="79">
        <f t="shared" si="21"/>
        <v>0</v>
      </c>
      <c r="X32" s="79">
        <f t="shared" si="15"/>
        <v>0</v>
      </c>
      <c r="Y32" s="79">
        <f t="shared" si="16"/>
        <v>0</v>
      </c>
      <c r="Z32" s="79">
        <f t="shared" si="5"/>
        <v>0</v>
      </c>
      <c r="AA32" s="79">
        <f t="shared" si="6"/>
        <v>0</v>
      </c>
      <c r="AB32" s="79">
        <f t="shared" si="17"/>
        <v>0</v>
      </c>
      <c r="AC32" s="79">
        <f t="shared" si="7"/>
        <v>0</v>
      </c>
      <c r="AD32" s="79">
        <f t="shared" si="23"/>
        <v>0</v>
      </c>
      <c r="AE32" s="79">
        <f t="shared" si="9"/>
        <v>0</v>
      </c>
      <c r="AF32" s="79">
        <f t="shared" si="10"/>
        <v>0</v>
      </c>
      <c r="AG32" s="98"/>
      <c r="AH32" s="99">
        <v>0</v>
      </c>
      <c r="AI32" s="98">
        <f t="shared" si="11"/>
        <v>0</v>
      </c>
      <c r="AJ32" s="98"/>
      <c r="AK32" s="90">
        <f t="shared" si="22"/>
        <v>0</v>
      </c>
      <c r="AL32" s="90"/>
      <c r="AM32" s="90"/>
      <c r="AN32" s="90"/>
      <c r="AO32" s="88">
        <f>SUM(AL32:AN32)</f>
        <v>0</v>
      </c>
      <c r="AP32" s="100"/>
      <c r="AQ32" s="90">
        <f t="shared" si="19"/>
        <v>0</v>
      </c>
      <c r="AR32" s="98"/>
      <c r="AS32" s="101"/>
      <c r="AT32" s="106"/>
      <c r="AU32" s="106"/>
      <c r="AV32" s="106"/>
      <c r="AW32" s="106"/>
    </row>
    <row r="33" spans="1:49" ht="50.1" customHeight="1">
      <c r="A33" s="78">
        <v>27</v>
      </c>
      <c r="B33" s="78" t="s">
        <v>87</v>
      </c>
      <c r="C33" s="78"/>
      <c r="D33" s="78">
        <v>521002</v>
      </c>
      <c r="E33" s="78"/>
      <c r="F33" s="78"/>
      <c r="G33" s="78"/>
      <c r="H33" s="78"/>
      <c r="I33" s="78"/>
      <c r="J33" s="78"/>
      <c r="K33" s="78"/>
      <c r="L33" s="78">
        <f t="shared" si="0"/>
        <v>0</v>
      </c>
      <c r="M33" s="79">
        <f t="shared" si="1"/>
        <v>0</v>
      </c>
      <c r="N33" s="94"/>
      <c r="O33" s="81">
        <f t="shared" si="13"/>
        <v>0</v>
      </c>
      <c r="P33" s="79">
        <f t="shared" si="20"/>
        <v>0</v>
      </c>
      <c r="Q33" s="95"/>
      <c r="R33" s="79">
        <f t="shared" si="2"/>
        <v>0</v>
      </c>
      <c r="S33" s="96"/>
      <c r="T33" s="79">
        <f t="shared" si="3"/>
        <v>0</v>
      </c>
      <c r="U33" s="79">
        <f t="shared" si="14"/>
        <v>0</v>
      </c>
      <c r="V33" s="97"/>
      <c r="W33" s="79">
        <f t="shared" si="21"/>
        <v>0</v>
      </c>
      <c r="X33" s="79">
        <f t="shared" si="15"/>
        <v>0</v>
      </c>
      <c r="Y33" s="79">
        <f t="shared" si="16"/>
        <v>0</v>
      </c>
      <c r="Z33" s="79">
        <f t="shared" si="5"/>
        <v>0</v>
      </c>
      <c r="AA33" s="79">
        <f t="shared" si="6"/>
        <v>0</v>
      </c>
      <c r="AB33" s="79">
        <f t="shared" si="17"/>
        <v>0</v>
      </c>
      <c r="AC33" s="79">
        <f t="shared" si="7"/>
        <v>0</v>
      </c>
      <c r="AD33" s="79">
        <f t="shared" si="23"/>
        <v>0</v>
      </c>
      <c r="AE33" s="79">
        <f t="shared" si="9"/>
        <v>0</v>
      </c>
      <c r="AF33" s="79">
        <f t="shared" si="10"/>
        <v>0</v>
      </c>
      <c r="AG33" s="98"/>
      <c r="AH33" s="99"/>
      <c r="AI33" s="98">
        <f t="shared" si="11"/>
        <v>0</v>
      </c>
      <c r="AJ33" s="98"/>
      <c r="AK33" s="98">
        <f t="shared" si="22"/>
        <v>0</v>
      </c>
      <c r="AL33" s="98"/>
      <c r="AM33" s="98"/>
      <c r="AN33" s="98"/>
      <c r="AO33" s="88">
        <f t="shared" si="18"/>
        <v>0</v>
      </c>
      <c r="AP33" s="100"/>
      <c r="AQ33" s="90">
        <f t="shared" si="19"/>
        <v>0</v>
      </c>
      <c r="AR33" s="98"/>
      <c r="AS33" s="101"/>
      <c r="AT33" s="106"/>
      <c r="AU33" s="106"/>
      <c r="AV33" s="106"/>
      <c r="AW33" s="106"/>
    </row>
    <row r="34" spans="1:49" ht="50.1" customHeight="1">
      <c r="A34" s="78">
        <v>28</v>
      </c>
      <c r="B34" s="78" t="s">
        <v>88</v>
      </c>
      <c r="C34" s="78"/>
      <c r="D34" s="78">
        <v>521002</v>
      </c>
      <c r="E34" s="78"/>
      <c r="F34" s="78"/>
      <c r="G34" s="78"/>
      <c r="H34" s="78"/>
      <c r="I34" s="78"/>
      <c r="J34" s="78"/>
      <c r="K34" s="78"/>
      <c r="L34" s="78">
        <f t="shared" si="0"/>
        <v>0</v>
      </c>
      <c r="M34" s="79">
        <f t="shared" si="1"/>
        <v>0</v>
      </c>
      <c r="N34" s="94"/>
      <c r="O34" s="81">
        <f t="shared" si="13"/>
        <v>0</v>
      </c>
      <c r="P34" s="79">
        <f t="shared" si="20"/>
        <v>0</v>
      </c>
      <c r="Q34" s="95"/>
      <c r="R34" s="79">
        <f t="shared" si="2"/>
        <v>0</v>
      </c>
      <c r="S34" s="96"/>
      <c r="T34" s="79">
        <f t="shared" si="3"/>
        <v>0</v>
      </c>
      <c r="U34" s="79">
        <f t="shared" si="14"/>
        <v>0</v>
      </c>
      <c r="V34" s="97"/>
      <c r="W34" s="79">
        <f t="shared" si="21"/>
        <v>0</v>
      </c>
      <c r="X34" s="79">
        <f t="shared" si="15"/>
        <v>0</v>
      </c>
      <c r="Y34" s="79">
        <f t="shared" si="16"/>
        <v>0</v>
      </c>
      <c r="Z34" s="79">
        <f t="shared" si="5"/>
        <v>0</v>
      </c>
      <c r="AA34" s="79">
        <f t="shared" si="6"/>
        <v>0</v>
      </c>
      <c r="AB34" s="79">
        <f t="shared" si="17"/>
        <v>0</v>
      </c>
      <c r="AC34" s="79">
        <f t="shared" si="7"/>
        <v>0</v>
      </c>
      <c r="AD34" s="79">
        <f t="shared" si="23"/>
        <v>0</v>
      </c>
      <c r="AE34" s="79">
        <f t="shared" si="9"/>
        <v>0</v>
      </c>
      <c r="AF34" s="79">
        <f t="shared" si="10"/>
        <v>0</v>
      </c>
      <c r="AG34" s="98"/>
      <c r="AH34" s="99"/>
      <c r="AI34" s="98">
        <f t="shared" si="11"/>
        <v>0</v>
      </c>
      <c r="AJ34" s="98"/>
      <c r="AK34" s="98">
        <f t="shared" si="22"/>
        <v>0</v>
      </c>
      <c r="AL34" s="98"/>
      <c r="AM34" s="98"/>
      <c r="AN34" s="98"/>
      <c r="AO34" s="88">
        <f t="shared" si="18"/>
        <v>0</v>
      </c>
      <c r="AP34" s="100"/>
      <c r="AQ34" s="90">
        <f t="shared" si="19"/>
        <v>0</v>
      </c>
      <c r="AR34" s="98"/>
      <c r="AS34" s="101"/>
      <c r="AT34" s="106"/>
      <c r="AU34" s="106"/>
      <c r="AV34" s="106"/>
      <c r="AW34" s="106"/>
    </row>
    <row r="35" spans="1:49" ht="50.1" customHeight="1">
      <c r="A35" s="78">
        <v>29</v>
      </c>
      <c r="B35" s="78" t="s">
        <v>89</v>
      </c>
      <c r="C35" s="78"/>
      <c r="D35" s="78">
        <v>521002</v>
      </c>
      <c r="E35" s="78"/>
      <c r="F35" s="78"/>
      <c r="G35" s="78"/>
      <c r="H35" s="78"/>
      <c r="I35" s="78"/>
      <c r="J35" s="78"/>
      <c r="K35" s="78"/>
      <c r="L35" s="78">
        <f t="shared" si="0"/>
        <v>0</v>
      </c>
      <c r="M35" s="79">
        <f t="shared" si="1"/>
        <v>0</v>
      </c>
      <c r="N35" s="94"/>
      <c r="O35" s="81">
        <f t="shared" si="13"/>
        <v>0</v>
      </c>
      <c r="P35" s="79">
        <f t="shared" si="20"/>
        <v>0</v>
      </c>
      <c r="Q35" s="95"/>
      <c r="R35" s="79">
        <f t="shared" si="2"/>
        <v>0</v>
      </c>
      <c r="S35" s="96"/>
      <c r="T35" s="79">
        <f t="shared" si="3"/>
        <v>0</v>
      </c>
      <c r="U35" s="79">
        <f t="shared" si="14"/>
        <v>0</v>
      </c>
      <c r="V35" s="97"/>
      <c r="W35" s="79">
        <f t="shared" si="21"/>
        <v>0</v>
      </c>
      <c r="X35" s="79">
        <f t="shared" si="15"/>
        <v>0</v>
      </c>
      <c r="Y35" s="79">
        <f t="shared" si="16"/>
        <v>0</v>
      </c>
      <c r="Z35" s="79">
        <f t="shared" si="5"/>
        <v>0</v>
      </c>
      <c r="AA35" s="79">
        <f t="shared" si="6"/>
        <v>0</v>
      </c>
      <c r="AB35" s="79">
        <f t="shared" si="17"/>
        <v>0</v>
      </c>
      <c r="AC35" s="79">
        <f t="shared" si="7"/>
        <v>0</v>
      </c>
      <c r="AD35" s="79">
        <f t="shared" si="23"/>
        <v>0</v>
      </c>
      <c r="AE35" s="79">
        <f t="shared" si="9"/>
        <v>0</v>
      </c>
      <c r="AF35" s="79">
        <f t="shared" si="10"/>
        <v>0</v>
      </c>
      <c r="AG35" s="98"/>
      <c r="AH35" s="99"/>
      <c r="AI35" s="98">
        <f t="shared" si="11"/>
        <v>0</v>
      </c>
      <c r="AJ35" s="98"/>
      <c r="AK35" s="98">
        <f t="shared" si="22"/>
        <v>0</v>
      </c>
      <c r="AL35" s="98"/>
      <c r="AM35" s="98"/>
      <c r="AN35" s="98"/>
      <c r="AO35" s="88">
        <f t="shared" si="18"/>
        <v>0</v>
      </c>
      <c r="AP35" s="100"/>
      <c r="AQ35" s="90">
        <f t="shared" si="19"/>
        <v>0</v>
      </c>
      <c r="AR35" s="98"/>
      <c r="AS35" s="101"/>
      <c r="AT35" s="106"/>
      <c r="AU35" s="106"/>
      <c r="AV35" s="106"/>
      <c r="AW35" s="106"/>
    </row>
    <row r="36" spans="1:49" ht="50.1" customHeight="1">
      <c r="A36" s="78">
        <v>30</v>
      </c>
      <c r="B36" s="78" t="s">
        <v>90</v>
      </c>
      <c r="C36" s="78"/>
      <c r="D36" s="78">
        <v>521002</v>
      </c>
      <c r="E36" s="78"/>
      <c r="F36" s="78"/>
      <c r="G36" s="78"/>
      <c r="H36" s="78"/>
      <c r="I36" s="78"/>
      <c r="J36" s="78"/>
      <c r="K36" s="78"/>
      <c r="L36" s="78">
        <f t="shared" si="0"/>
        <v>0</v>
      </c>
      <c r="M36" s="79">
        <f t="shared" si="1"/>
        <v>0</v>
      </c>
      <c r="N36" s="94"/>
      <c r="O36" s="81">
        <f t="shared" si="13"/>
        <v>0</v>
      </c>
      <c r="P36" s="79">
        <f t="shared" si="20"/>
        <v>0</v>
      </c>
      <c r="Q36" s="95"/>
      <c r="R36" s="79">
        <f t="shared" si="2"/>
        <v>0</v>
      </c>
      <c r="S36" s="96"/>
      <c r="T36" s="79">
        <f t="shared" si="3"/>
        <v>0</v>
      </c>
      <c r="U36" s="79">
        <f t="shared" si="14"/>
        <v>0</v>
      </c>
      <c r="V36" s="97"/>
      <c r="W36" s="79">
        <f t="shared" si="21"/>
        <v>0</v>
      </c>
      <c r="X36" s="79">
        <f t="shared" si="15"/>
        <v>0</v>
      </c>
      <c r="Y36" s="79">
        <f t="shared" si="16"/>
        <v>0</v>
      </c>
      <c r="Z36" s="79">
        <f t="shared" si="5"/>
        <v>0</v>
      </c>
      <c r="AA36" s="79">
        <f t="shared" si="6"/>
        <v>0</v>
      </c>
      <c r="AB36" s="79">
        <f t="shared" si="17"/>
        <v>0</v>
      </c>
      <c r="AC36" s="79">
        <f t="shared" si="7"/>
        <v>0</v>
      </c>
      <c r="AD36" s="79">
        <f t="shared" si="23"/>
        <v>0</v>
      </c>
      <c r="AE36" s="79">
        <f t="shared" si="9"/>
        <v>0</v>
      </c>
      <c r="AF36" s="79">
        <f t="shared" si="10"/>
        <v>0</v>
      </c>
      <c r="AG36" s="98"/>
      <c r="AH36" s="99"/>
      <c r="AI36" s="98">
        <f t="shared" si="11"/>
        <v>0</v>
      </c>
      <c r="AJ36" s="98"/>
      <c r="AK36" s="98">
        <f t="shared" si="22"/>
        <v>0</v>
      </c>
      <c r="AL36" s="98"/>
      <c r="AM36" s="98"/>
      <c r="AN36" s="98"/>
      <c r="AO36" s="88">
        <f t="shared" si="18"/>
        <v>0</v>
      </c>
      <c r="AP36" s="100"/>
      <c r="AQ36" s="90">
        <f t="shared" si="19"/>
        <v>0</v>
      </c>
      <c r="AR36" s="98"/>
      <c r="AS36" s="101"/>
      <c r="AT36" s="106"/>
      <c r="AU36" s="106"/>
      <c r="AV36" s="106"/>
      <c r="AW36" s="106"/>
    </row>
    <row r="37" spans="1:49" ht="50.1" customHeight="1">
      <c r="A37" s="78">
        <v>31</v>
      </c>
      <c r="B37" s="78" t="s">
        <v>91</v>
      </c>
      <c r="C37" s="78"/>
      <c r="D37" s="78">
        <v>521002</v>
      </c>
      <c r="E37" s="78"/>
      <c r="F37" s="78"/>
      <c r="G37" s="78"/>
      <c r="H37" s="78"/>
      <c r="I37" s="78"/>
      <c r="J37" s="78"/>
      <c r="K37" s="78"/>
      <c r="L37" s="78">
        <f t="shared" si="0"/>
        <v>0</v>
      </c>
      <c r="M37" s="79">
        <f t="shared" si="1"/>
        <v>0</v>
      </c>
      <c r="N37" s="94"/>
      <c r="O37" s="81">
        <f t="shared" si="13"/>
        <v>0</v>
      </c>
      <c r="P37" s="79">
        <f t="shared" si="20"/>
        <v>0</v>
      </c>
      <c r="Q37" s="95"/>
      <c r="R37" s="79">
        <f t="shared" si="2"/>
        <v>0</v>
      </c>
      <c r="S37" s="96"/>
      <c r="T37" s="79">
        <f>IF(L37=0,0,((M37+N37)/L37/8)*1.55*1.35*S37)</f>
        <v>0</v>
      </c>
      <c r="U37" s="79">
        <f t="shared" si="14"/>
        <v>0</v>
      </c>
      <c r="V37" s="97"/>
      <c r="W37" s="79">
        <f>IF((L37+O37)=0,0,U37/(L37+O37)*V37*2)</f>
        <v>0</v>
      </c>
      <c r="X37" s="79">
        <f>COUNTIF(K37,"1")</f>
        <v>0</v>
      </c>
      <c r="Y37" s="79">
        <f t="shared" si="16"/>
        <v>0</v>
      </c>
      <c r="Z37" s="79">
        <f t="shared" si="5"/>
        <v>0</v>
      </c>
      <c r="AA37" s="79">
        <f t="shared" si="6"/>
        <v>0</v>
      </c>
      <c r="AB37" s="79">
        <f t="shared" si="17"/>
        <v>0</v>
      </c>
      <c r="AC37" s="79">
        <f t="shared" si="7"/>
        <v>0</v>
      </c>
      <c r="AD37" s="79">
        <f t="shared" si="23"/>
        <v>0</v>
      </c>
      <c r="AE37" s="79">
        <f t="shared" si="9"/>
        <v>0</v>
      </c>
      <c r="AF37" s="79">
        <f>(AD37*AF$5)</f>
        <v>0</v>
      </c>
      <c r="AG37" s="98"/>
      <c r="AH37" s="99"/>
      <c r="AI37" s="98">
        <f t="shared" si="11"/>
        <v>0</v>
      </c>
      <c r="AJ37" s="99"/>
      <c r="AK37" s="98">
        <f>IF(AD37=0,0,(AD37-AE37-AF37-AG37-AH37-AI37))</f>
        <v>0</v>
      </c>
      <c r="AL37" s="98"/>
      <c r="AM37" s="98"/>
      <c r="AN37" s="98"/>
      <c r="AO37" s="88">
        <f t="shared" si="18"/>
        <v>0</v>
      </c>
      <c r="AP37" s="100"/>
      <c r="AQ37" s="90">
        <f t="shared" si="19"/>
        <v>0</v>
      </c>
      <c r="AR37" s="98"/>
      <c r="AS37" s="101"/>
      <c r="AT37" s="106"/>
      <c r="AU37" s="106"/>
      <c r="AV37" s="106"/>
      <c r="AW37" s="106"/>
    </row>
    <row r="38" spans="1:49" ht="50.1" customHeight="1">
      <c r="A38" s="78">
        <v>32</v>
      </c>
      <c r="B38" s="110" t="s">
        <v>92</v>
      </c>
      <c r="C38" s="78"/>
      <c r="D38" s="78">
        <v>521002</v>
      </c>
      <c r="E38" s="78"/>
      <c r="F38" s="78"/>
      <c r="G38" s="78"/>
      <c r="H38" s="78"/>
      <c r="I38" s="78"/>
      <c r="J38" s="78"/>
      <c r="K38" s="78"/>
      <c r="L38" s="78">
        <f t="shared" si="0"/>
        <v>0</v>
      </c>
      <c r="M38" s="79">
        <f t="shared" si="1"/>
        <v>0</v>
      </c>
      <c r="N38" s="94"/>
      <c r="O38" s="81">
        <f t="shared" si="13"/>
        <v>0</v>
      </c>
      <c r="P38" s="94">
        <f t="shared" si="20"/>
        <v>0</v>
      </c>
      <c r="Q38" s="111"/>
      <c r="R38" s="112">
        <f>IF(L38=0,0,((N38+M38)/L38/8)*1.55*Q38)</f>
        <v>0</v>
      </c>
      <c r="S38" s="113"/>
      <c r="T38" s="112">
        <f>IF(L38=0,0,((M38+N38)/L38/8)*1.55*1.35*S38)</f>
        <v>0</v>
      </c>
      <c r="U38" s="79">
        <f t="shared" si="14"/>
        <v>0</v>
      </c>
      <c r="V38" s="97"/>
      <c r="W38" s="79">
        <f>IF((L38+O38)=0,0,U38/(L38+O38)*V38*2)</f>
        <v>0</v>
      </c>
      <c r="X38" s="79">
        <f t="shared" si="15"/>
        <v>0</v>
      </c>
      <c r="Y38" s="79">
        <f t="shared" si="16"/>
        <v>0</v>
      </c>
      <c r="Z38" s="79">
        <f>W38+U38+Y38</f>
        <v>0</v>
      </c>
      <c r="AA38" s="79">
        <f t="shared" si="6"/>
        <v>0</v>
      </c>
      <c r="AB38" s="79">
        <f t="shared" si="17"/>
        <v>0</v>
      </c>
      <c r="AC38" s="79">
        <f t="shared" si="7"/>
        <v>0</v>
      </c>
      <c r="AD38" s="79">
        <f t="shared" si="23"/>
        <v>0</v>
      </c>
      <c r="AE38" s="79">
        <f t="shared" si="9"/>
        <v>0</v>
      </c>
      <c r="AF38" s="79">
        <f>(AD38*AF$5)</f>
        <v>0</v>
      </c>
      <c r="AG38" s="98"/>
      <c r="AH38" s="99"/>
      <c r="AI38" s="98">
        <f>AD38*1%</f>
        <v>0</v>
      </c>
      <c r="AJ38" s="114"/>
      <c r="AK38" s="90">
        <f>IF(AD38=0,0,(AD38-AE38-AF38-AG38-AH38-AI38-AJ38))</f>
        <v>0</v>
      </c>
      <c r="AL38" s="90"/>
      <c r="AM38" s="90"/>
      <c r="AN38" s="90"/>
      <c r="AO38" s="88">
        <f t="shared" si="18"/>
        <v>0</v>
      </c>
      <c r="AP38" s="100"/>
      <c r="AQ38" s="90">
        <f t="shared" si="19"/>
        <v>0</v>
      </c>
      <c r="AR38" s="98"/>
      <c r="AS38" s="101"/>
      <c r="AT38" s="106"/>
      <c r="AU38" s="106"/>
      <c r="AV38" s="106"/>
      <c r="AW38" s="106"/>
    </row>
    <row r="39" spans="1:49" ht="50.1" customHeight="1">
      <c r="A39" s="78">
        <v>33</v>
      </c>
      <c r="B39" s="78" t="s">
        <v>93</v>
      </c>
      <c r="C39" s="78"/>
      <c r="D39" s="78">
        <v>612010</v>
      </c>
      <c r="E39" s="78"/>
      <c r="F39" s="78"/>
      <c r="G39" s="78"/>
      <c r="H39" s="78"/>
      <c r="I39" s="78"/>
      <c r="J39" s="78"/>
      <c r="K39" s="78"/>
      <c r="L39" s="78">
        <f t="shared" si="0"/>
        <v>0</v>
      </c>
      <c r="M39" s="79">
        <f t="shared" si="1"/>
        <v>0</v>
      </c>
      <c r="N39" s="94"/>
      <c r="O39" s="81">
        <f t="shared" si="13"/>
        <v>0</v>
      </c>
      <c r="P39" s="94">
        <f t="shared" si="20"/>
        <v>0</v>
      </c>
      <c r="Q39" s="111"/>
      <c r="R39" s="112">
        <f>IF(L39=0,0,((N39+M39)/L39/8)*1.55*Q39)</f>
        <v>0</v>
      </c>
      <c r="S39" s="113"/>
      <c r="T39" s="112">
        <f>IF(L39=0,0,((M39+N39)/L39/8)*1.55*1.35*S39)</f>
        <v>0</v>
      </c>
      <c r="U39" s="79">
        <f t="shared" si="14"/>
        <v>0</v>
      </c>
      <c r="V39" s="97"/>
      <c r="W39" s="79">
        <f>IF((L39+O39)=0,0,U39/(L39+O39)*V39*2)</f>
        <v>0</v>
      </c>
      <c r="X39" s="79">
        <f t="shared" si="15"/>
        <v>0</v>
      </c>
      <c r="Y39" s="79">
        <f t="shared" si="16"/>
        <v>0</v>
      </c>
      <c r="Z39" s="79">
        <f>W39+U39+Y39</f>
        <v>0</v>
      </c>
      <c r="AA39" s="79">
        <f t="shared" si="6"/>
        <v>0</v>
      </c>
      <c r="AB39" s="79">
        <f t="shared" si="17"/>
        <v>0</v>
      </c>
      <c r="AC39" s="79">
        <f t="shared" si="7"/>
        <v>0</v>
      </c>
      <c r="AD39" s="79">
        <f t="shared" si="23"/>
        <v>0</v>
      </c>
      <c r="AE39" s="79">
        <f t="shared" si="9"/>
        <v>0</v>
      </c>
      <c r="AF39" s="79">
        <f>(AD39*AF$5)</f>
        <v>0</v>
      </c>
      <c r="AG39" s="98"/>
      <c r="AH39" s="99"/>
      <c r="AI39" s="98">
        <f>AD39*1%</f>
        <v>0</v>
      </c>
      <c r="AJ39" s="114"/>
      <c r="AK39" s="98">
        <f>IF(AD39=0,0,(AD39-AE39-AF39-AG39-AH39-AI39-AJ39))</f>
        <v>0</v>
      </c>
      <c r="AL39" s="98"/>
      <c r="AM39" s="98"/>
      <c r="AN39" s="98"/>
      <c r="AO39" s="88">
        <f t="shared" si="18"/>
        <v>0</v>
      </c>
      <c r="AP39" s="100"/>
      <c r="AQ39" s="90">
        <f>AK39+AO39+AP39</f>
        <v>0</v>
      </c>
      <c r="AR39" s="98"/>
      <c r="AS39" s="101"/>
      <c r="AT39" s="106"/>
      <c r="AU39" s="106"/>
      <c r="AV39" s="106"/>
      <c r="AW39" s="106"/>
    </row>
    <row r="40" spans="1:49" ht="50.1" customHeight="1">
      <c r="A40" s="78">
        <v>34</v>
      </c>
      <c r="B40" s="78" t="s">
        <v>94</v>
      </c>
      <c r="C40" s="78"/>
      <c r="D40" s="78">
        <v>521002</v>
      </c>
      <c r="E40" s="78"/>
      <c r="F40" s="78"/>
      <c r="G40" s="78"/>
      <c r="H40" s="78"/>
      <c r="I40" s="78"/>
      <c r="J40" s="78"/>
      <c r="K40" s="78"/>
      <c r="L40" s="78">
        <f>SUM(E40:K40)</f>
        <v>0</v>
      </c>
      <c r="M40" s="79">
        <f t="shared" si="1"/>
        <v>0</v>
      </c>
      <c r="N40" s="94"/>
      <c r="O40" s="81">
        <f t="shared" si="13"/>
        <v>0</v>
      </c>
      <c r="P40" s="79">
        <f>IF(O40="",0,O40*C40)</f>
        <v>0</v>
      </c>
      <c r="Q40" s="95"/>
      <c r="R40" s="79">
        <f>IF(L40=0,0,((N40+M40)/L40/8)*1.55*Q40)</f>
        <v>0</v>
      </c>
      <c r="S40" s="96"/>
      <c r="T40" s="79">
        <f>IF(L40=0,0,((M40+N40)/L40/8)*1.55*1.35*S40)</f>
        <v>0</v>
      </c>
      <c r="U40" s="79">
        <f t="shared" si="14"/>
        <v>0</v>
      </c>
      <c r="V40" s="97"/>
      <c r="W40" s="79">
        <f>IF((L40+O40)=0,0,U40/(L40+O40)*V40*2)</f>
        <v>0</v>
      </c>
      <c r="X40" s="79">
        <f t="shared" si="15"/>
        <v>0</v>
      </c>
      <c r="Y40" s="79">
        <f t="shared" si="16"/>
        <v>0</v>
      </c>
      <c r="Z40" s="79">
        <f>W40+U40+Y40</f>
        <v>0</v>
      </c>
      <c r="AA40" s="79">
        <f t="shared" si="6"/>
        <v>0</v>
      </c>
      <c r="AB40" s="79">
        <f t="shared" si="17"/>
        <v>0</v>
      </c>
      <c r="AC40" s="79">
        <f t="shared" si="7"/>
        <v>0</v>
      </c>
      <c r="AD40" s="79">
        <f t="shared" si="23"/>
        <v>0</v>
      </c>
      <c r="AE40" s="79">
        <f t="shared" si="9"/>
        <v>0</v>
      </c>
      <c r="AF40" s="79">
        <f>(AD40*AF$5)</f>
        <v>0</v>
      </c>
      <c r="AG40" s="98"/>
      <c r="AH40" s="99"/>
      <c r="AI40" s="98">
        <f>AD40*1%</f>
        <v>0</v>
      </c>
      <c r="AJ40" s="99"/>
      <c r="AK40" s="115">
        <f>IF(AD40=0,0,(AD40-AE40-AF40-AG40-AH40-AI40))</f>
        <v>0</v>
      </c>
      <c r="AL40" s="115"/>
      <c r="AM40" s="115"/>
      <c r="AN40" s="115"/>
      <c r="AO40" s="88">
        <f>SUM(AL40:AN40)</f>
        <v>0</v>
      </c>
      <c r="AP40" s="116"/>
      <c r="AQ40" s="90">
        <f>AK40+AO40+AP40</f>
        <v>0</v>
      </c>
      <c r="AR40" s="98"/>
      <c r="AS40" s="101"/>
      <c r="AT40" s="106"/>
      <c r="AU40" s="106"/>
      <c r="AV40" s="106"/>
      <c r="AW40" s="106"/>
    </row>
    <row r="41" spans="1:49" ht="50.1" customHeight="1">
      <c r="A41" s="78"/>
      <c r="B41" s="78"/>
      <c r="C41" s="99"/>
      <c r="D41" s="78"/>
      <c r="E41" s="78"/>
      <c r="F41" s="78"/>
      <c r="G41" s="78"/>
      <c r="H41" s="78"/>
      <c r="I41" s="78"/>
      <c r="J41" s="78"/>
      <c r="K41" s="78"/>
      <c r="L41" s="78"/>
      <c r="M41" s="79">
        <f>SUM(M7:M40)</f>
        <v>0</v>
      </c>
      <c r="N41" s="79"/>
      <c r="O41" s="81">
        <f>COUNTIF(E41:K41,"RM") + COUNTIF(E41:K41,"V") + COUNTIF(E41:K41,"FJ") + COUNTIF(E41:K41,"AL") +  COUNTIF(E41:K41,"EM") + COUNTIF(E41:K41,"PS")</f>
        <v>0</v>
      </c>
      <c r="P41" s="79">
        <f>SUM(P7:P40)</f>
        <v>0</v>
      </c>
      <c r="Q41" s="95"/>
      <c r="R41" s="79"/>
      <c r="S41" s="96"/>
      <c r="T41" s="79"/>
      <c r="U41" s="79">
        <f>SUM(U7:U40)</f>
        <v>0</v>
      </c>
      <c r="V41" s="97"/>
      <c r="W41" s="79"/>
      <c r="X41" s="79">
        <f t="shared" ref="X41:AF41" si="24">SUM(X7:X40)</f>
        <v>0</v>
      </c>
      <c r="Y41" s="79">
        <f>SUM(Y7:Y40)</f>
        <v>0</v>
      </c>
      <c r="Z41" s="98">
        <f>SUM(Z7:Z40)</f>
        <v>0</v>
      </c>
      <c r="AA41" s="98">
        <f t="shared" si="24"/>
        <v>0</v>
      </c>
      <c r="AB41" s="117">
        <f t="shared" si="24"/>
        <v>0</v>
      </c>
      <c r="AC41" s="79">
        <f t="shared" si="24"/>
        <v>0</v>
      </c>
      <c r="AD41" s="98">
        <f t="shared" si="24"/>
        <v>0</v>
      </c>
      <c r="AE41" s="98">
        <f t="shared" si="24"/>
        <v>0</v>
      </c>
      <c r="AF41" s="98">
        <f t="shared" si="24"/>
        <v>0</v>
      </c>
      <c r="AG41" s="98"/>
      <c r="AH41" s="98"/>
      <c r="AI41" s="98">
        <f>SUM(AI7:AI40)</f>
        <v>0</v>
      </c>
      <c r="AJ41" s="98"/>
      <c r="AK41" s="79">
        <f>SUM(AK7:AK40)</f>
        <v>0</v>
      </c>
      <c r="AL41" s="79"/>
      <c r="AM41" s="79"/>
      <c r="AN41" s="79"/>
      <c r="AO41" s="94">
        <f>SUM(AO7:AO40)</f>
        <v>0</v>
      </c>
      <c r="AP41" s="94">
        <f>SUM(AP7:AP40)</f>
        <v>0</v>
      </c>
      <c r="AQ41" s="90">
        <f>AK41+AO41+AP41</f>
        <v>0</v>
      </c>
      <c r="AR41" s="118"/>
      <c r="AS41" s="101"/>
      <c r="AT41" s="106"/>
      <c r="AU41" s="106"/>
      <c r="AV41" s="106"/>
      <c r="AW41" s="106"/>
    </row>
    <row r="42" spans="1:49" ht="20.100000000000001" customHeight="1">
      <c r="A42" s="119"/>
      <c r="B42" s="120" t="s">
        <v>95</v>
      </c>
      <c r="C42" s="121"/>
      <c r="D42" s="119"/>
      <c r="E42" s="119"/>
      <c r="F42" s="119"/>
      <c r="G42" s="119"/>
      <c r="H42" s="119"/>
      <c r="I42" s="119"/>
      <c r="J42" s="119"/>
      <c r="K42" s="119"/>
      <c r="L42" s="119"/>
      <c r="M42" s="121"/>
      <c r="N42" s="121"/>
      <c r="O42" s="121"/>
      <c r="P42" s="122"/>
      <c r="Q42" s="123"/>
      <c r="R42" s="121"/>
      <c r="S42" s="121"/>
      <c r="T42" s="121"/>
      <c r="U42" s="122"/>
      <c r="V42" s="124"/>
      <c r="W42" s="121"/>
      <c r="X42" s="121"/>
      <c r="Y42" s="121"/>
      <c r="Z42" s="125"/>
      <c r="AA42" s="125"/>
      <c r="AB42" s="126"/>
      <c r="AC42" s="121"/>
      <c r="AD42" s="125"/>
      <c r="AE42" s="127"/>
      <c r="AF42" s="127"/>
      <c r="AG42" s="127"/>
      <c r="AH42" s="125"/>
      <c r="AI42" s="125"/>
      <c r="AJ42" s="125"/>
      <c r="AK42" s="125"/>
      <c r="AL42" s="125"/>
      <c r="AM42" s="125"/>
      <c r="AN42" s="125"/>
      <c r="AO42" s="128"/>
      <c r="AP42" s="128"/>
      <c r="AQ42" s="129"/>
      <c r="AR42" s="130"/>
      <c r="AS42" s="101"/>
      <c r="AT42" s="106"/>
      <c r="AU42" s="106"/>
      <c r="AV42" s="106"/>
      <c r="AW42" s="106"/>
    </row>
    <row r="43" spans="1:49" ht="50.1" customHeight="1">
      <c r="A43" s="78">
        <v>1</v>
      </c>
      <c r="B43" s="78" t="s">
        <v>96</v>
      </c>
      <c r="C43" s="78"/>
      <c r="D43" s="78">
        <v>612010</v>
      </c>
      <c r="E43" s="78"/>
      <c r="F43" s="78"/>
      <c r="G43" s="78"/>
      <c r="H43" s="78"/>
      <c r="I43" s="78"/>
      <c r="J43" s="78"/>
      <c r="K43" s="78"/>
      <c r="L43" s="78">
        <f>SUM(E43:K43)</f>
        <v>0</v>
      </c>
      <c r="M43" s="79">
        <f>C43*L43</f>
        <v>0</v>
      </c>
      <c r="N43" s="96"/>
      <c r="O43" s="81">
        <f>COUNTIF(E43:K43,"RM") + COUNTIF(E43:K43,"V") + COUNTIF(E43:K43,"FJ") + COUNTIF(E43:K43,"AL") +  COUNTIF(E43:K43,"EM") + COUNTIF(E43:K43,"PS")</f>
        <v>0</v>
      </c>
      <c r="P43" s="79">
        <f>IF(O43="",0,O43*C43)</f>
        <v>0</v>
      </c>
      <c r="Q43" s="95"/>
      <c r="R43" s="79">
        <f>IF(L43=0,0,((N43+M43)/L43/8)*1.55*Q43)</f>
        <v>0</v>
      </c>
      <c r="S43" s="96"/>
      <c r="T43" s="79">
        <f>IF(L43=0,0,((M43+N43)/L43/8)*1.55*1.35*S43)</f>
        <v>0</v>
      </c>
      <c r="U43" s="79">
        <f>IF((L43+O43)=0,0,(M43+N43+P43+R43+T43))</f>
        <v>0</v>
      </c>
      <c r="V43" s="97"/>
      <c r="W43" s="79">
        <f>IF((L43+O43)=0,0,U43/(L43+O43)*V43*2)</f>
        <v>0</v>
      </c>
      <c r="X43" s="79">
        <f>COUNTIF(K43,"1")</f>
        <v>0</v>
      </c>
      <c r="Y43" s="79">
        <f>IF((L43+O43)=0,0,U43/(L43+O43)*X43*1.75)</f>
        <v>0</v>
      </c>
      <c r="Z43" s="79">
        <f>W43+U43+Y43</f>
        <v>0</v>
      </c>
      <c r="AA43" s="79">
        <f>IF((L43+O43)=0,0,Z43/(L43+O43))</f>
        <v>0</v>
      </c>
      <c r="AB43" s="117">
        <f>COUNTIF(E43:K43,"L")</f>
        <v>0</v>
      </c>
      <c r="AC43" s="79">
        <f>AA43*AB43</f>
        <v>0</v>
      </c>
      <c r="AD43" s="79">
        <f>(Z43+AC43)</f>
        <v>0</v>
      </c>
      <c r="AE43" s="79">
        <f>(C43*7*AE$5)</f>
        <v>0</v>
      </c>
      <c r="AF43" s="98">
        <f>(AD43*AF$5)</f>
        <v>0</v>
      </c>
      <c r="AG43" s="98"/>
      <c r="AH43" s="99"/>
      <c r="AI43" s="98">
        <f>AD43*1%</f>
        <v>0</v>
      </c>
      <c r="AJ43" s="99"/>
      <c r="AK43" s="98">
        <f>IF(AD43=0,0,(AD43-AE43-AF43-AG43-AH43-AI43))</f>
        <v>0</v>
      </c>
      <c r="AL43" s="98"/>
      <c r="AM43" s="98"/>
      <c r="AN43" s="98"/>
      <c r="AO43" s="131">
        <f>SUM(AL43:AN43)</f>
        <v>0</v>
      </c>
      <c r="AP43" s="98"/>
      <c r="AQ43" s="98">
        <f>SUM(AK43,AO43,AP43)</f>
        <v>0</v>
      </c>
      <c r="AR43" s="98"/>
      <c r="AS43" s="101"/>
      <c r="AT43" s="106"/>
      <c r="AU43" s="106"/>
      <c r="AV43" s="106"/>
      <c r="AW43" s="106"/>
    </row>
    <row r="44" spans="1:49" ht="50.1" customHeight="1">
      <c r="A44" s="78">
        <v>2</v>
      </c>
      <c r="B44" s="78" t="s">
        <v>97</v>
      </c>
      <c r="C44" s="78"/>
      <c r="D44" s="78">
        <v>521001</v>
      </c>
      <c r="E44" s="78"/>
      <c r="F44" s="78"/>
      <c r="G44" s="78"/>
      <c r="H44" s="78"/>
      <c r="I44" s="78"/>
      <c r="J44" s="78"/>
      <c r="K44" s="78"/>
      <c r="L44" s="78">
        <f>SUM(E44:K44)</f>
        <v>0</v>
      </c>
      <c r="M44" s="79">
        <f>C44*L44</f>
        <v>0</v>
      </c>
      <c r="N44" s="96"/>
      <c r="O44" s="81">
        <f>COUNTIF(E44:K44,"RM") + COUNTIF(E44:K44,"V") + COUNTIF(E44:K44,"FJ") + COUNTIF(E44:K44,"AL") +  COUNTIF(E44:K44,"EM") + COUNTIF(E44:K44,"PS")</f>
        <v>0</v>
      </c>
      <c r="P44" s="79">
        <f>IF(O44="",0,O44*C44)</f>
        <v>0</v>
      </c>
      <c r="Q44" s="95"/>
      <c r="R44" s="79">
        <f>IF(L44=0,0,((N44+M44)/L44/8)*1.55*Q44)</f>
        <v>0</v>
      </c>
      <c r="S44" s="96"/>
      <c r="T44" s="79">
        <f>IF(L44=0,0,((M44+N44)/L44/8)*1.55*1.35*S44)</f>
        <v>0</v>
      </c>
      <c r="U44" s="79">
        <f>IF((L44+O44)=0,0,(M44+N44+P44+R44+T44))</f>
        <v>0</v>
      </c>
      <c r="V44" s="97"/>
      <c r="W44" s="79">
        <f>IF((L44+O44)=0,0,U44/(L44+O44)*V44*2)</f>
        <v>0</v>
      </c>
      <c r="X44" s="79">
        <f>COUNTIF(K44,"1")</f>
        <v>0</v>
      </c>
      <c r="Y44" s="79">
        <f>IF((L44+O44)=0,0,U44/(L44+O44)*X44*1.75)</f>
        <v>0</v>
      </c>
      <c r="Z44" s="79">
        <f>W44+U44+Y44</f>
        <v>0</v>
      </c>
      <c r="AA44" s="79">
        <f>IF((L44+O44)=0,0,Z44/(L44+O44))</f>
        <v>0</v>
      </c>
      <c r="AB44" s="117">
        <f t="shared" ref="AB44:AB45" si="25">COUNTIF(E44:K44,"L")</f>
        <v>0</v>
      </c>
      <c r="AC44" s="79">
        <f>AA44*AB44</f>
        <v>0</v>
      </c>
      <c r="AD44" s="79">
        <f>(Z44+AC44)</f>
        <v>0</v>
      </c>
      <c r="AE44" s="79">
        <f>(C44*7*AE$5)</f>
        <v>0</v>
      </c>
      <c r="AF44" s="98">
        <f>(AD44*AF$5)</f>
        <v>0</v>
      </c>
      <c r="AG44" s="98"/>
      <c r="AH44" s="99"/>
      <c r="AI44" s="98">
        <f>AD44*1%</f>
        <v>0</v>
      </c>
      <c r="AJ44" s="99"/>
      <c r="AK44" s="90">
        <f>IF(AD44=0,0,(AD44-AE44-AF44-AG44-AH44-AI44-AJ44))</f>
        <v>0</v>
      </c>
      <c r="AL44" s="90"/>
      <c r="AM44" s="90"/>
      <c r="AN44" s="90"/>
      <c r="AO44" s="131">
        <f>SUM(AL44:AN44)</f>
        <v>0</v>
      </c>
      <c r="AP44" s="90"/>
      <c r="AQ44" s="98">
        <f>AK44+AO44+AP44</f>
        <v>0</v>
      </c>
      <c r="AR44" s="98"/>
      <c r="AS44" s="101"/>
      <c r="AT44" s="106"/>
      <c r="AU44" s="106"/>
      <c r="AV44" s="106"/>
      <c r="AW44" s="106"/>
    </row>
    <row r="45" spans="1:49" ht="50.1" customHeight="1">
      <c r="A45" s="78">
        <v>3</v>
      </c>
      <c r="B45" s="78" t="s">
        <v>98</v>
      </c>
      <c r="C45" s="78"/>
      <c r="D45" s="78">
        <v>521002</v>
      </c>
      <c r="E45" s="78"/>
      <c r="F45" s="78"/>
      <c r="G45" s="78"/>
      <c r="H45" s="78"/>
      <c r="I45" s="78"/>
      <c r="J45" s="78"/>
      <c r="K45" s="78"/>
      <c r="L45" s="78">
        <f>SUM(E45:K45)</f>
        <v>0</v>
      </c>
      <c r="M45" s="79">
        <f>C45*L45</f>
        <v>0</v>
      </c>
      <c r="N45" s="79"/>
      <c r="O45" s="81">
        <f>COUNTIF(E45:K45,"RM") + COUNTIF(E45:K45,"V") + COUNTIF(E45:K45,"FJ") + COUNTIF(E45:K45,"AL") +  COUNTIF(E45:K45,"EM") + COUNTIF(E45:K45,"PS")</f>
        <v>0</v>
      </c>
      <c r="P45" s="79">
        <f>IF(O45="",0,O45*C45)</f>
        <v>0</v>
      </c>
      <c r="Q45" s="95"/>
      <c r="R45" s="79">
        <f>IF(L45=0,0,((N45+M45)/L45/8)*1.55*Q45)</f>
        <v>0</v>
      </c>
      <c r="S45" s="96"/>
      <c r="T45" s="79">
        <f>IF(L45=0,0,((M45+N45)/L45/8)*1.55*1.35*S45)</f>
        <v>0</v>
      </c>
      <c r="U45" s="79">
        <f>IF((L45+O45)=0,0,(M45+N45+P45+R45+T45))</f>
        <v>0</v>
      </c>
      <c r="V45" s="97"/>
      <c r="W45" s="79">
        <f>IF((L45+O45)=0,0,U45/(L45+O45)*V45*2)</f>
        <v>0</v>
      </c>
      <c r="X45" s="79">
        <f>COUNTIF(K45,"1")</f>
        <v>0</v>
      </c>
      <c r="Y45" s="79">
        <f>IF((L45+O45)=0,0,U45/(L45+O45)*X45*1.75)</f>
        <v>0</v>
      </c>
      <c r="Z45" s="79">
        <f>W45+U45+Y45</f>
        <v>0</v>
      </c>
      <c r="AA45" s="79">
        <f>IF((L45+O45)=0,0,Z45/(L45+O45))</f>
        <v>0</v>
      </c>
      <c r="AB45" s="117">
        <f t="shared" si="25"/>
        <v>0</v>
      </c>
      <c r="AC45" s="79">
        <f>AA45*AB45</f>
        <v>0</v>
      </c>
      <c r="AD45" s="79">
        <f>(Z45+AC45)</f>
        <v>0</v>
      </c>
      <c r="AE45" s="79">
        <f>(C45*7*AE$5)</f>
        <v>0</v>
      </c>
      <c r="AF45" s="98">
        <f>(AD45*AF$5)</f>
        <v>0</v>
      </c>
      <c r="AG45" s="98"/>
      <c r="AH45" s="99"/>
      <c r="AI45" s="98">
        <f>AD42*1%</f>
        <v>0</v>
      </c>
      <c r="AJ45" s="99"/>
      <c r="AK45" s="90">
        <f>IF(AD45=0,0,(AD45-AE45-AF45-AG45-AH45-AI45))</f>
        <v>0</v>
      </c>
      <c r="AL45" s="90"/>
      <c r="AM45" s="90"/>
      <c r="AN45" s="90"/>
      <c r="AO45" s="88">
        <f>SUM(AL42:AN42)</f>
        <v>0</v>
      </c>
      <c r="AP45" s="90"/>
      <c r="AQ45" s="98">
        <f>AK45+AO45+AP45</f>
        <v>0</v>
      </c>
      <c r="AR45" s="98"/>
      <c r="AS45" s="101"/>
      <c r="AT45" s="106"/>
      <c r="AU45" s="106"/>
      <c r="AV45" s="106"/>
      <c r="AW45" s="106"/>
    </row>
    <row r="46" spans="1:49" ht="50.1" customHeight="1" thickBot="1">
      <c r="A46" s="78">
        <v>6</v>
      </c>
      <c r="B46" s="78"/>
      <c r="C46" s="79"/>
      <c r="D46" s="78"/>
      <c r="E46" s="78"/>
      <c r="F46" s="78"/>
      <c r="G46" s="78"/>
      <c r="H46" s="78"/>
      <c r="I46" s="78"/>
      <c r="J46" s="78"/>
      <c r="K46" s="78"/>
      <c r="L46" s="78"/>
      <c r="M46" s="79"/>
      <c r="N46" s="96"/>
      <c r="O46" s="96"/>
      <c r="P46" s="79"/>
      <c r="Q46" s="95"/>
      <c r="R46" s="79"/>
      <c r="S46" s="96"/>
      <c r="T46" s="79"/>
      <c r="U46" s="79"/>
      <c r="V46" s="97"/>
      <c r="W46" s="79"/>
      <c r="X46" s="79"/>
      <c r="Y46" s="79"/>
      <c r="Z46" s="98"/>
      <c r="AA46" s="98"/>
      <c r="AB46" s="117"/>
      <c r="AC46" s="79"/>
      <c r="AD46" s="98"/>
      <c r="AE46" s="98"/>
      <c r="AF46" s="98"/>
      <c r="AG46" s="98"/>
      <c r="AH46" s="99"/>
      <c r="AI46" s="99"/>
      <c r="AJ46" s="99"/>
      <c r="AK46" s="98"/>
      <c r="AL46" s="127"/>
      <c r="AM46" s="127"/>
      <c r="AN46" s="127"/>
      <c r="AO46" s="128"/>
      <c r="AP46" s="128"/>
      <c r="AQ46" s="3"/>
      <c r="AR46" s="103"/>
      <c r="AS46" s="101"/>
      <c r="AT46" s="106"/>
      <c r="AU46" s="106"/>
      <c r="AV46" s="106"/>
      <c r="AW46" s="106"/>
    </row>
    <row r="47" spans="1:49" ht="50.1" customHeight="1" thickBot="1">
      <c r="A47" s="119"/>
      <c r="B47" s="119"/>
      <c r="C47" s="121"/>
      <c r="D47" s="119"/>
      <c r="E47" s="119"/>
      <c r="F47" s="119"/>
      <c r="G47" s="119"/>
      <c r="H47" s="119"/>
      <c r="I47" s="25" t="s">
        <v>99</v>
      </c>
      <c r="J47" s="132"/>
      <c r="K47" s="132"/>
      <c r="L47" s="26"/>
      <c r="M47" s="133">
        <f>SUM(M43:M46)</f>
        <v>0</v>
      </c>
      <c r="N47" s="134">
        <f>SUM(N43:N44)</f>
        <v>0</v>
      </c>
      <c r="O47" s="134">
        <f>SUM(O43:O44)</f>
        <v>0</v>
      </c>
      <c r="P47" s="134">
        <f>SUM(P42:P44)</f>
        <v>0</v>
      </c>
      <c r="Q47" s="134">
        <f>SUM(Q42:Q44)</f>
        <v>0</v>
      </c>
      <c r="R47" s="134">
        <f>SUM(R42:R44)</f>
        <v>0</v>
      </c>
      <c r="S47" s="134">
        <f>SUM(S42:S44)</f>
        <v>0</v>
      </c>
      <c r="T47" s="134">
        <f>SUM(T42:T44)</f>
        <v>0</v>
      </c>
      <c r="U47" s="134">
        <f>SUM(U42:U44)</f>
        <v>0</v>
      </c>
      <c r="V47" s="124"/>
      <c r="W47" s="134">
        <f>SUM(W43:W46)</f>
        <v>0</v>
      </c>
      <c r="X47" s="134">
        <f>SUM(X43:X45)</f>
        <v>0</v>
      </c>
      <c r="Y47" s="134">
        <f>SUM(Y43:Y45)</f>
        <v>0</v>
      </c>
      <c r="Z47" s="135">
        <f>SUM(Z43:Z46)</f>
        <v>0</v>
      </c>
      <c r="AA47" s="136">
        <f>SUM(AA42:AA44)</f>
        <v>0</v>
      </c>
      <c r="AB47" s="117">
        <f>SUM(AB42:AB44)</f>
        <v>0</v>
      </c>
      <c r="AC47" s="133">
        <f>SUM(AC42:AC44)</f>
        <v>0</v>
      </c>
      <c r="AD47" s="135">
        <f>SUM(AD42:AD44)</f>
        <v>0</v>
      </c>
      <c r="AE47" s="135">
        <f>SUM(AE42:AE44)</f>
        <v>0</v>
      </c>
      <c r="AF47" s="135">
        <f>SUM(AF42:AF44)</f>
        <v>0</v>
      </c>
      <c r="AG47" s="135">
        <f>SUM(AG43:AG46)</f>
        <v>0</v>
      </c>
      <c r="AH47" s="135">
        <f>SUM(AH43:AH46)</f>
        <v>0</v>
      </c>
      <c r="AI47" s="135">
        <f>SUM(AI43:AI45)</f>
        <v>0</v>
      </c>
      <c r="AJ47" s="135"/>
      <c r="AK47" s="136">
        <f>SUM(AK43:AK45)</f>
        <v>0</v>
      </c>
      <c r="AL47" s="136">
        <f>SUM(AL42:AL44)</f>
        <v>0</v>
      </c>
      <c r="AM47" s="136">
        <f>SUM(AM42:AM44)</f>
        <v>0</v>
      </c>
      <c r="AN47" s="136">
        <f>SUM(AN42:AN44)</f>
        <v>0</v>
      </c>
      <c r="AO47" s="131">
        <f>SUM(AO43:AO45)</f>
        <v>0</v>
      </c>
      <c r="AP47" s="131">
        <f>SUM(AP43:AP45)</f>
        <v>0</v>
      </c>
      <c r="AQ47" s="79">
        <f>SUM(AQ43:AQ45)</f>
        <v>0</v>
      </c>
      <c r="AR47" s="137"/>
      <c r="AS47" s="101"/>
      <c r="AT47" s="106"/>
      <c r="AU47" s="106"/>
      <c r="AV47" s="106"/>
      <c r="AW47" s="106"/>
    </row>
    <row r="48" spans="1:49" ht="20.100000000000001" customHeight="1">
      <c r="A48" s="129"/>
      <c r="B48" s="51" t="s">
        <v>100</v>
      </c>
      <c r="C48" s="121"/>
      <c r="D48" s="129"/>
      <c r="E48" s="129"/>
      <c r="F48" s="129"/>
      <c r="G48" s="129"/>
      <c r="H48" s="129"/>
      <c r="I48" s="129"/>
      <c r="J48" s="129"/>
      <c r="K48" s="129"/>
      <c r="L48" s="129"/>
      <c r="M48" s="138"/>
      <c r="N48" s="138"/>
      <c r="O48" s="138"/>
      <c r="P48" s="139"/>
      <c r="Q48" s="140"/>
      <c r="R48" s="138"/>
      <c r="S48" s="138"/>
      <c r="T48" s="138"/>
      <c r="U48" s="139"/>
      <c r="V48" s="141"/>
      <c r="W48" s="138"/>
      <c r="X48" s="138"/>
      <c r="Y48" s="138"/>
      <c r="Z48" s="142"/>
      <c r="AA48" s="142"/>
      <c r="AB48" s="143"/>
      <c r="AC48" s="138"/>
      <c r="AD48" s="142"/>
      <c r="AE48" s="144"/>
      <c r="AF48" s="144"/>
      <c r="AG48" s="144"/>
      <c r="AH48" s="142"/>
      <c r="AI48" s="142"/>
      <c r="AJ48" s="142"/>
      <c r="AK48" s="142"/>
      <c r="AL48" s="125"/>
      <c r="AM48" s="125"/>
      <c r="AN48" s="125"/>
      <c r="AO48" s="128"/>
      <c r="AP48" s="128"/>
      <c r="AQ48" s="129"/>
      <c r="AR48" s="130"/>
      <c r="AS48" s="101"/>
      <c r="AT48" s="106"/>
      <c r="AU48" s="106"/>
      <c r="AV48" s="106"/>
      <c r="AW48" s="106"/>
    </row>
    <row r="49" spans="1:49" ht="50.1" customHeight="1">
      <c r="A49" s="78">
        <f>A48+1</f>
        <v>1</v>
      </c>
      <c r="B49" s="78" t="s">
        <v>101</v>
      </c>
      <c r="C49" s="78"/>
      <c r="D49" s="78">
        <v>521002</v>
      </c>
      <c r="E49" s="78"/>
      <c r="F49" s="78"/>
      <c r="G49" s="78"/>
      <c r="H49" s="78"/>
      <c r="I49" s="78"/>
      <c r="J49" s="78"/>
      <c r="K49" s="78"/>
      <c r="L49" s="78">
        <f>SUM(E49:K49)</f>
        <v>0</v>
      </c>
      <c r="M49" s="79">
        <f>C49*L49</f>
        <v>0</v>
      </c>
      <c r="N49" s="94"/>
      <c r="O49" s="81">
        <f>COUNTIF(E49:K49,"RM") + COUNTIF(E49:K49,"V") + COUNTIF(E49:K49,"FJ") + COUNTIF(E49:K49,"AL") +  COUNTIF(E49:K49,"EM") + COUNTIF(E49:K49,"PS")</f>
        <v>0</v>
      </c>
      <c r="P49" s="81">
        <f>IF(O49="",0,O49*C49)</f>
        <v>0</v>
      </c>
      <c r="Q49" s="81"/>
      <c r="R49" s="81">
        <f>IF(L49=0,0,((N49+M49)/L49/8)*1.55*Q49)</f>
        <v>0</v>
      </c>
      <c r="S49" s="81"/>
      <c r="T49" s="81">
        <f>IF(L49=0,0,((M49+N49)/L49/8)*1.55*1.35*S49)</f>
        <v>0</v>
      </c>
      <c r="U49" s="81">
        <f>IF((L49+O49)=0,0,(M49+N49+P49+R49+T49))</f>
        <v>0</v>
      </c>
      <c r="V49" s="84"/>
      <c r="W49" s="81">
        <f>IF((L49+O49)=0,0,U49/(L49+O49)*V49*2)</f>
        <v>0</v>
      </c>
      <c r="X49" s="79">
        <f>COUNTIF(K49,"1")</f>
        <v>0</v>
      </c>
      <c r="Y49" s="81">
        <f>IF((L49+O49)=0,0,U49/(L49+O49)*X49*1.75)</f>
        <v>0</v>
      </c>
      <c r="Z49" s="81">
        <f>W49+U49+Y49</f>
        <v>0</v>
      </c>
      <c r="AA49" s="79">
        <f>IF((L49+O49)=0,0,Z49/(L49+O49))</f>
        <v>0</v>
      </c>
      <c r="AB49" s="117">
        <f t="shared" ref="AB49:AB55" si="26">COUNTIF(E49:K49,"L")</f>
        <v>0</v>
      </c>
      <c r="AC49" s="81">
        <f>AA49*AB49</f>
        <v>0</v>
      </c>
      <c r="AD49" s="81">
        <f>(Z49+AC49)</f>
        <v>0</v>
      </c>
      <c r="AE49" s="86">
        <f>(C49*7*AE$5)</f>
        <v>0</v>
      </c>
      <c r="AF49" s="81">
        <f>(AD49*AF$5)</f>
        <v>0</v>
      </c>
      <c r="AG49" s="81"/>
      <c r="AH49" s="81"/>
      <c r="AI49" s="98">
        <f>AD49*1%</f>
        <v>0</v>
      </c>
      <c r="AJ49" s="145"/>
      <c r="AK49" s="90">
        <f>IF(AD49=0,0,(AD49-AE49-AF49-AG49-AH49-AI49))</f>
        <v>0</v>
      </c>
      <c r="AL49" s="79"/>
      <c r="AM49" s="79"/>
      <c r="AN49" s="79"/>
      <c r="AO49" s="88">
        <f>SUM(AL46:AN46)</f>
        <v>0</v>
      </c>
      <c r="AP49" s="78"/>
      <c r="AQ49" s="98">
        <f>AK49+AO49+AP49</f>
        <v>0</v>
      </c>
      <c r="AR49" s="79"/>
      <c r="AS49" s="101"/>
      <c r="AT49" s="106"/>
      <c r="AU49" s="106"/>
      <c r="AV49" s="106"/>
      <c r="AW49" s="106"/>
    </row>
    <row r="50" spans="1:49" ht="50.1" customHeight="1">
      <c r="A50" s="78">
        <v>2</v>
      </c>
      <c r="B50" s="78" t="s">
        <v>102</v>
      </c>
      <c r="C50" s="78"/>
      <c r="D50" s="78">
        <v>521002</v>
      </c>
      <c r="E50" s="78"/>
      <c r="F50" s="78"/>
      <c r="G50" s="78"/>
      <c r="H50" s="78"/>
      <c r="I50" s="78"/>
      <c r="J50" s="78"/>
      <c r="K50" s="78"/>
      <c r="L50" s="78">
        <f t="shared" ref="L50:L55" si="27">SUM(E50:K50)</f>
        <v>0</v>
      </c>
      <c r="M50" s="79">
        <f t="shared" ref="M50:M55" si="28">C50*L50</f>
        <v>0</v>
      </c>
      <c r="N50" s="79"/>
      <c r="O50" s="81">
        <f t="shared" ref="O50:O55" si="29">COUNTIF(E50:K50,"RM") + COUNTIF(E50:K50,"V") + COUNTIF(E50:K50,"FJ") + COUNTIF(E50:K50,"AL") +  COUNTIF(E50:K50,"EM") + COUNTIF(E50:K50,"PS")</f>
        <v>0</v>
      </c>
      <c r="P50" s="79">
        <f>IF(O50="",0,O50*C50)</f>
        <v>0</v>
      </c>
      <c r="Q50" s="79"/>
      <c r="R50" s="79"/>
      <c r="S50" s="79"/>
      <c r="T50" s="79"/>
      <c r="U50" s="79">
        <f>IF((L50+O50)=0,0,(M50+N50+P50+R50+T50))</f>
        <v>0</v>
      </c>
      <c r="V50" s="78"/>
      <c r="W50" s="79">
        <f>IF((L50+O50)=0,0,U50/(L50+O50)*V50*2)</f>
        <v>0</v>
      </c>
      <c r="X50" s="79">
        <f>COUNTIF(K50,"1")</f>
        <v>0</v>
      </c>
      <c r="Y50" s="81">
        <f t="shared" ref="Y50:Y55" si="30">IF((L50+O50)=0,0,U50/(L50+O50)*X50*1.75)</f>
        <v>0</v>
      </c>
      <c r="Z50" s="79">
        <f>W50+U50+Y50</f>
        <v>0</v>
      </c>
      <c r="AA50" s="79">
        <f t="shared" ref="AA50:AA55" si="31">IF((L50+O50)=0,0,Z50/(L50+O50))</f>
        <v>0</v>
      </c>
      <c r="AB50" s="117">
        <f t="shared" si="26"/>
        <v>0</v>
      </c>
      <c r="AC50" s="81">
        <f t="shared" ref="AC50:AC55" si="32">AA50*AB50</f>
        <v>0</v>
      </c>
      <c r="AD50" s="81">
        <f t="shared" ref="AD50:AD55" si="33">(Z50+AC50)</f>
        <v>0</v>
      </c>
      <c r="AE50" s="98">
        <f>(C50*7*AE$5)</f>
        <v>0</v>
      </c>
      <c r="AF50" s="79">
        <f>(AD50*AF$5)</f>
        <v>0</v>
      </c>
      <c r="AG50" s="98"/>
      <c r="AH50" s="98"/>
      <c r="AI50" s="98">
        <f t="shared" ref="AI50:AI54" si="34">AD50*1%</f>
        <v>0</v>
      </c>
      <c r="AJ50" s="99"/>
      <c r="AK50" s="90">
        <f t="shared" ref="AK50:AK55" si="35">IF(AD50=0,0,(AD50-AE50-AF50-AG50-AH50-AI50))</f>
        <v>0</v>
      </c>
      <c r="AL50" s="90"/>
      <c r="AM50" s="90"/>
      <c r="AN50" s="90"/>
      <c r="AO50" s="88">
        <f t="shared" ref="AO50:AO55" si="36">SUM(AL47:AN47)</f>
        <v>0</v>
      </c>
      <c r="AP50" s="146"/>
      <c r="AQ50" s="98">
        <f t="shared" ref="AQ50:AQ55" si="37">AK50+AO50+AP50</f>
        <v>0</v>
      </c>
      <c r="AR50" s="79"/>
      <c r="AS50" s="101"/>
      <c r="AT50" s="106"/>
      <c r="AU50" s="106"/>
      <c r="AV50" s="106"/>
      <c r="AW50" s="106"/>
    </row>
    <row r="51" spans="1:49" ht="50.1" customHeight="1">
      <c r="A51" s="78">
        <v>3</v>
      </c>
      <c r="B51" s="78" t="s">
        <v>103</v>
      </c>
      <c r="C51" s="78"/>
      <c r="D51" s="78">
        <v>521002</v>
      </c>
      <c r="E51" s="78"/>
      <c r="F51" s="78"/>
      <c r="G51" s="78"/>
      <c r="H51" s="78"/>
      <c r="I51" s="78"/>
      <c r="J51" s="78"/>
      <c r="K51" s="78"/>
      <c r="L51" s="78">
        <f t="shared" si="27"/>
        <v>0</v>
      </c>
      <c r="M51" s="79">
        <f t="shared" si="28"/>
        <v>0</v>
      </c>
      <c r="N51" s="79"/>
      <c r="O51" s="81">
        <f t="shared" si="29"/>
        <v>0</v>
      </c>
      <c r="P51" s="79">
        <f>IF(O51="",0,O51*C51)</f>
        <v>0</v>
      </c>
      <c r="Q51" s="79"/>
      <c r="R51" s="79"/>
      <c r="S51" s="79"/>
      <c r="T51" s="79"/>
      <c r="U51" s="79">
        <f>IF((L51+O51)=0,0,(M51+N51+P51+R51+T51))</f>
        <v>0</v>
      </c>
      <c r="V51" s="78"/>
      <c r="W51" s="79">
        <f>IF((L51+O51)=0,0,U51/(L51+O51)*V51*2)</f>
        <v>0</v>
      </c>
      <c r="X51" s="79">
        <f>COUNTIF(K51,"1")</f>
        <v>0</v>
      </c>
      <c r="Y51" s="81">
        <f t="shared" si="30"/>
        <v>0</v>
      </c>
      <c r="Z51" s="79">
        <f>W51+U51+Y51</f>
        <v>0</v>
      </c>
      <c r="AA51" s="79">
        <f t="shared" si="31"/>
        <v>0</v>
      </c>
      <c r="AB51" s="117">
        <f t="shared" si="26"/>
        <v>0</v>
      </c>
      <c r="AC51" s="81">
        <f t="shared" si="32"/>
        <v>0</v>
      </c>
      <c r="AD51" s="81">
        <f t="shared" si="33"/>
        <v>0</v>
      </c>
      <c r="AE51" s="98">
        <f>(C51*7*AE$5)</f>
        <v>0</v>
      </c>
      <c r="AF51" s="79">
        <f>(AD51*AF$5)</f>
        <v>0</v>
      </c>
      <c r="AG51" s="98"/>
      <c r="AH51" s="98"/>
      <c r="AI51" s="98">
        <f t="shared" si="34"/>
        <v>0</v>
      </c>
      <c r="AJ51" s="99"/>
      <c r="AK51" s="90">
        <f t="shared" si="35"/>
        <v>0</v>
      </c>
      <c r="AL51" s="90"/>
      <c r="AM51" s="90"/>
      <c r="AN51" s="90"/>
      <c r="AO51" s="88">
        <f t="shared" si="36"/>
        <v>0</v>
      </c>
      <c r="AP51" s="146"/>
      <c r="AQ51" s="98">
        <f t="shared" si="37"/>
        <v>0</v>
      </c>
      <c r="AR51" s="79"/>
      <c r="AS51" s="101"/>
      <c r="AT51" s="106"/>
      <c r="AU51" s="106"/>
      <c r="AV51" s="106"/>
      <c r="AW51" s="106"/>
    </row>
    <row r="52" spans="1:49" ht="50.1" customHeight="1">
      <c r="A52" s="78">
        <v>4</v>
      </c>
      <c r="B52" s="78" t="s">
        <v>104</v>
      </c>
      <c r="C52" s="78"/>
      <c r="D52" s="78">
        <v>621002</v>
      </c>
      <c r="E52" s="78"/>
      <c r="F52" s="78"/>
      <c r="G52" s="78"/>
      <c r="H52" s="78"/>
      <c r="I52" s="78"/>
      <c r="J52" s="78"/>
      <c r="K52" s="78"/>
      <c r="L52" s="78">
        <f t="shared" si="27"/>
        <v>0</v>
      </c>
      <c r="M52" s="79">
        <f t="shared" si="28"/>
        <v>0</v>
      </c>
      <c r="N52" s="79"/>
      <c r="O52" s="81">
        <f t="shared" si="29"/>
        <v>0</v>
      </c>
      <c r="P52" s="79">
        <f>IF(O52="",0,O52*C52)</f>
        <v>0</v>
      </c>
      <c r="Q52" s="95"/>
      <c r="R52" s="79"/>
      <c r="S52" s="96"/>
      <c r="T52" s="79"/>
      <c r="U52" s="79">
        <f>IF((L52)=0,0,(M52+N52+P52+R52+T52))</f>
        <v>0</v>
      </c>
      <c r="V52" s="97"/>
      <c r="W52" s="79">
        <f>IF(V52=0,0,(M52+N52+P52)/(L52+O52)*V52*1.5)</f>
        <v>0</v>
      </c>
      <c r="X52" s="79">
        <f>COUNTIF(K52,"1")</f>
        <v>0</v>
      </c>
      <c r="Y52" s="81">
        <f t="shared" si="30"/>
        <v>0</v>
      </c>
      <c r="Z52" s="79">
        <f>W53+U52+Y52</f>
        <v>0</v>
      </c>
      <c r="AA52" s="79">
        <f t="shared" si="31"/>
        <v>0</v>
      </c>
      <c r="AB52" s="117">
        <f t="shared" si="26"/>
        <v>0</v>
      </c>
      <c r="AC52" s="81">
        <f t="shared" si="32"/>
        <v>0</v>
      </c>
      <c r="AD52" s="81">
        <f t="shared" si="33"/>
        <v>0</v>
      </c>
      <c r="AE52" s="98">
        <f>(C52*7*AE$5)</f>
        <v>0</v>
      </c>
      <c r="AF52" s="79">
        <f>(AD52*AF$5)</f>
        <v>0</v>
      </c>
      <c r="AG52" s="98"/>
      <c r="AH52" s="99"/>
      <c r="AI52" s="98">
        <f t="shared" si="34"/>
        <v>0</v>
      </c>
      <c r="AJ52" s="99"/>
      <c r="AK52" s="90">
        <f t="shared" si="35"/>
        <v>0</v>
      </c>
      <c r="AL52" s="79"/>
      <c r="AM52" s="79"/>
      <c r="AN52" s="79"/>
      <c r="AO52" s="88">
        <f t="shared" si="36"/>
        <v>0</v>
      </c>
      <c r="AP52" s="146"/>
      <c r="AQ52" s="98">
        <f t="shared" si="37"/>
        <v>0</v>
      </c>
      <c r="AR52" s="79"/>
      <c r="AS52" s="101"/>
      <c r="AT52" s="106"/>
      <c r="AU52" s="106"/>
      <c r="AV52" s="106"/>
      <c r="AW52" s="106"/>
    </row>
    <row r="53" spans="1:49" ht="50.1" customHeight="1">
      <c r="A53" s="78">
        <v>5</v>
      </c>
      <c r="B53" s="78" t="s">
        <v>105</v>
      </c>
      <c r="C53" s="78"/>
      <c r="D53" s="78">
        <v>621002</v>
      </c>
      <c r="E53" s="78"/>
      <c r="F53" s="78"/>
      <c r="G53" s="78"/>
      <c r="H53" s="78"/>
      <c r="I53" s="78"/>
      <c r="J53" s="78"/>
      <c r="K53" s="78"/>
      <c r="L53" s="78">
        <f t="shared" si="27"/>
        <v>0</v>
      </c>
      <c r="M53" s="79">
        <f t="shared" si="28"/>
        <v>0</v>
      </c>
      <c r="N53" s="79"/>
      <c r="O53" s="81">
        <f t="shared" si="29"/>
        <v>0</v>
      </c>
      <c r="P53" s="79">
        <f t="shared" ref="P53:P55" si="38">IF(O53="",0,O53*C53)</f>
        <v>0</v>
      </c>
      <c r="Q53" s="79"/>
      <c r="R53" s="79"/>
      <c r="S53" s="79"/>
      <c r="T53" s="79"/>
      <c r="U53" s="79">
        <f>IF((L53)=0,0,(M53+N53+P53+R53+T53))</f>
        <v>0</v>
      </c>
      <c r="V53" s="78"/>
      <c r="W53" s="79">
        <f>IF(V53=0,0,(M53+N53+P53)/(L53+O53)*V53*1.5)</f>
        <v>0</v>
      </c>
      <c r="X53" s="79">
        <f>COUNTIF(K53,"1")</f>
        <v>0</v>
      </c>
      <c r="Y53" s="81">
        <f t="shared" si="30"/>
        <v>0</v>
      </c>
      <c r="Z53" s="79">
        <f>W54+U53+Y53</f>
        <v>0</v>
      </c>
      <c r="AA53" s="79">
        <f t="shared" si="31"/>
        <v>0</v>
      </c>
      <c r="AB53" s="117">
        <f t="shared" si="26"/>
        <v>0</v>
      </c>
      <c r="AC53" s="81">
        <f t="shared" si="32"/>
        <v>0</v>
      </c>
      <c r="AD53" s="81">
        <f t="shared" si="33"/>
        <v>0</v>
      </c>
      <c r="AE53" s="98">
        <f>(C53*7*AE$5)</f>
        <v>0</v>
      </c>
      <c r="AF53" s="79">
        <f>(AD53*AF$5)</f>
        <v>0</v>
      </c>
      <c r="AG53" s="98"/>
      <c r="AH53" s="98"/>
      <c r="AI53" s="98">
        <f t="shared" si="34"/>
        <v>0</v>
      </c>
      <c r="AJ53" s="99"/>
      <c r="AK53" s="90">
        <f t="shared" si="35"/>
        <v>0</v>
      </c>
      <c r="AL53" s="79"/>
      <c r="AM53" s="79"/>
      <c r="AN53" s="79"/>
      <c r="AO53" s="88">
        <f t="shared" si="36"/>
        <v>0</v>
      </c>
      <c r="AP53" s="146"/>
      <c r="AQ53" s="98">
        <f t="shared" si="37"/>
        <v>0</v>
      </c>
      <c r="AR53" s="79"/>
      <c r="AS53" s="101"/>
      <c r="AT53" s="106"/>
      <c r="AU53" s="106"/>
      <c r="AV53" s="106"/>
      <c r="AW53" s="106"/>
    </row>
    <row r="54" spans="1:49" ht="50.1" customHeight="1">
      <c r="A54" s="78">
        <v>6</v>
      </c>
      <c r="B54" s="78" t="s">
        <v>106</v>
      </c>
      <c r="C54" s="78"/>
      <c r="D54" s="78">
        <v>621002</v>
      </c>
      <c r="E54" s="78"/>
      <c r="F54" s="78"/>
      <c r="G54" s="78"/>
      <c r="H54" s="78"/>
      <c r="I54" s="78"/>
      <c r="J54" s="78"/>
      <c r="K54" s="78"/>
      <c r="L54" s="78">
        <f t="shared" si="27"/>
        <v>0</v>
      </c>
      <c r="M54" s="79">
        <f t="shared" si="28"/>
        <v>0</v>
      </c>
      <c r="N54" s="79"/>
      <c r="O54" s="81">
        <f t="shared" si="29"/>
        <v>0</v>
      </c>
      <c r="P54" s="79">
        <f t="shared" si="38"/>
        <v>0</v>
      </c>
      <c r="Q54" s="79"/>
      <c r="R54" s="79"/>
      <c r="S54" s="79"/>
      <c r="T54" s="79"/>
      <c r="U54" s="79">
        <f>IF((L54)=0,0,(M54+N54+P54+R54+T54))</f>
        <v>0</v>
      </c>
      <c r="V54" s="78"/>
      <c r="W54" s="79">
        <f>IF(V54=0,0,(M54+N54+P54)/(L54+O54)*V54*1.5)</f>
        <v>0</v>
      </c>
      <c r="X54" s="79">
        <f>COUNTIF(K54,"1")</f>
        <v>0</v>
      </c>
      <c r="Y54" s="81">
        <f>IF((L54+O54)=0,0,U54/(L54+O54)*X54*1.75)</f>
        <v>0</v>
      </c>
      <c r="Z54" s="79">
        <f>W55+U54+Y54</f>
        <v>0</v>
      </c>
      <c r="AA54" s="79">
        <f t="shared" si="31"/>
        <v>0</v>
      </c>
      <c r="AB54" s="117">
        <f t="shared" si="26"/>
        <v>0</v>
      </c>
      <c r="AC54" s="81">
        <f t="shared" si="32"/>
        <v>0</v>
      </c>
      <c r="AD54" s="81">
        <f t="shared" si="33"/>
        <v>0</v>
      </c>
      <c r="AE54" s="98">
        <f>(C54*7*AE$5)</f>
        <v>0</v>
      </c>
      <c r="AF54" s="79">
        <f>(AD54*AF$5)</f>
        <v>0</v>
      </c>
      <c r="AG54" s="98"/>
      <c r="AH54" s="98"/>
      <c r="AI54" s="98">
        <f t="shared" si="34"/>
        <v>0</v>
      </c>
      <c r="AJ54" s="99"/>
      <c r="AK54" s="90">
        <f t="shared" si="35"/>
        <v>0</v>
      </c>
      <c r="AL54" s="79"/>
      <c r="AM54" s="79"/>
      <c r="AN54" s="79"/>
      <c r="AO54" s="88">
        <f t="shared" si="36"/>
        <v>0</v>
      </c>
      <c r="AP54" s="146"/>
      <c r="AQ54" s="98">
        <f t="shared" si="37"/>
        <v>0</v>
      </c>
      <c r="AR54" s="79"/>
      <c r="AS54" s="101"/>
      <c r="AT54" s="106"/>
      <c r="AU54" s="106"/>
      <c r="AV54" s="106"/>
      <c r="AW54" s="106"/>
    </row>
    <row r="55" spans="1:49" ht="50.1" customHeight="1">
      <c r="A55" s="78">
        <v>7</v>
      </c>
      <c r="B55" s="78" t="s">
        <v>107</v>
      </c>
      <c r="C55" s="78"/>
      <c r="D55" s="78">
        <v>621002</v>
      </c>
      <c r="E55" s="78"/>
      <c r="F55" s="78"/>
      <c r="G55" s="78"/>
      <c r="H55" s="78"/>
      <c r="I55" s="78"/>
      <c r="J55" s="78"/>
      <c r="K55" s="78"/>
      <c r="L55" s="78">
        <f t="shared" si="27"/>
        <v>0</v>
      </c>
      <c r="M55" s="79">
        <f t="shared" si="28"/>
        <v>0</v>
      </c>
      <c r="N55" s="79"/>
      <c r="O55" s="81">
        <f t="shared" si="29"/>
        <v>0</v>
      </c>
      <c r="P55" s="79">
        <f t="shared" si="38"/>
        <v>0</v>
      </c>
      <c r="Q55" s="95"/>
      <c r="R55" s="79"/>
      <c r="S55" s="96"/>
      <c r="T55" s="79"/>
      <c r="U55" s="79">
        <f>IF((L55)=0,0,(M55+N55+P55+R55+T55))</f>
        <v>0</v>
      </c>
      <c r="V55" s="78"/>
      <c r="W55" s="79">
        <f>IF(V55=0,0,(M55+N55+P55)/(L55+O55)*V55*1.5)</f>
        <v>0</v>
      </c>
      <c r="X55" s="79">
        <f t="shared" ref="X55:X60" si="39">COUNTIF(K55,"1")</f>
        <v>0</v>
      </c>
      <c r="Y55" s="81">
        <f t="shared" si="30"/>
        <v>0</v>
      </c>
      <c r="Z55" s="79">
        <f>X55+U55+Y55</f>
        <v>0</v>
      </c>
      <c r="AA55" s="79">
        <f t="shared" si="31"/>
        <v>0</v>
      </c>
      <c r="AB55" s="117">
        <f t="shared" si="26"/>
        <v>0</v>
      </c>
      <c r="AC55" s="81">
        <f t="shared" si="32"/>
        <v>0</v>
      </c>
      <c r="AD55" s="81">
        <f t="shared" si="33"/>
        <v>0</v>
      </c>
      <c r="AE55" s="98">
        <f>(C55*7*AE$5)</f>
        <v>0</v>
      </c>
      <c r="AF55" s="79">
        <f>(AD55*AF$5)</f>
        <v>0</v>
      </c>
      <c r="AG55" s="98"/>
      <c r="AH55" s="99"/>
      <c r="AI55" s="98">
        <f>AD55*1%</f>
        <v>0</v>
      </c>
      <c r="AJ55" s="99"/>
      <c r="AK55" s="90">
        <f t="shared" si="35"/>
        <v>0</v>
      </c>
      <c r="AL55" s="79"/>
      <c r="AM55" s="79"/>
      <c r="AN55" s="79"/>
      <c r="AO55" s="88">
        <f t="shared" si="36"/>
        <v>0</v>
      </c>
      <c r="AP55" s="146"/>
      <c r="AQ55" s="98">
        <f t="shared" si="37"/>
        <v>0</v>
      </c>
      <c r="AR55" s="79"/>
      <c r="AS55" s="101"/>
      <c r="AT55" s="106"/>
      <c r="AU55" s="106"/>
      <c r="AV55" s="106"/>
      <c r="AW55" s="106"/>
    </row>
    <row r="56" spans="1:49" ht="50.1" customHeight="1">
      <c r="A56" s="147"/>
      <c r="B56" s="147"/>
      <c r="C56" s="147"/>
      <c r="D56" s="147"/>
      <c r="E56" s="147"/>
      <c r="F56" s="147"/>
      <c r="G56" s="147"/>
      <c r="H56" s="147"/>
      <c r="I56" s="147"/>
      <c r="K56" s="148" t="s">
        <v>99</v>
      </c>
      <c r="L56" s="149"/>
      <c r="M56" s="79">
        <f>SUM(M49:M55)</f>
        <v>0</v>
      </c>
      <c r="N56" s="79">
        <f>SUM(N49:N55)</f>
        <v>0</v>
      </c>
      <c r="O56" s="79">
        <f>SUM(O49:O55)</f>
        <v>0</v>
      </c>
      <c r="P56" s="79">
        <f>SUM(P49:P55)</f>
        <v>0</v>
      </c>
      <c r="Q56" s="79" t="e">
        <f>SUM(#REF!)</f>
        <v>#REF!</v>
      </c>
      <c r="R56" s="79" t="e">
        <f>SUM(#REF!)</f>
        <v>#REF!</v>
      </c>
      <c r="S56" s="79" t="e">
        <f>SUM(#REF!)</f>
        <v>#REF!</v>
      </c>
      <c r="T56" s="79" t="e">
        <f>SUM(#REF!)</f>
        <v>#REF!</v>
      </c>
      <c r="U56" s="79">
        <f>SUM(U49:U55)</f>
        <v>0</v>
      </c>
      <c r="V56" s="97"/>
      <c r="W56" s="79" t="e">
        <f>SUM(#REF!)</f>
        <v>#REF!</v>
      </c>
      <c r="X56" s="79">
        <f>SUM(X49:X55)</f>
        <v>0</v>
      </c>
      <c r="Y56" s="79">
        <f>SUM(Y49:Y55)</f>
        <v>0</v>
      </c>
      <c r="Z56" s="79">
        <f t="shared" ref="Z56:AQ56" si="40">SUM(Z49:Z55)</f>
        <v>0</v>
      </c>
      <c r="AA56" s="79">
        <f t="shared" si="40"/>
        <v>0</v>
      </c>
      <c r="AB56" s="79">
        <f t="shared" si="40"/>
        <v>0</v>
      </c>
      <c r="AC56" s="79">
        <f t="shared" si="40"/>
        <v>0</v>
      </c>
      <c r="AD56" s="79">
        <f t="shared" si="40"/>
        <v>0</v>
      </c>
      <c r="AE56" s="79">
        <f t="shared" si="40"/>
        <v>0</v>
      </c>
      <c r="AF56" s="79">
        <f t="shared" si="40"/>
        <v>0</v>
      </c>
      <c r="AG56" s="79">
        <f t="shared" si="40"/>
        <v>0</v>
      </c>
      <c r="AH56" s="79">
        <f t="shared" si="40"/>
        <v>0</v>
      </c>
      <c r="AI56" s="79">
        <f t="shared" si="40"/>
        <v>0</v>
      </c>
      <c r="AJ56" s="79">
        <f t="shared" si="40"/>
        <v>0</v>
      </c>
      <c r="AK56" s="79">
        <f t="shared" si="40"/>
        <v>0</v>
      </c>
      <c r="AL56" s="79">
        <f t="shared" si="40"/>
        <v>0</v>
      </c>
      <c r="AM56" s="79">
        <f t="shared" si="40"/>
        <v>0</v>
      </c>
      <c r="AN56" s="79">
        <f t="shared" si="40"/>
        <v>0</v>
      </c>
      <c r="AO56" s="79">
        <f t="shared" si="40"/>
        <v>0</v>
      </c>
      <c r="AP56" s="79">
        <f t="shared" si="40"/>
        <v>0</v>
      </c>
      <c r="AQ56" s="79">
        <f t="shared" si="40"/>
        <v>0</v>
      </c>
      <c r="AR56" s="137"/>
      <c r="AS56" s="101"/>
      <c r="AT56" s="106"/>
      <c r="AU56" s="106"/>
      <c r="AV56" s="106"/>
      <c r="AW56" s="106"/>
    </row>
    <row r="57" spans="1:49" ht="20.100000000000001" customHeight="1" thickBot="1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21"/>
      <c r="N57" s="121"/>
      <c r="O57" s="121"/>
      <c r="P57" s="122"/>
      <c r="Q57" s="123"/>
      <c r="R57" s="121"/>
      <c r="S57" s="121"/>
      <c r="T57" s="121"/>
      <c r="U57" s="122"/>
      <c r="V57" s="124"/>
      <c r="W57" s="121"/>
      <c r="X57" s="121"/>
      <c r="Y57" s="121"/>
      <c r="Z57" s="125"/>
      <c r="AA57" s="125"/>
      <c r="AB57" s="126"/>
      <c r="AC57" s="121"/>
      <c r="AD57" s="125"/>
      <c r="AE57" s="127"/>
      <c r="AF57" s="127"/>
      <c r="AG57" s="127"/>
      <c r="AH57" s="125"/>
      <c r="AI57" s="125"/>
      <c r="AJ57" s="125"/>
      <c r="AK57" s="125"/>
      <c r="AL57" s="125"/>
      <c r="AM57" s="125"/>
      <c r="AN57" s="125"/>
      <c r="AO57" s="128"/>
      <c r="AP57" s="128"/>
      <c r="AQ57" s="119"/>
      <c r="AR57" s="101"/>
      <c r="AS57" s="101"/>
      <c r="AT57" s="106"/>
      <c r="AU57" s="106"/>
      <c r="AV57" s="106"/>
      <c r="AW57" s="106"/>
    </row>
    <row r="58" spans="1:49" ht="50.1" customHeight="1" thickBot="1">
      <c r="A58" s="65"/>
      <c r="B58" s="65"/>
      <c r="C58" s="150"/>
      <c r="D58" s="65"/>
      <c r="E58" s="65"/>
      <c r="F58" s="12" t="s">
        <v>108</v>
      </c>
      <c r="G58" s="10"/>
      <c r="H58" s="10"/>
      <c r="I58" s="10"/>
      <c r="J58" s="10"/>
      <c r="K58" s="10"/>
      <c r="L58" s="11"/>
      <c r="M58" s="151">
        <f>M41+M47+M56</f>
        <v>0</v>
      </c>
      <c r="N58" s="79">
        <f>N41+N47+N56</f>
        <v>0</v>
      </c>
      <c r="O58" s="79">
        <f>O41+O47+O56</f>
        <v>0</v>
      </c>
      <c r="P58" s="79">
        <f>P41+P47+P56</f>
        <v>0</v>
      </c>
      <c r="Q58" s="79" t="e">
        <f>SUM(#REF!+#REF!+Q47+Q56)</f>
        <v>#REF!</v>
      </c>
      <c r="R58" s="79" t="e">
        <f>SUM(#REF!+#REF!+R47+R56)</f>
        <v>#REF!</v>
      </c>
      <c r="S58" s="79" t="e">
        <f>SUM(#REF!+#REF!+S47+S56)</f>
        <v>#REF!</v>
      </c>
      <c r="T58" s="79" t="e">
        <f>SUM(#REF!+#REF!+T47+T56)</f>
        <v>#REF!</v>
      </c>
      <c r="U58" s="79">
        <f>U41+U47+U56</f>
        <v>0</v>
      </c>
      <c r="V58" s="97"/>
      <c r="W58" s="98" t="e">
        <f>SUM(#REF!+#REF!+#REF!+W47+W56)</f>
        <v>#REF!</v>
      </c>
      <c r="X58" s="98">
        <f>X41+X47+X56</f>
        <v>0</v>
      </c>
      <c r="Y58" s="98">
        <f>Y41+Y47+Y56</f>
        <v>0</v>
      </c>
      <c r="Z58" s="98">
        <f>Z41+Z47+Z56</f>
        <v>0</v>
      </c>
      <c r="AA58" s="98">
        <f>AA41+AA47+AA56</f>
        <v>0</v>
      </c>
      <c r="AB58" s="117">
        <f>AB41+AB47+AB56</f>
        <v>0</v>
      </c>
      <c r="AC58" s="98">
        <f>AC41+AC47+AC56</f>
        <v>0</v>
      </c>
      <c r="AD58" s="98">
        <f>AD41+AD47+AD56</f>
        <v>0</v>
      </c>
      <c r="AE58" s="98">
        <f>AE41+AE47+AE56</f>
        <v>0</v>
      </c>
      <c r="AF58" s="98">
        <f>AF41+AF47+AF56</f>
        <v>0</v>
      </c>
      <c r="AG58" s="98" t="e">
        <f>SUM(#REF!+#REF!+#REF!+AG47+AG56)</f>
        <v>#REF!</v>
      </c>
      <c r="AH58" s="98" t="e">
        <f>SUM(#REF!+#REF!+#REF!+AH47+AH56)</f>
        <v>#REF!</v>
      </c>
      <c r="AI58" s="98">
        <f>AI41+AI47+AI56</f>
        <v>0</v>
      </c>
      <c r="AJ58" s="98" t="e">
        <f>SUM(#REF!+#REF!+#REF!+AJ47+AJ56)</f>
        <v>#REF!</v>
      </c>
      <c r="AK58" s="98">
        <f>AK41+AK47+AK56</f>
        <v>0</v>
      </c>
      <c r="AL58" s="98">
        <f t="shared" ref="AL58:AN58" si="41">AL41+AL47+AL56</f>
        <v>0</v>
      </c>
      <c r="AM58" s="98">
        <f>AM41+AM47+AM56</f>
        <v>0</v>
      </c>
      <c r="AN58" s="98">
        <f t="shared" si="41"/>
        <v>0</v>
      </c>
      <c r="AO58" s="131">
        <f>AO41+AO47+AO56</f>
        <v>0</v>
      </c>
      <c r="AP58" s="131">
        <f>AP41+AP47+AP56</f>
        <v>0</v>
      </c>
      <c r="AQ58" s="115">
        <f>AQ41+AQ47+AQ56</f>
        <v>0</v>
      </c>
      <c r="AR58" s="118"/>
      <c r="AS58" s="101"/>
      <c r="AT58" s="106"/>
      <c r="AU58" s="106"/>
      <c r="AV58" s="106"/>
      <c r="AW58" s="106"/>
    </row>
    <row r="59" spans="1:49" ht="18" customHeight="1">
      <c r="AS59" s="156"/>
      <c r="AT59" s="106"/>
      <c r="AU59" s="106"/>
      <c r="AV59" s="106"/>
      <c r="AW59" s="106"/>
    </row>
    <row r="60" spans="1:49" ht="18" customHeight="1">
      <c r="AS60" s="156"/>
      <c r="AT60" s="106"/>
      <c r="AU60" s="106"/>
      <c r="AV60" s="106"/>
      <c r="AW60" s="106"/>
    </row>
    <row r="61" spans="1:49" ht="18" customHeight="1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  <c r="T61" s="147"/>
      <c r="U61" s="147"/>
      <c r="V61" s="147"/>
      <c r="W61" s="147"/>
      <c r="X61" s="147"/>
      <c r="Y61" s="147"/>
      <c r="Z61" s="147"/>
      <c r="AA61" s="147"/>
      <c r="AB61" s="147"/>
      <c r="AC61" s="147"/>
      <c r="AD61" s="147"/>
      <c r="AE61" s="147"/>
      <c r="AF61" s="147"/>
      <c r="AG61" s="147"/>
      <c r="AH61" s="147"/>
      <c r="AI61" s="147"/>
      <c r="AJ61" s="147"/>
      <c r="AK61" s="147"/>
      <c r="AL61" s="147"/>
      <c r="AM61" s="147"/>
      <c r="AN61" s="147"/>
      <c r="AO61" s="147"/>
      <c r="AP61" s="147"/>
      <c r="AQ61" s="147"/>
      <c r="AR61" s="147"/>
      <c r="AS61" s="156"/>
      <c r="AT61" s="106"/>
      <c r="AU61" s="106"/>
      <c r="AV61" s="106"/>
      <c r="AW61" s="106"/>
    </row>
    <row r="62" spans="1:49" ht="18" customHeight="1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  <c r="T62" s="147"/>
      <c r="U62" s="147"/>
      <c r="V62" s="147"/>
      <c r="W62" s="147"/>
      <c r="X62" s="147"/>
      <c r="Y62" s="147"/>
      <c r="Z62" s="147"/>
      <c r="AA62" s="147"/>
      <c r="AB62" s="147"/>
      <c r="AC62" s="147"/>
      <c r="AD62" s="147"/>
      <c r="AE62" s="147"/>
      <c r="AF62" s="147"/>
      <c r="AG62" s="147"/>
      <c r="AH62" s="147"/>
      <c r="AI62" s="147"/>
      <c r="AJ62" s="147"/>
      <c r="AK62" s="147"/>
      <c r="AL62" s="147"/>
      <c r="AM62" s="147"/>
      <c r="AN62" s="147"/>
      <c r="AO62" s="147"/>
      <c r="AP62" s="147"/>
      <c r="AQ62" s="147"/>
      <c r="AR62" s="147"/>
      <c r="AS62" s="156"/>
      <c r="AT62" s="106"/>
      <c r="AU62" s="106"/>
      <c r="AV62" s="106"/>
      <c r="AW62" s="106"/>
    </row>
    <row r="63" spans="1:49" ht="18" customHeight="1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  <c r="T63" s="147"/>
      <c r="U63" s="147"/>
      <c r="V63" s="147"/>
      <c r="W63" s="147"/>
      <c r="X63" s="147"/>
      <c r="Y63" s="147"/>
      <c r="Z63" s="147"/>
      <c r="AA63" s="147"/>
      <c r="AB63" s="147"/>
      <c r="AC63" s="147"/>
      <c r="AD63" s="147"/>
      <c r="AE63" s="147"/>
      <c r="AF63" s="147"/>
      <c r="AG63" s="147"/>
      <c r="AH63" s="147"/>
      <c r="AI63" s="147"/>
      <c r="AJ63" s="147"/>
      <c r="AK63" s="147"/>
      <c r="AL63" s="147"/>
      <c r="AM63" s="147"/>
      <c r="AN63" s="147"/>
      <c r="AO63" s="147"/>
      <c r="AP63" s="147"/>
      <c r="AQ63" s="147"/>
      <c r="AR63" s="147"/>
      <c r="AS63" s="156"/>
      <c r="AT63" s="106"/>
      <c r="AU63" s="106"/>
      <c r="AV63" s="106"/>
      <c r="AW63" s="106"/>
    </row>
    <row r="64" spans="1:49" ht="18" customHeight="1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  <c r="T64" s="147"/>
      <c r="U64" s="147"/>
      <c r="V64" s="147"/>
      <c r="W64" s="147"/>
      <c r="X64" s="147"/>
      <c r="Y64" s="147"/>
      <c r="Z64" s="147"/>
      <c r="AA64" s="147"/>
      <c r="AB64" s="147"/>
      <c r="AC64" s="147"/>
      <c r="AD64" s="147"/>
      <c r="AE64" s="147"/>
      <c r="AF64" s="147"/>
      <c r="AG64" s="147"/>
      <c r="AH64" s="147"/>
      <c r="AI64" s="147"/>
      <c r="AJ64" s="147"/>
      <c r="AK64" s="147"/>
      <c r="AL64" s="147"/>
      <c r="AM64" s="147"/>
      <c r="AN64" s="147"/>
      <c r="AO64" s="147"/>
      <c r="AP64" s="147"/>
      <c r="AQ64" s="147"/>
      <c r="AR64" s="147"/>
      <c r="AS64" s="156"/>
      <c r="AT64" s="106"/>
      <c r="AU64" s="106"/>
      <c r="AV64" s="106"/>
      <c r="AW64" s="106"/>
    </row>
    <row r="65" spans="1:58" ht="18" customHeight="1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  <c r="T65" s="147"/>
      <c r="U65" s="147"/>
      <c r="V65" s="147"/>
      <c r="W65" s="147"/>
      <c r="X65" s="147"/>
      <c r="Y65" s="147"/>
      <c r="Z65" s="147"/>
      <c r="AA65" s="147"/>
      <c r="AB65" s="147"/>
      <c r="AC65" s="147"/>
      <c r="AD65" s="147"/>
      <c r="AE65" s="147"/>
      <c r="AF65" s="147"/>
      <c r="AG65" s="147"/>
      <c r="AH65" s="147"/>
      <c r="AI65" s="147"/>
      <c r="AJ65" s="147"/>
      <c r="AK65" s="147"/>
      <c r="AL65" s="147"/>
      <c r="AM65" s="147"/>
      <c r="AN65" s="147"/>
      <c r="AO65" s="147"/>
      <c r="AP65" s="147"/>
      <c r="AQ65" s="147"/>
      <c r="AR65" s="147"/>
      <c r="AS65" s="156"/>
      <c r="AT65" s="106"/>
      <c r="AU65" s="106"/>
      <c r="AV65" s="106"/>
      <c r="AW65" s="106"/>
    </row>
    <row r="66" spans="1:58" ht="18" customHeight="1">
      <c r="AS66" s="101"/>
      <c r="AT66" s="106"/>
      <c r="AU66" s="106"/>
      <c r="AV66" s="106"/>
      <c r="AW66" s="106"/>
    </row>
    <row r="67" spans="1:58" ht="18" customHeight="1">
      <c r="AS67" s="101"/>
      <c r="AT67" s="106"/>
      <c r="AU67" s="106"/>
      <c r="AV67" s="106"/>
      <c r="AW67" s="106"/>
    </row>
    <row r="68" spans="1:58" ht="18" customHeight="1">
      <c r="F68" s="147"/>
      <c r="G68" s="147"/>
      <c r="H68" s="147"/>
      <c r="I68" s="147"/>
      <c r="J68" s="147"/>
      <c r="K68" s="147"/>
      <c r="L68" s="147"/>
      <c r="M68" s="147"/>
      <c r="N68" s="147"/>
      <c r="O68" s="147"/>
      <c r="P68" s="147"/>
      <c r="Q68" s="147"/>
      <c r="R68" s="147"/>
      <c r="S68" s="147"/>
      <c r="T68" s="147"/>
      <c r="U68" s="147"/>
      <c r="V68" s="147"/>
      <c r="W68" s="147"/>
      <c r="X68" s="147"/>
      <c r="Y68" s="147"/>
      <c r="Z68" s="147"/>
      <c r="AA68" s="147"/>
      <c r="AB68" s="147"/>
      <c r="AC68" s="147"/>
      <c r="AD68" s="147"/>
      <c r="AE68" s="147"/>
      <c r="AF68" s="147"/>
      <c r="AG68" s="147"/>
      <c r="AH68" s="147"/>
      <c r="AI68" s="147"/>
      <c r="AJ68" s="147"/>
      <c r="AK68" s="147"/>
      <c r="AL68" s="147"/>
      <c r="AM68" s="147"/>
      <c r="AN68" s="147"/>
      <c r="AO68" s="147"/>
      <c r="AP68" s="147"/>
      <c r="AQ68" s="147"/>
      <c r="AR68" s="147"/>
      <c r="AS68" s="147"/>
      <c r="AT68" s="147"/>
      <c r="AU68" s="147"/>
      <c r="AV68" s="147"/>
      <c r="AW68" s="147"/>
      <c r="AX68" s="147"/>
      <c r="AY68" s="147"/>
      <c r="AZ68" s="147"/>
      <c r="BA68" s="147"/>
      <c r="BB68" s="147"/>
      <c r="BC68" s="147"/>
      <c r="BD68" s="147"/>
      <c r="BE68" s="147"/>
      <c r="BF68" s="147"/>
    </row>
    <row r="69" spans="1:58" ht="18" customHeight="1">
      <c r="A69" s="101"/>
      <c r="B69" s="101"/>
      <c r="C69" s="157"/>
      <c r="D69" s="101"/>
      <c r="E69" s="101"/>
      <c r="F69" s="147"/>
      <c r="G69" s="147"/>
      <c r="H69" s="147"/>
      <c r="I69" s="147"/>
      <c r="J69" s="147"/>
      <c r="K69" s="147"/>
      <c r="L69" s="147"/>
      <c r="M69" s="147"/>
      <c r="N69" s="147"/>
      <c r="O69" s="147"/>
      <c r="P69" s="147"/>
      <c r="Q69" s="147"/>
      <c r="R69" s="147"/>
      <c r="S69" s="147"/>
      <c r="T69" s="147"/>
      <c r="U69" s="147"/>
      <c r="V69" s="147"/>
      <c r="W69" s="147"/>
      <c r="X69" s="147"/>
      <c r="Y69" s="147"/>
      <c r="Z69" s="147"/>
      <c r="AA69" s="147"/>
      <c r="AB69" s="147"/>
      <c r="AC69" s="147"/>
      <c r="AD69" s="147"/>
      <c r="AE69" s="147"/>
      <c r="AF69" s="147"/>
      <c r="AG69" s="147"/>
      <c r="AH69" s="147"/>
      <c r="AI69" s="147"/>
      <c r="AJ69" s="147"/>
      <c r="AK69" s="147"/>
      <c r="AL69" s="147"/>
      <c r="AM69" s="147"/>
      <c r="AN69" s="147"/>
      <c r="AO69" s="147"/>
      <c r="AP69" s="147"/>
      <c r="AQ69" s="147"/>
      <c r="AR69" s="147"/>
      <c r="AS69" s="147"/>
      <c r="AT69" s="147"/>
      <c r="AU69" s="147"/>
      <c r="AV69" s="147"/>
      <c r="AW69" s="147"/>
      <c r="AX69" s="147"/>
      <c r="AY69" s="147"/>
      <c r="AZ69" s="147"/>
      <c r="BA69" s="147"/>
      <c r="BB69" s="147"/>
      <c r="BC69" s="147"/>
      <c r="BD69" s="147"/>
      <c r="BE69" s="147"/>
      <c r="BF69" s="147"/>
    </row>
    <row r="70" spans="1:58" ht="18" customHeight="1">
      <c r="A70" s="101"/>
      <c r="B70" s="101"/>
      <c r="C70" s="157"/>
      <c r="D70" s="101"/>
      <c r="E70" s="101"/>
      <c r="F70" s="147"/>
      <c r="G70" s="147"/>
      <c r="H70" s="147"/>
      <c r="I70" s="147"/>
      <c r="J70" s="147"/>
      <c r="K70" s="147"/>
      <c r="L70" s="147"/>
      <c r="M70" s="147"/>
      <c r="N70" s="147"/>
      <c r="O70" s="147"/>
      <c r="P70" s="147"/>
      <c r="Q70" s="147"/>
      <c r="R70" s="147"/>
      <c r="S70" s="147"/>
      <c r="T70" s="147"/>
      <c r="U70" s="147"/>
      <c r="V70" s="147"/>
      <c r="W70" s="147"/>
      <c r="X70" s="147"/>
      <c r="Y70" s="147"/>
      <c r="Z70" s="147"/>
      <c r="AA70" s="147"/>
      <c r="AB70" s="147"/>
      <c r="AC70" s="147"/>
      <c r="AD70" s="147"/>
      <c r="AE70" s="147"/>
      <c r="AF70" s="147"/>
      <c r="AG70" s="147"/>
      <c r="AH70" s="147"/>
      <c r="AI70" s="147"/>
      <c r="AJ70" s="147"/>
      <c r="AK70" s="147"/>
      <c r="AL70" s="147"/>
      <c r="AM70" s="147"/>
      <c r="AN70" s="147"/>
      <c r="AO70" s="147"/>
      <c r="AP70" s="147"/>
      <c r="AQ70" s="147"/>
      <c r="AR70" s="147"/>
      <c r="AS70" s="147"/>
      <c r="AT70" s="147"/>
      <c r="AU70" s="147"/>
      <c r="AV70" s="147"/>
      <c r="AW70" s="147"/>
      <c r="AX70" s="147"/>
      <c r="AY70" s="147"/>
      <c r="AZ70" s="147"/>
      <c r="BA70" s="147"/>
      <c r="BB70" s="147"/>
      <c r="BC70" s="147"/>
      <c r="BD70" s="147"/>
      <c r="BE70" s="147"/>
      <c r="BF70" s="147"/>
    </row>
    <row r="71" spans="1:58" ht="18" customHeight="1">
      <c r="A71" s="101"/>
      <c r="B71" s="101"/>
      <c r="C71" s="158"/>
      <c r="D71" s="101"/>
      <c r="E71" s="101"/>
      <c r="F71" s="147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  <c r="W71" s="147"/>
      <c r="X71" s="147"/>
      <c r="Y71" s="147"/>
      <c r="Z71" s="147"/>
      <c r="AA71" s="147"/>
      <c r="AB71" s="147"/>
      <c r="AC71" s="147"/>
      <c r="AD71" s="147"/>
      <c r="AE71" s="147"/>
      <c r="AF71" s="147"/>
      <c r="AG71" s="147"/>
      <c r="AH71" s="147"/>
      <c r="AI71" s="147"/>
      <c r="AJ71" s="147"/>
      <c r="AK71" s="147"/>
      <c r="AL71" s="147"/>
      <c r="AM71" s="147"/>
      <c r="AN71" s="147"/>
      <c r="AO71" s="147"/>
      <c r="AP71" s="147"/>
      <c r="AQ71" s="147"/>
      <c r="AR71" s="147"/>
      <c r="AS71" s="147"/>
      <c r="AT71" s="147"/>
      <c r="AU71" s="147"/>
      <c r="AV71" s="147"/>
      <c r="AW71" s="147"/>
      <c r="AX71" s="147"/>
      <c r="AY71" s="147"/>
      <c r="AZ71" s="147"/>
      <c r="BA71" s="147"/>
      <c r="BB71" s="147"/>
      <c r="BC71" s="147"/>
      <c r="BD71" s="147"/>
      <c r="BE71" s="147"/>
      <c r="BF71" s="147"/>
    </row>
    <row r="72" spans="1:58" ht="18" customHeight="1">
      <c r="A72" s="101"/>
      <c r="B72" s="101"/>
      <c r="C72" s="158"/>
      <c r="D72" s="101"/>
      <c r="E72" s="101"/>
      <c r="F72" s="147"/>
      <c r="G72" s="147"/>
      <c r="H72" s="147"/>
      <c r="I72" s="147"/>
      <c r="J72" s="147"/>
      <c r="K72" s="147"/>
      <c r="L72" s="147"/>
      <c r="M72" s="147"/>
      <c r="N72" s="147"/>
      <c r="O72" s="147"/>
      <c r="P72" s="147"/>
      <c r="Q72" s="147"/>
      <c r="R72" s="147"/>
      <c r="S72" s="147"/>
      <c r="T72" s="147"/>
      <c r="U72" s="147"/>
      <c r="V72" s="147"/>
      <c r="W72" s="147"/>
      <c r="X72" s="147"/>
      <c r="Y72" s="147"/>
      <c r="Z72" s="147"/>
      <c r="AA72" s="147"/>
      <c r="AB72" s="147"/>
      <c r="AC72" s="147"/>
      <c r="AD72" s="147"/>
      <c r="AE72" s="147"/>
      <c r="AF72" s="147"/>
      <c r="AG72" s="147"/>
      <c r="AH72" s="147"/>
      <c r="AI72" s="147"/>
      <c r="AJ72" s="147"/>
      <c r="AK72" s="147"/>
      <c r="AL72" s="147"/>
      <c r="AM72" s="147"/>
      <c r="AN72" s="147"/>
      <c r="AO72" s="147"/>
      <c r="AP72" s="147"/>
      <c r="AQ72" s="147"/>
      <c r="AR72" s="147"/>
      <c r="AS72" s="147"/>
      <c r="AT72" s="147"/>
      <c r="AU72" s="147"/>
      <c r="AV72" s="147"/>
      <c r="AW72" s="147"/>
      <c r="AX72" s="147"/>
      <c r="AY72" s="147"/>
      <c r="AZ72" s="147"/>
      <c r="BA72" s="147"/>
      <c r="BB72" s="147"/>
      <c r="BC72" s="147"/>
      <c r="BD72" s="147"/>
      <c r="BE72" s="147"/>
      <c r="BF72" s="147"/>
    </row>
    <row r="73" spans="1:58" ht="18" customHeight="1">
      <c r="A73" s="101"/>
      <c r="B73" s="101"/>
      <c r="C73" s="158"/>
      <c r="D73" s="101"/>
      <c r="E73" s="101"/>
      <c r="F73" s="147"/>
      <c r="G73" s="147"/>
      <c r="H73" s="147"/>
      <c r="I73" s="147"/>
      <c r="J73" s="147"/>
      <c r="K73" s="147"/>
      <c r="L73" s="147"/>
      <c r="M73" s="147"/>
      <c r="N73" s="147"/>
      <c r="O73" s="147"/>
      <c r="P73" s="147"/>
      <c r="Q73" s="147"/>
      <c r="R73" s="147"/>
      <c r="S73" s="147"/>
      <c r="T73" s="147"/>
      <c r="U73" s="147"/>
      <c r="V73" s="147"/>
      <c r="W73" s="147"/>
      <c r="X73" s="147"/>
      <c r="Y73" s="147"/>
      <c r="Z73" s="147"/>
      <c r="AA73" s="147"/>
      <c r="AB73" s="147"/>
      <c r="AC73" s="147"/>
      <c r="AD73" s="147"/>
      <c r="AE73" s="147"/>
      <c r="AF73" s="147"/>
      <c r="AG73" s="147"/>
      <c r="AH73" s="147"/>
      <c r="AI73" s="147"/>
      <c r="AJ73" s="147"/>
      <c r="AK73" s="147"/>
      <c r="AL73" s="147"/>
      <c r="AM73" s="147"/>
      <c r="AN73" s="147"/>
      <c r="AO73" s="147"/>
      <c r="AP73" s="147"/>
      <c r="AQ73" s="147"/>
      <c r="AR73" s="147"/>
      <c r="AS73" s="147"/>
      <c r="AT73" s="147"/>
      <c r="AU73" s="147"/>
      <c r="AV73" s="147"/>
      <c r="AW73" s="147"/>
      <c r="AX73" s="147"/>
      <c r="AY73" s="147"/>
      <c r="AZ73" s="147"/>
      <c r="BA73" s="147"/>
      <c r="BB73" s="147"/>
      <c r="BC73" s="147"/>
      <c r="BD73" s="147"/>
      <c r="BE73" s="147"/>
      <c r="BF73" s="147"/>
    </row>
    <row r="74" spans="1:58" ht="18" customHeight="1">
      <c r="A74" s="65"/>
      <c r="B74" s="101"/>
      <c r="C74" s="158"/>
      <c r="D74" s="101"/>
      <c r="E74" s="101"/>
      <c r="F74" s="101"/>
      <c r="G74" s="101"/>
      <c r="H74" s="101"/>
      <c r="I74" s="65"/>
      <c r="J74" s="101"/>
      <c r="K74" s="101"/>
      <c r="L74" s="101"/>
      <c r="M74" s="159"/>
      <c r="N74" s="159"/>
      <c r="O74" s="159"/>
      <c r="P74" s="159"/>
      <c r="Q74" s="160"/>
      <c r="R74" s="159"/>
      <c r="S74" s="161"/>
      <c r="T74" s="159"/>
      <c r="U74" s="159"/>
      <c r="V74" s="162"/>
      <c r="W74" s="159"/>
      <c r="X74" s="159"/>
      <c r="Y74" s="159"/>
      <c r="Z74" s="158"/>
      <c r="AA74" s="158"/>
      <c r="AB74" s="163"/>
      <c r="AC74" s="164"/>
      <c r="AD74" s="158"/>
      <c r="AE74" s="158"/>
      <c r="AF74" s="158"/>
      <c r="AG74" s="158"/>
      <c r="AH74" s="158"/>
      <c r="AI74" s="158"/>
      <c r="AJ74" s="158"/>
      <c r="AK74" s="158"/>
      <c r="AL74" s="158"/>
      <c r="AM74" s="158"/>
      <c r="AN74" s="158"/>
      <c r="AO74" s="165"/>
      <c r="AP74" s="165"/>
      <c r="AQ74" s="101"/>
      <c r="AR74" s="101"/>
      <c r="AS74" s="101"/>
    </row>
    <row r="75" spans="1:58" ht="18" customHeight="1">
      <c r="A75" s="65"/>
      <c r="B75" s="101"/>
      <c r="C75" s="158"/>
      <c r="D75" s="101"/>
      <c r="E75" s="101"/>
      <c r="F75" s="101"/>
      <c r="G75" s="101"/>
      <c r="H75" s="101"/>
      <c r="I75" s="65"/>
      <c r="J75" s="101"/>
      <c r="K75" s="101"/>
      <c r="L75" s="101"/>
      <c r="M75" s="159"/>
      <c r="N75" s="159"/>
      <c r="O75" s="159"/>
      <c r="P75" s="159"/>
      <c r="Q75" s="160"/>
      <c r="R75" s="159"/>
      <c r="S75" s="161"/>
      <c r="T75" s="159"/>
      <c r="U75" s="159"/>
      <c r="V75" s="162"/>
      <c r="W75" s="159"/>
      <c r="X75" s="159"/>
      <c r="Y75" s="159"/>
      <c r="Z75" s="158"/>
      <c r="AA75" s="158"/>
      <c r="AB75" s="163"/>
      <c r="AC75" s="164"/>
      <c r="AD75" s="158"/>
      <c r="AE75" s="158"/>
      <c r="AF75" s="158"/>
      <c r="AG75" s="158"/>
      <c r="AH75" s="158"/>
      <c r="AI75" s="158"/>
      <c r="AJ75" s="158"/>
      <c r="AK75" s="158"/>
      <c r="AL75" s="158"/>
      <c r="AM75" s="158"/>
      <c r="AN75" s="158"/>
      <c r="AO75" s="165"/>
      <c r="AP75" s="165"/>
      <c r="AQ75" s="101"/>
      <c r="AR75" s="101"/>
      <c r="AS75" s="101"/>
    </row>
    <row r="76" spans="1:58" ht="18" customHeight="1">
      <c r="A76" s="65"/>
      <c r="B76" s="101"/>
      <c r="C76" s="158"/>
      <c r="D76" s="101"/>
      <c r="E76" s="101"/>
      <c r="F76" s="101"/>
      <c r="G76" s="101"/>
      <c r="H76" s="101"/>
      <c r="I76" s="65"/>
      <c r="J76" s="101"/>
      <c r="K76" s="101"/>
      <c r="L76" s="101"/>
      <c r="M76" s="159"/>
      <c r="N76" s="159"/>
      <c r="O76" s="159"/>
      <c r="P76" s="159"/>
      <c r="Q76" s="160"/>
      <c r="R76" s="159"/>
      <c r="S76" s="161"/>
      <c r="T76" s="159"/>
      <c r="U76" s="159"/>
      <c r="V76" s="162"/>
      <c r="W76" s="159"/>
      <c r="X76" s="159"/>
      <c r="Y76" s="159"/>
      <c r="Z76" s="158"/>
      <c r="AA76" s="158"/>
      <c r="AB76" s="163"/>
      <c r="AC76" s="164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65"/>
      <c r="AP76" s="165"/>
      <c r="AQ76" s="101"/>
      <c r="AR76" s="101"/>
      <c r="AS76" s="101"/>
    </row>
    <row r="77" spans="1:58" ht="18" customHeight="1">
      <c r="A77" s="65"/>
      <c r="B77" s="166"/>
      <c r="C77" s="166"/>
      <c r="D77" s="166"/>
      <c r="E77" s="101"/>
      <c r="F77" s="101"/>
      <c r="G77" s="101"/>
      <c r="H77" s="101"/>
      <c r="I77" s="65"/>
      <c r="J77" s="101"/>
      <c r="K77" s="101"/>
      <c r="L77" s="101"/>
      <c r="M77" s="159"/>
      <c r="N77" s="159"/>
      <c r="O77" s="159"/>
      <c r="P77" s="159"/>
      <c r="Q77" s="160"/>
      <c r="R77" s="159"/>
      <c r="S77" s="161"/>
      <c r="T77" s="159"/>
      <c r="U77" s="159"/>
      <c r="V77" s="162"/>
      <c r="W77" s="159"/>
      <c r="X77" s="159"/>
      <c r="Y77" s="159"/>
      <c r="Z77" s="158"/>
      <c r="AA77" s="158"/>
      <c r="AB77" s="163"/>
      <c r="AC77" s="164"/>
      <c r="AD77" s="158"/>
      <c r="AE77" s="158"/>
      <c r="AF77" s="158"/>
      <c r="AG77" s="158"/>
      <c r="AH77" s="158"/>
      <c r="AI77" s="158"/>
      <c r="AJ77" s="158"/>
      <c r="AK77" s="158"/>
      <c r="AL77" s="158"/>
      <c r="AM77" s="158"/>
      <c r="AN77" s="158"/>
      <c r="AO77" s="165"/>
      <c r="AP77" s="165"/>
      <c r="AQ77" s="101"/>
      <c r="AR77" s="101"/>
      <c r="AS77" s="101"/>
    </row>
  </sheetData>
  <mergeCells count="29">
    <mergeCell ref="K56:L56"/>
    <mergeCell ref="F58:L58"/>
    <mergeCell ref="B77:D77"/>
    <mergeCell ref="X4:Y4"/>
    <mergeCell ref="AA4:AA5"/>
    <mergeCell ref="AB4:AC4"/>
    <mergeCell ref="AI4:AI5"/>
    <mergeCell ref="AT7:BA7"/>
    <mergeCell ref="I47:L47"/>
    <mergeCell ref="AL3:AL5"/>
    <mergeCell ref="AM3:AM5"/>
    <mergeCell ref="AN3:AN5"/>
    <mergeCell ref="AO3:AO5"/>
    <mergeCell ref="AP3:AP5"/>
    <mergeCell ref="A4:B4"/>
    <mergeCell ref="C4:D4"/>
    <mergeCell ref="G4:I4"/>
    <mergeCell ref="J4:K4"/>
    <mergeCell ref="L4:M4"/>
    <mergeCell ref="A1:D1"/>
    <mergeCell ref="R1:U1"/>
    <mergeCell ref="A2:D2"/>
    <mergeCell ref="L3:AD3"/>
    <mergeCell ref="AE3:AI3"/>
    <mergeCell ref="AK3:AK5"/>
    <mergeCell ref="O4:P4"/>
    <mergeCell ref="Q4:T4"/>
    <mergeCell ref="U4:U5"/>
    <mergeCell ref="V4:W4"/>
  </mergeCells>
  <conditionalFormatting sqref="AC58:AI58 W58:Z58 AO58:AP58 AO47:AP47 AK42:AN42 AQ7:AR40 AK69:AN77 AK7:AO40 AP7:AP39 AS59:AS65 AK43:AR45 AO49:AO55 AK46:AK55 AL46:AN53 AQ41 AQ49:AR55 AK61:AO65 AQ61:AR65 AK57:AN58">
    <cfRule type="cellIs" priority="1" stopIfTrue="1" operator="between">
      <formula>"si es mayor o igual 50,0"</formula>
      <formula>"si es menor que 50,0"</formula>
    </cfRule>
  </conditionalFormatting>
  <printOptions horizontalCentered="1"/>
  <pageMargins left="1.9685039370078741" right="0" top="0.55118110236220474" bottom="0.55118110236220474" header="0.31496062992125984" footer="0.31496062992125984"/>
  <pageSetup paperSize="5" scale="21" orientation="landscape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F77"/>
  <sheetViews>
    <sheetView topLeftCell="A28" zoomScale="25" zoomScaleNormal="25" zoomScaleSheetLayoutView="25" workbookViewId="0">
      <selection activeCell="AN59" sqref="AN59"/>
    </sheetView>
  </sheetViews>
  <sheetFormatPr baseColWidth="10" defaultRowHeight="18" customHeight="1" outlineLevelCol="2"/>
  <cols>
    <col min="1" max="1" width="7.7109375" style="7" customWidth="1"/>
    <col min="2" max="2" width="49.28515625" style="7" customWidth="1"/>
    <col min="3" max="3" width="22.28515625" style="152" customWidth="1"/>
    <col min="4" max="4" width="19.85546875" style="7" customWidth="1"/>
    <col min="5" max="5" width="10.7109375" style="7" customWidth="1"/>
    <col min="6" max="6" width="10.7109375" style="153" customWidth="1"/>
    <col min="7" max="7" width="10.5703125" style="7" customWidth="1"/>
    <col min="8" max="9" width="10.42578125" style="7" customWidth="1"/>
    <col min="10" max="10" width="10.28515625" style="7" customWidth="1"/>
    <col min="11" max="11" width="10.85546875" style="7" customWidth="1"/>
    <col min="12" max="12" width="9.5703125" style="152" customWidth="1"/>
    <col min="13" max="13" width="24.7109375" style="152" customWidth="1"/>
    <col min="14" max="14" width="18.42578125" style="152" customWidth="1"/>
    <col min="15" max="15" width="13.42578125" style="152" customWidth="1"/>
    <col min="16" max="16" width="19.28515625" style="152" customWidth="1"/>
    <col min="17" max="17" width="10.140625" style="152" hidden="1" customWidth="1" outlineLevel="1"/>
    <col min="18" max="18" width="11" style="152" hidden="1" customWidth="1" outlineLevel="1"/>
    <col min="19" max="19" width="9.28515625" style="152" hidden="1" customWidth="1" outlineLevel="1"/>
    <col min="20" max="20" width="11.140625" style="152" hidden="1" customWidth="1" outlineLevel="1"/>
    <col min="21" max="21" width="24.140625" style="152" customWidth="1" collapsed="1"/>
    <col min="22" max="22" width="10.140625" style="154" hidden="1" customWidth="1"/>
    <col min="23" max="23" width="24.7109375" style="152" hidden="1" customWidth="1"/>
    <col min="24" max="24" width="13" style="152" customWidth="1"/>
    <col min="25" max="25" width="21.42578125" style="152" customWidth="1"/>
    <col min="26" max="26" width="20" style="152" customWidth="1"/>
    <col min="27" max="27" width="20.28515625" style="152" customWidth="1"/>
    <col min="28" max="28" width="16.5703125" style="155" customWidth="1"/>
    <col min="29" max="29" width="21.42578125" style="152" customWidth="1"/>
    <col min="30" max="30" width="21.7109375" style="7" customWidth="1"/>
    <col min="31" max="31" width="22.28515625" style="7" customWidth="1"/>
    <col min="32" max="32" width="20.7109375" style="7" customWidth="1"/>
    <col min="33" max="33" width="13.85546875" style="7" hidden="1" customWidth="1"/>
    <col min="34" max="34" width="8.5703125" style="7" hidden="1" customWidth="1"/>
    <col min="35" max="35" width="20.140625" style="7" customWidth="1"/>
    <col min="36" max="36" width="7.5703125" style="7" hidden="1" customWidth="1"/>
    <col min="37" max="37" width="23" style="7" customWidth="1"/>
    <col min="38" max="40" width="23" style="7" customWidth="1" outlineLevel="2"/>
    <col min="41" max="41" width="23.140625" style="7" customWidth="1"/>
    <col min="42" max="42" width="19" style="7" customWidth="1"/>
    <col min="43" max="43" width="25.5703125" style="7" customWidth="1"/>
    <col min="44" max="44" width="68.5703125" style="7" customWidth="1"/>
    <col min="45" max="16384" width="11.42578125" style="7"/>
  </cols>
  <sheetData>
    <row r="1" spans="1:53" ht="50.1" customHeight="1">
      <c r="A1" s="1" t="s">
        <v>0</v>
      </c>
      <c r="B1" s="1"/>
      <c r="C1" s="1"/>
      <c r="D1" s="1"/>
      <c r="E1" s="2"/>
      <c r="F1" s="3"/>
      <c r="G1" s="4"/>
      <c r="H1" s="3"/>
      <c r="I1" s="3"/>
      <c r="J1" s="3"/>
      <c r="K1" s="4"/>
      <c r="L1" s="3"/>
      <c r="M1" s="3"/>
      <c r="N1" s="3"/>
      <c r="O1" s="4"/>
      <c r="P1" s="3"/>
      <c r="Q1" s="3"/>
      <c r="R1" s="5"/>
      <c r="S1" s="5"/>
      <c r="T1" s="5"/>
      <c r="U1" s="5"/>
      <c r="V1" s="6"/>
      <c r="W1" s="3"/>
      <c r="X1" s="3"/>
      <c r="Y1" s="3"/>
      <c r="Z1" s="4"/>
      <c r="AA1" s="3"/>
      <c r="AB1" s="6"/>
      <c r="AC1" s="3"/>
      <c r="AD1" s="4"/>
      <c r="AE1" s="3"/>
      <c r="AF1" s="3"/>
      <c r="AG1" s="3"/>
      <c r="AH1" s="4"/>
      <c r="AI1" s="3"/>
      <c r="AJ1" s="3"/>
      <c r="AK1" s="3"/>
      <c r="AL1" s="3"/>
      <c r="AM1" s="3"/>
      <c r="AN1" s="3"/>
      <c r="AO1" s="3"/>
      <c r="AP1" s="3"/>
      <c r="AQ1" s="3"/>
    </row>
    <row r="2" spans="1:53" ht="50.1" customHeight="1" thickBot="1">
      <c r="A2" s="1" t="s">
        <v>1</v>
      </c>
      <c r="B2" s="1"/>
      <c r="C2" s="1"/>
      <c r="D2" s="1"/>
      <c r="E2" s="2"/>
      <c r="F2" s="3"/>
      <c r="G2" s="4"/>
      <c r="H2" s="3"/>
      <c r="I2" s="3"/>
      <c r="J2" s="3"/>
      <c r="K2" s="4"/>
      <c r="L2" s="3"/>
      <c r="M2" s="3"/>
      <c r="N2" s="3"/>
      <c r="O2" s="4"/>
      <c r="P2" s="3"/>
      <c r="Q2" s="3"/>
      <c r="R2" s="3"/>
      <c r="S2" s="4"/>
      <c r="T2" s="3"/>
      <c r="U2" s="3"/>
      <c r="V2" s="6"/>
      <c r="W2" s="4"/>
      <c r="X2" s="4"/>
      <c r="Y2" s="4"/>
      <c r="Z2" s="3"/>
      <c r="AA2" s="3"/>
      <c r="AB2" s="6"/>
      <c r="AC2" s="4"/>
      <c r="AD2" s="3"/>
      <c r="AE2" s="3"/>
      <c r="AF2" s="3"/>
      <c r="AG2" s="4"/>
      <c r="AH2" s="3"/>
      <c r="AI2" s="3"/>
      <c r="AJ2" s="3"/>
      <c r="AK2" s="4"/>
      <c r="AL2" s="4"/>
      <c r="AM2" s="4"/>
      <c r="AN2" s="4"/>
      <c r="AO2" s="3"/>
      <c r="AP2" s="3"/>
      <c r="AQ2" s="3"/>
    </row>
    <row r="3" spans="1:53" ht="50.1" customHeight="1" thickBot="1">
      <c r="A3" s="2"/>
      <c r="B3" s="2"/>
      <c r="C3" s="2"/>
      <c r="D3" s="2"/>
      <c r="E3" s="2"/>
      <c r="F3" s="3"/>
      <c r="G3" s="3"/>
      <c r="H3" s="3"/>
      <c r="I3" s="3"/>
      <c r="J3" s="3"/>
      <c r="K3" s="3"/>
      <c r="L3" s="8" t="s">
        <v>2</v>
      </c>
      <c r="M3" s="9"/>
      <c r="N3" s="9"/>
      <c r="O3" s="9"/>
      <c r="P3" s="9"/>
      <c r="Q3" s="9"/>
      <c r="R3" s="9"/>
      <c r="S3" s="9"/>
      <c r="T3" s="9"/>
      <c r="U3" s="9"/>
      <c r="V3" s="10"/>
      <c r="W3" s="10"/>
      <c r="X3" s="10"/>
      <c r="Y3" s="10"/>
      <c r="Z3" s="10"/>
      <c r="AA3" s="10"/>
      <c r="AB3" s="10"/>
      <c r="AC3" s="10"/>
      <c r="AD3" s="11"/>
      <c r="AE3" s="12" t="s">
        <v>3</v>
      </c>
      <c r="AF3" s="10"/>
      <c r="AG3" s="10"/>
      <c r="AH3" s="10"/>
      <c r="AI3" s="11"/>
      <c r="AJ3" s="3"/>
      <c r="AK3" s="13" t="s">
        <v>4</v>
      </c>
      <c r="AL3" s="14" t="s">
        <v>5</v>
      </c>
      <c r="AM3" s="14" t="s">
        <v>6</v>
      </c>
      <c r="AN3" s="14" t="s">
        <v>7</v>
      </c>
      <c r="AO3" s="15" t="s">
        <v>8</v>
      </c>
      <c r="AP3" s="16" t="s">
        <v>9</v>
      </c>
      <c r="AQ3" s="17"/>
      <c r="AR3" s="18" t="s">
        <v>10</v>
      </c>
    </row>
    <row r="4" spans="1:53" ht="50.1" customHeight="1" thickBot="1">
      <c r="A4" s="19" t="s">
        <v>11</v>
      </c>
      <c r="B4" s="20"/>
      <c r="C4" s="21">
        <v>43493</v>
      </c>
      <c r="D4" s="21"/>
      <c r="E4" s="22" t="s">
        <v>12</v>
      </c>
      <c r="F4" s="23"/>
      <c r="G4" s="24">
        <v>43499</v>
      </c>
      <c r="H4" s="24"/>
      <c r="I4" s="24"/>
      <c r="J4" s="10"/>
      <c r="K4" s="10"/>
      <c r="L4" s="25" t="s">
        <v>13</v>
      </c>
      <c r="M4" s="26"/>
      <c r="N4" s="27" t="s">
        <v>14</v>
      </c>
      <c r="O4" s="28" t="s">
        <v>15</v>
      </c>
      <c r="P4" s="28"/>
      <c r="Q4" s="28" t="s">
        <v>16</v>
      </c>
      <c r="R4" s="28"/>
      <c r="S4" s="28"/>
      <c r="T4" s="28"/>
      <c r="U4" s="29" t="s">
        <v>17</v>
      </c>
      <c r="V4" s="30" t="s">
        <v>18</v>
      </c>
      <c r="W4" s="31"/>
      <c r="X4" s="32" t="s">
        <v>19</v>
      </c>
      <c r="Y4" s="33"/>
      <c r="Z4" s="34" t="s">
        <v>20</v>
      </c>
      <c r="AA4" s="14" t="s">
        <v>21</v>
      </c>
      <c r="AB4" s="35" t="s">
        <v>22</v>
      </c>
      <c r="AC4" s="36"/>
      <c r="AD4" s="37" t="s">
        <v>23</v>
      </c>
      <c r="AE4" s="38" t="s">
        <v>24</v>
      </c>
      <c r="AF4" s="38" t="s">
        <v>25</v>
      </c>
      <c r="AG4" s="38" t="s">
        <v>26</v>
      </c>
      <c r="AH4" s="38" t="s">
        <v>27</v>
      </c>
      <c r="AI4" s="14" t="s">
        <v>28</v>
      </c>
      <c r="AJ4" s="39" t="s">
        <v>29</v>
      </c>
      <c r="AK4" s="40"/>
      <c r="AL4" s="41"/>
      <c r="AM4" s="41"/>
      <c r="AN4" s="41"/>
      <c r="AO4" s="42"/>
      <c r="AP4" s="43"/>
      <c r="AQ4" s="44" t="s">
        <v>30</v>
      </c>
      <c r="AR4" s="45" t="s">
        <v>31</v>
      </c>
    </row>
    <row r="5" spans="1:53" ht="50.1" customHeight="1">
      <c r="A5" s="46" t="s">
        <v>32</v>
      </c>
      <c r="B5" s="46" t="s">
        <v>33</v>
      </c>
      <c r="C5" s="47" t="s">
        <v>34</v>
      </c>
      <c r="D5" s="48" t="s">
        <v>35</v>
      </c>
      <c r="E5" s="49" t="s">
        <v>36</v>
      </c>
      <c r="F5" s="50" t="s">
        <v>37</v>
      </c>
      <c r="G5" s="48" t="s">
        <v>37</v>
      </c>
      <c r="H5" s="48" t="s">
        <v>38</v>
      </c>
      <c r="I5" s="48" t="s">
        <v>39</v>
      </c>
      <c r="J5" s="48" t="s">
        <v>40</v>
      </c>
      <c r="K5" s="48" t="s">
        <v>41</v>
      </c>
      <c r="L5" s="48" t="s">
        <v>42</v>
      </c>
      <c r="M5" s="48" t="s">
        <v>43</v>
      </c>
      <c r="N5" s="51" t="s">
        <v>44</v>
      </c>
      <c r="O5" s="51" t="s">
        <v>45</v>
      </c>
      <c r="P5" s="51" t="s">
        <v>43</v>
      </c>
      <c r="Q5" s="51" t="s">
        <v>46</v>
      </c>
      <c r="R5" s="51" t="s">
        <v>43</v>
      </c>
      <c r="S5" s="51" t="s">
        <v>47</v>
      </c>
      <c r="T5" s="51" t="s">
        <v>43</v>
      </c>
      <c r="U5" s="52"/>
      <c r="V5" s="53" t="s">
        <v>48</v>
      </c>
      <c r="W5" s="51" t="s">
        <v>43</v>
      </c>
      <c r="X5" s="54" t="s">
        <v>48</v>
      </c>
      <c r="Y5" s="55" t="s">
        <v>43</v>
      </c>
      <c r="Z5" s="56" t="s">
        <v>49</v>
      </c>
      <c r="AA5" s="41"/>
      <c r="AB5" s="57" t="s">
        <v>50</v>
      </c>
      <c r="AC5" s="51" t="s">
        <v>43</v>
      </c>
      <c r="AD5" s="58" t="s">
        <v>51</v>
      </c>
      <c r="AE5" s="59">
        <v>4.4999999999999998E-2</v>
      </c>
      <c r="AF5" s="60">
        <v>0.01</v>
      </c>
      <c r="AG5" s="60" t="s">
        <v>52</v>
      </c>
      <c r="AH5" s="58" t="s">
        <v>53</v>
      </c>
      <c r="AI5" s="61"/>
      <c r="AJ5" s="62" t="s">
        <v>53</v>
      </c>
      <c r="AK5" s="40"/>
      <c r="AL5" s="61"/>
      <c r="AM5" s="61"/>
      <c r="AN5" s="61"/>
      <c r="AO5" s="63"/>
      <c r="AP5" s="64"/>
      <c r="AQ5" s="44"/>
      <c r="AR5" s="45"/>
    </row>
    <row r="6" spans="1:53" ht="20.100000000000001" customHeight="1">
      <c r="A6" s="65"/>
      <c r="B6" s="66" t="s">
        <v>54</v>
      </c>
      <c r="C6" s="67"/>
      <c r="D6" s="68"/>
      <c r="E6" s="68"/>
      <c r="F6" s="69"/>
      <c r="G6" s="70"/>
      <c r="H6" s="70"/>
      <c r="I6" s="70"/>
      <c r="J6" s="70"/>
      <c r="K6" s="70"/>
      <c r="L6" s="70"/>
      <c r="M6" s="70"/>
      <c r="N6" s="70"/>
      <c r="O6" s="70"/>
      <c r="P6" s="70"/>
      <c r="Q6" s="71"/>
      <c r="R6" s="72"/>
      <c r="S6" s="71"/>
      <c r="T6" s="70"/>
      <c r="U6" s="70"/>
      <c r="V6" s="73"/>
      <c r="W6" s="70"/>
      <c r="X6" s="70"/>
      <c r="Y6" s="70"/>
      <c r="Z6" s="70"/>
      <c r="AA6" s="70"/>
      <c r="AB6" s="73"/>
      <c r="AC6" s="74"/>
      <c r="AD6" s="74"/>
      <c r="AE6" s="75"/>
      <c r="AF6" s="75"/>
      <c r="AG6" s="75"/>
      <c r="AH6" s="74"/>
      <c r="AI6" s="74"/>
      <c r="AJ6" s="74"/>
      <c r="AK6" s="74"/>
      <c r="AL6" s="74"/>
      <c r="AM6" s="74"/>
      <c r="AN6" s="74"/>
      <c r="AO6" s="76"/>
      <c r="AP6" s="76"/>
      <c r="AQ6" s="70"/>
      <c r="AR6" s="77"/>
    </row>
    <row r="7" spans="1:53" ht="50.1" customHeight="1">
      <c r="A7" s="78">
        <v>1</v>
      </c>
      <c r="B7" s="78" t="s">
        <v>55</v>
      </c>
      <c r="C7" s="79"/>
      <c r="D7" s="80">
        <v>521001</v>
      </c>
      <c r="E7" s="80"/>
      <c r="F7" s="80"/>
      <c r="G7" s="80"/>
      <c r="H7" s="80"/>
      <c r="I7" s="80"/>
      <c r="J7" s="80"/>
      <c r="K7" s="80"/>
      <c r="L7" s="80">
        <f t="shared" ref="L7:L39" si="0">SUM(E7:K7)</f>
        <v>0</v>
      </c>
      <c r="M7" s="81">
        <f t="shared" ref="M7:M40" si="1">C7*L7</f>
        <v>0</v>
      </c>
      <c r="N7" s="82"/>
      <c r="O7" s="81">
        <f>COUNTIF(E7:K7,"RM") + COUNTIF(E7:K7,"V") + COUNTIF(E7:K7,"FJ") + COUNTIF(E7:K7,"AL") +  COUNTIF(E7:K7,"EM") + COUNTIF(E7:K7,"PS")</f>
        <v>0</v>
      </c>
      <c r="P7" s="81">
        <f>IF(O7="",0,O7*C7)</f>
        <v>0</v>
      </c>
      <c r="Q7" s="83"/>
      <c r="R7" s="81">
        <f t="shared" ref="R7:R37" si="2">IF(L7=0,0,((N7+M7)/L7/8)*1.55*Q7)</f>
        <v>0</v>
      </c>
      <c r="S7" s="84"/>
      <c r="T7" s="81">
        <f t="shared" ref="T7:T36" si="3">IF(L7=0,0,((M7+N7)/L7/8)*1.55*1.35*S7)</f>
        <v>0</v>
      </c>
      <c r="U7" s="81">
        <f>IF((L7+O7)=0,0,(M7+N7+P7+R7+T7))</f>
        <v>0</v>
      </c>
      <c r="V7" s="85">
        <v>0</v>
      </c>
      <c r="W7" s="81">
        <f t="shared" ref="W7:W13" si="4">IF((L7+O7)=0,0,U7/(L7+O7)*V7*2)</f>
        <v>0</v>
      </c>
      <c r="X7" s="81">
        <f>COUNTIF(K7,"1")</f>
        <v>0</v>
      </c>
      <c r="Y7" s="81">
        <f>IF((L7+O7)=0,0,U7/(L7+O7)*X7*1.75)</f>
        <v>0</v>
      </c>
      <c r="Z7" s="81">
        <f t="shared" ref="Z7:Z37" si="5">W7+U7+Y7</f>
        <v>0</v>
      </c>
      <c r="AA7" s="81">
        <f t="shared" ref="AA7:AA40" si="6">IF((L7+O7)=0,0,Z7/(L7+O7))</f>
        <v>0</v>
      </c>
      <c r="AB7" s="81">
        <f>COUNTIF(E7:K7,"L")</f>
        <v>0</v>
      </c>
      <c r="AC7" s="81">
        <f t="shared" ref="AC7:AC40" si="7">AA7*AB7</f>
        <v>0</v>
      </c>
      <c r="AD7" s="81">
        <f t="shared" ref="AD7:AD25" si="8">(Z7+AC7)</f>
        <v>0</v>
      </c>
      <c r="AE7" s="81">
        <f t="shared" ref="AE7:AE40" si="9">(C7*7*AE$5)</f>
        <v>0</v>
      </c>
      <c r="AF7" s="81">
        <f t="shared" ref="AF7:AF36" si="10">(AD7*AF$5)</f>
        <v>0</v>
      </c>
      <c r="AG7" s="86"/>
      <c r="AH7" s="86"/>
      <c r="AI7" s="86">
        <f t="shared" ref="AI7:AI37" si="11">AD7*1%</f>
        <v>0</v>
      </c>
      <c r="AJ7" s="86"/>
      <c r="AK7" s="87">
        <f t="shared" ref="AK7:AK13" si="12">IF(AD7=0,0,(AD7-AE7-AF7-AG7-AH7-AI7-AJ7))</f>
        <v>0</v>
      </c>
      <c r="AL7" s="87"/>
      <c r="AM7" s="87"/>
      <c r="AN7" s="87"/>
      <c r="AO7" s="88">
        <f>SUM(AL7:AN7)</f>
        <v>0</v>
      </c>
      <c r="AP7" s="89"/>
      <c r="AQ7" s="90">
        <f>AK7+AO7+AP7</f>
        <v>0</v>
      </c>
      <c r="AR7" s="86"/>
      <c r="AS7" s="65"/>
      <c r="AT7" s="91" t="s">
        <v>56</v>
      </c>
      <c r="AU7" s="92"/>
      <c r="AV7" s="92"/>
      <c r="AW7" s="92"/>
      <c r="AX7" s="92"/>
      <c r="AY7" s="92"/>
      <c r="AZ7" s="92"/>
      <c r="BA7" s="93"/>
    </row>
    <row r="8" spans="1:53" ht="50.1" customHeight="1">
      <c r="A8" s="78">
        <v>2</v>
      </c>
      <c r="B8" s="78" t="s">
        <v>57</v>
      </c>
      <c r="C8" s="79"/>
      <c r="D8" s="78">
        <v>521001</v>
      </c>
      <c r="E8" s="78"/>
      <c r="F8" s="78"/>
      <c r="G8" s="78"/>
      <c r="H8" s="78"/>
      <c r="I8" s="78"/>
      <c r="J8" s="78"/>
      <c r="K8" s="78"/>
      <c r="L8" s="78">
        <f t="shared" si="0"/>
        <v>0</v>
      </c>
      <c r="M8" s="79">
        <f t="shared" si="1"/>
        <v>0</v>
      </c>
      <c r="N8" s="94"/>
      <c r="O8" s="81">
        <f t="shared" ref="O8:O44" si="13">COUNTIF(E8:K8,"RM") + COUNTIF(E8:K8,"V") + COUNTIF(E8:K8,"FJ") + COUNTIF(E8:K8,"AL") +  COUNTIF(E8:K8,"EM") + COUNTIF(E8:K8,"PS")</f>
        <v>0</v>
      </c>
      <c r="P8" s="79">
        <f>IF(O8="",0,O8*C8)</f>
        <v>0</v>
      </c>
      <c r="Q8" s="95"/>
      <c r="R8" s="79">
        <f t="shared" si="2"/>
        <v>0</v>
      </c>
      <c r="S8" s="96"/>
      <c r="T8" s="79">
        <f t="shared" si="3"/>
        <v>0</v>
      </c>
      <c r="U8" s="79">
        <f t="shared" ref="U8:U40" si="14">IF((L8+O8)=0,0,(M8+N8+P8+R8+T8))</f>
        <v>0</v>
      </c>
      <c r="V8" s="97"/>
      <c r="W8" s="79">
        <f t="shared" si="4"/>
        <v>0</v>
      </c>
      <c r="X8" s="79">
        <f t="shared" ref="X8:X40" si="15">COUNTIF(K8,"1")</f>
        <v>0</v>
      </c>
      <c r="Y8" s="79">
        <f t="shared" ref="Y8:Y40" si="16">IF((L8+O8)=0,0,U8/(L8+O8)*X8*1.75)</f>
        <v>0</v>
      </c>
      <c r="Z8" s="79">
        <f t="shared" si="5"/>
        <v>0</v>
      </c>
      <c r="AA8" s="79">
        <f t="shared" si="6"/>
        <v>0</v>
      </c>
      <c r="AB8" s="79">
        <f t="shared" ref="AB8:AB40" si="17">COUNTIF(E8:K8,"L")</f>
        <v>0</v>
      </c>
      <c r="AC8" s="79">
        <f t="shared" si="7"/>
        <v>0</v>
      </c>
      <c r="AD8" s="79">
        <f t="shared" si="8"/>
        <v>0</v>
      </c>
      <c r="AE8" s="79">
        <f t="shared" si="9"/>
        <v>0</v>
      </c>
      <c r="AF8" s="79">
        <f t="shared" si="10"/>
        <v>0</v>
      </c>
      <c r="AG8" s="98"/>
      <c r="AH8" s="99"/>
      <c r="AI8" s="98">
        <f t="shared" si="11"/>
        <v>0</v>
      </c>
      <c r="AJ8" s="98"/>
      <c r="AK8" s="90">
        <f t="shared" si="12"/>
        <v>0</v>
      </c>
      <c r="AL8" s="90"/>
      <c r="AM8" s="90"/>
      <c r="AN8" s="90"/>
      <c r="AO8" s="88">
        <f t="shared" ref="AO8:AO40" si="18">SUM(AL8:AN8)</f>
        <v>0</v>
      </c>
      <c r="AP8" s="100"/>
      <c r="AQ8" s="90">
        <f>AK8+AO8+AP8</f>
        <v>0</v>
      </c>
      <c r="AR8" s="98"/>
      <c r="AS8" s="101"/>
      <c r="AT8" s="102" t="s">
        <v>36</v>
      </c>
      <c r="AU8" s="102" t="s">
        <v>39</v>
      </c>
      <c r="AV8" s="102" t="s">
        <v>58</v>
      </c>
      <c r="AW8" s="102" t="s">
        <v>59</v>
      </c>
      <c r="AX8" s="103" t="s">
        <v>60</v>
      </c>
      <c r="AY8" s="104" t="s">
        <v>12</v>
      </c>
      <c r="AZ8" s="103" t="s">
        <v>61</v>
      </c>
      <c r="BA8" s="103" t="s">
        <v>62</v>
      </c>
    </row>
    <row r="9" spans="1:53" ht="50.1" customHeight="1">
      <c r="A9" s="78">
        <v>3</v>
      </c>
      <c r="B9" s="78" t="s">
        <v>63</v>
      </c>
      <c r="C9" s="79"/>
      <c r="D9" s="78">
        <v>521001</v>
      </c>
      <c r="E9" s="78"/>
      <c r="F9" s="78"/>
      <c r="G9" s="78"/>
      <c r="H9" s="78"/>
      <c r="I9" s="78"/>
      <c r="J9" s="78"/>
      <c r="K9" s="78"/>
      <c r="L9" s="78">
        <f t="shared" si="0"/>
        <v>0</v>
      </c>
      <c r="M9" s="79">
        <v>0</v>
      </c>
      <c r="N9" s="94"/>
      <c r="O9" s="81">
        <f t="shared" si="13"/>
        <v>0</v>
      </c>
      <c r="P9" s="79">
        <f>IF(O9="",0,O9*C9)</f>
        <v>0</v>
      </c>
      <c r="Q9" s="95"/>
      <c r="R9" s="79">
        <f t="shared" si="2"/>
        <v>0</v>
      </c>
      <c r="S9" s="96"/>
      <c r="T9" s="79">
        <f t="shared" si="3"/>
        <v>0</v>
      </c>
      <c r="U9" s="79">
        <f t="shared" si="14"/>
        <v>0</v>
      </c>
      <c r="V9" s="97"/>
      <c r="W9" s="79">
        <f t="shared" si="4"/>
        <v>0</v>
      </c>
      <c r="X9" s="79">
        <f t="shared" si="15"/>
        <v>0</v>
      </c>
      <c r="Y9" s="79">
        <f t="shared" si="16"/>
        <v>0</v>
      </c>
      <c r="Z9" s="79">
        <f t="shared" si="5"/>
        <v>0</v>
      </c>
      <c r="AA9" s="79">
        <f t="shared" si="6"/>
        <v>0</v>
      </c>
      <c r="AB9" s="79">
        <f t="shared" si="17"/>
        <v>0</v>
      </c>
      <c r="AC9" s="79">
        <f t="shared" si="7"/>
        <v>0</v>
      </c>
      <c r="AD9" s="79">
        <f t="shared" si="8"/>
        <v>0</v>
      </c>
      <c r="AE9" s="79">
        <f t="shared" si="9"/>
        <v>0</v>
      </c>
      <c r="AF9" s="79">
        <f t="shared" si="10"/>
        <v>0</v>
      </c>
      <c r="AG9" s="98"/>
      <c r="AH9" s="99"/>
      <c r="AI9" s="98">
        <f t="shared" si="11"/>
        <v>0</v>
      </c>
      <c r="AJ9" s="98"/>
      <c r="AK9" s="90">
        <f t="shared" si="12"/>
        <v>0</v>
      </c>
      <c r="AL9" s="90"/>
      <c r="AM9" s="90"/>
      <c r="AN9" s="90"/>
      <c r="AO9" s="88">
        <f t="shared" si="18"/>
        <v>0</v>
      </c>
      <c r="AP9" s="100"/>
      <c r="AQ9" s="90">
        <f>AK9+AO9+AP9</f>
        <v>0</v>
      </c>
      <c r="AR9" s="98"/>
      <c r="AS9" s="101"/>
      <c r="AT9" s="102">
        <f>COUNTIF(E7:K41,"L") + COUNTIF(E43:K45,"L") + COUNTIF(E49:K55,"F")</f>
        <v>0</v>
      </c>
      <c r="AU9" s="102">
        <f>COUNTIF(E7:K41,"V") + COUNTIF(E43:K45,"V") + COUNTIF(E49:K55,"V")</f>
        <v>0</v>
      </c>
      <c r="AV9" s="102">
        <f>COUNTIF(E7:K41,"RM") + COUNTIF(E43:K45,"RM") + COUNTIF(E49:K55,"RM")</f>
        <v>0</v>
      </c>
      <c r="AW9" s="102">
        <f>COUNTIF(E7:K41,"FJ") + COUNTIF(E43:K45,"FJ") + COUNTIF(E49:K55,"FJ")</f>
        <v>0</v>
      </c>
      <c r="AX9" s="105">
        <f>COUNTIF(E7:K41,"FI") + COUNTIF(E43:K45,"FI") + COUNTIF(E49:K55,"FI")</f>
        <v>0</v>
      </c>
      <c r="AY9" s="105">
        <f>COUNTIF(E7:K41,"AL") + COUNTIF(E43:K45,"AL") + COUNTIF(E49:K55,"AL")</f>
        <v>0</v>
      </c>
      <c r="AZ9" s="105">
        <f>COUNTIF(E7:K41,"EM") + COUNTIF(E43:K45,"EM") + COUNTIF(E49:K55,"EM")</f>
        <v>0</v>
      </c>
      <c r="BA9" s="105">
        <f>COUNTIF(E7:K41,"PS") + COUNTIF(E43:K45,"PS") + COUNTIF(E49:K55,"PS")</f>
        <v>0</v>
      </c>
    </row>
    <row r="10" spans="1:53" ht="50.1" customHeight="1">
      <c r="A10" s="78">
        <v>4</v>
      </c>
      <c r="B10" s="78" t="s">
        <v>64</v>
      </c>
      <c r="C10" s="79"/>
      <c r="D10" s="78">
        <v>521001</v>
      </c>
      <c r="E10" s="78"/>
      <c r="F10" s="78"/>
      <c r="G10" s="78"/>
      <c r="H10" s="78"/>
      <c r="I10" s="78"/>
      <c r="J10" s="78"/>
      <c r="K10" s="78"/>
      <c r="L10" s="78">
        <f t="shared" si="0"/>
        <v>0</v>
      </c>
      <c r="M10" s="79">
        <f t="shared" si="1"/>
        <v>0</v>
      </c>
      <c r="N10" s="94"/>
      <c r="O10" s="81">
        <f t="shared" si="13"/>
        <v>0</v>
      </c>
      <c r="P10" s="79">
        <f>IF(O10="",0,O10*C10)</f>
        <v>0</v>
      </c>
      <c r="Q10" s="95"/>
      <c r="R10" s="79">
        <f t="shared" si="2"/>
        <v>0</v>
      </c>
      <c r="S10" s="96"/>
      <c r="T10" s="79">
        <f t="shared" si="3"/>
        <v>0</v>
      </c>
      <c r="U10" s="79">
        <f t="shared" si="14"/>
        <v>0</v>
      </c>
      <c r="V10" s="97"/>
      <c r="W10" s="79">
        <f t="shared" si="4"/>
        <v>0</v>
      </c>
      <c r="X10" s="79">
        <f t="shared" si="15"/>
        <v>0</v>
      </c>
      <c r="Y10" s="79">
        <f t="shared" si="16"/>
        <v>0</v>
      </c>
      <c r="Z10" s="79">
        <f t="shared" si="5"/>
        <v>0</v>
      </c>
      <c r="AA10" s="79">
        <f t="shared" si="6"/>
        <v>0</v>
      </c>
      <c r="AB10" s="79">
        <f t="shared" si="17"/>
        <v>0</v>
      </c>
      <c r="AC10" s="79">
        <f t="shared" si="7"/>
        <v>0</v>
      </c>
      <c r="AD10" s="79">
        <f t="shared" si="8"/>
        <v>0</v>
      </c>
      <c r="AE10" s="79">
        <f t="shared" si="9"/>
        <v>0</v>
      </c>
      <c r="AF10" s="79">
        <f t="shared" si="10"/>
        <v>0</v>
      </c>
      <c r="AG10" s="98"/>
      <c r="AH10" s="99"/>
      <c r="AI10" s="98">
        <f t="shared" si="11"/>
        <v>0</v>
      </c>
      <c r="AJ10" s="98"/>
      <c r="AK10" s="90">
        <f t="shared" si="12"/>
        <v>0</v>
      </c>
      <c r="AL10" s="90"/>
      <c r="AM10" s="90"/>
      <c r="AN10" s="90"/>
      <c r="AO10" s="88">
        <f t="shared" si="18"/>
        <v>0</v>
      </c>
      <c r="AP10" s="100"/>
      <c r="AQ10" s="90">
        <f t="shared" ref="AQ10:AQ38" si="19">AK10+AO10+AP10</f>
        <v>0</v>
      </c>
      <c r="AR10" s="98"/>
      <c r="AS10" s="101"/>
      <c r="AT10" s="106"/>
      <c r="AU10" s="106"/>
      <c r="AV10" s="106"/>
      <c r="AW10" s="106"/>
    </row>
    <row r="11" spans="1:53" ht="50.1" customHeight="1">
      <c r="A11" s="78">
        <v>5</v>
      </c>
      <c r="B11" s="78" t="s">
        <v>65</v>
      </c>
      <c r="C11" s="107"/>
      <c r="D11" s="78">
        <v>611010</v>
      </c>
      <c r="E11" s="78"/>
      <c r="F11" s="78"/>
      <c r="G11" s="78"/>
      <c r="H11" s="78"/>
      <c r="I11" s="78"/>
      <c r="J11" s="78"/>
      <c r="K11" s="78"/>
      <c r="L11" s="78">
        <f t="shared" si="0"/>
        <v>0</v>
      </c>
      <c r="M11" s="79">
        <f t="shared" si="1"/>
        <v>0</v>
      </c>
      <c r="N11" s="94"/>
      <c r="O11" s="81">
        <f t="shared" si="13"/>
        <v>0</v>
      </c>
      <c r="P11" s="79">
        <f>IF(O11="",0,O11*C11)</f>
        <v>0</v>
      </c>
      <c r="Q11" s="95"/>
      <c r="R11" s="79">
        <f t="shared" si="2"/>
        <v>0</v>
      </c>
      <c r="S11" s="96"/>
      <c r="T11" s="79">
        <f t="shared" si="3"/>
        <v>0</v>
      </c>
      <c r="U11" s="79">
        <f t="shared" si="14"/>
        <v>0</v>
      </c>
      <c r="V11" s="97"/>
      <c r="W11" s="79">
        <f t="shared" si="4"/>
        <v>0</v>
      </c>
      <c r="X11" s="79">
        <f t="shared" si="15"/>
        <v>0</v>
      </c>
      <c r="Y11" s="79">
        <f t="shared" si="16"/>
        <v>0</v>
      </c>
      <c r="Z11" s="79">
        <f t="shared" si="5"/>
        <v>0</v>
      </c>
      <c r="AA11" s="79">
        <f t="shared" si="6"/>
        <v>0</v>
      </c>
      <c r="AB11" s="79">
        <f t="shared" si="17"/>
        <v>0</v>
      </c>
      <c r="AC11" s="79">
        <f t="shared" si="7"/>
        <v>0</v>
      </c>
      <c r="AD11" s="79">
        <f t="shared" si="8"/>
        <v>0</v>
      </c>
      <c r="AE11" s="79">
        <f t="shared" si="9"/>
        <v>0</v>
      </c>
      <c r="AF11" s="79">
        <f t="shared" si="10"/>
        <v>0</v>
      </c>
      <c r="AG11" s="98"/>
      <c r="AH11" s="98"/>
      <c r="AI11" s="98">
        <f t="shared" si="11"/>
        <v>0</v>
      </c>
      <c r="AJ11" s="98"/>
      <c r="AK11" s="90">
        <f t="shared" si="12"/>
        <v>0</v>
      </c>
      <c r="AL11" s="90"/>
      <c r="AM11" s="90"/>
      <c r="AN11" s="90"/>
      <c r="AO11" s="88">
        <f t="shared" si="18"/>
        <v>0</v>
      </c>
      <c r="AP11" s="100"/>
      <c r="AQ11" s="90">
        <f t="shared" si="19"/>
        <v>0</v>
      </c>
      <c r="AR11" s="98"/>
      <c r="AS11" s="101"/>
      <c r="AT11" s="106"/>
      <c r="AU11" s="106"/>
      <c r="AV11" s="106"/>
      <c r="AW11" s="106"/>
    </row>
    <row r="12" spans="1:53" ht="50.1" customHeight="1">
      <c r="A12" s="78">
        <v>6</v>
      </c>
      <c r="B12" s="78" t="s">
        <v>66</v>
      </c>
      <c r="C12" s="78"/>
      <c r="D12" s="78">
        <v>611010</v>
      </c>
      <c r="E12" s="78"/>
      <c r="F12" s="78"/>
      <c r="G12" s="78"/>
      <c r="H12" s="78"/>
      <c r="I12" s="78"/>
      <c r="J12" s="78"/>
      <c r="K12" s="78"/>
      <c r="L12" s="78">
        <f t="shared" si="0"/>
        <v>0</v>
      </c>
      <c r="M12" s="79">
        <f t="shared" si="1"/>
        <v>0</v>
      </c>
      <c r="N12" s="94"/>
      <c r="O12" s="81">
        <f t="shared" si="13"/>
        <v>0</v>
      </c>
      <c r="P12" s="79">
        <f>IF(O12="",0,O12*C12)</f>
        <v>0</v>
      </c>
      <c r="Q12" s="95"/>
      <c r="R12" s="79">
        <f t="shared" si="2"/>
        <v>0</v>
      </c>
      <c r="S12" s="96"/>
      <c r="T12" s="79">
        <f t="shared" si="3"/>
        <v>0</v>
      </c>
      <c r="U12" s="79">
        <f t="shared" si="14"/>
        <v>0</v>
      </c>
      <c r="V12" s="97"/>
      <c r="W12" s="79">
        <f>IF((L12+O12)=0,0,U12/(L12+O12)*V12*2)</f>
        <v>0</v>
      </c>
      <c r="X12" s="79">
        <f t="shared" si="15"/>
        <v>0</v>
      </c>
      <c r="Y12" s="79">
        <f t="shared" si="16"/>
        <v>0</v>
      </c>
      <c r="Z12" s="79">
        <f t="shared" si="5"/>
        <v>0</v>
      </c>
      <c r="AA12" s="79">
        <f t="shared" si="6"/>
        <v>0</v>
      </c>
      <c r="AB12" s="79">
        <f t="shared" si="17"/>
        <v>0</v>
      </c>
      <c r="AC12" s="79">
        <f t="shared" si="7"/>
        <v>0</v>
      </c>
      <c r="AD12" s="79">
        <f t="shared" si="8"/>
        <v>0</v>
      </c>
      <c r="AE12" s="79">
        <f t="shared" si="9"/>
        <v>0</v>
      </c>
      <c r="AF12" s="79">
        <f t="shared" si="10"/>
        <v>0</v>
      </c>
      <c r="AG12" s="98"/>
      <c r="AH12" s="98"/>
      <c r="AI12" s="98">
        <f t="shared" si="11"/>
        <v>0</v>
      </c>
      <c r="AJ12" s="98"/>
      <c r="AK12" s="90">
        <f t="shared" si="12"/>
        <v>0</v>
      </c>
      <c r="AL12" s="90"/>
      <c r="AM12" s="90"/>
      <c r="AN12" s="90"/>
      <c r="AO12" s="88">
        <f t="shared" si="18"/>
        <v>0</v>
      </c>
      <c r="AP12" s="100"/>
      <c r="AQ12" s="90">
        <f t="shared" si="19"/>
        <v>0</v>
      </c>
      <c r="AR12" s="98"/>
      <c r="AS12" s="101"/>
      <c r="AT12" s="106"/>
      <c r="AU12" s="106"/>
      <c r="AV12" s="106"/>
      <c r="AW12" s="106"/>
    </row>
    <row r="13" spans="1:53" ht="50.1" customHeight="1">
      <c r="A13" s="78">
        <v>7</v>
      </c>
      <c r="B13" s="78" t="s">
        <v>67</v>
      </c>
      <c r="C13" s="78"/>
      <c r="D13" s="78">
        <v>611010</v>
      </c>
      <c r="E13" s="78"/>
      <c r="F13" s="78"/>
      <c r="G13" s="78"/>
      <c r="H13" s="78"/>
      <c r="I13" s="78"/>
      <c r="J13" s="78"/>
      <c r="K13" s="78"/>
      <c r="L13" s="78">
        <f t="shared" si="0"/>
        <v>0</v>
      </c>
      <c r="M13" s="79">
        <f t="shared" si="1"/>
        <v>0</v>
      </c>
      <c r="N13" s="94"/>
      <c r="O13" s="81">
        <f t="shared" si="13"/>
        <v>0</v>
      </c>
      <c r="P13" s="79">
        <f>IF(O13="",0,O13*C13)</f>
        <v>0</v>
      </c>
      <c r="Q13" s="95"/>
      <c r="R13" s="79">
        <f t="shared" si="2"/>
        <v>0</v>
      </c>
      <c r="S13" s="96"/>
      <c r="T13" s="79">
        <f t="shared" si="3"/>
        <v>0</v>
      </c>
      <c r="U13" s="79">
        <f t="shared" si="14"/>
        <v>0</v>
      </c>
      <c r="V13" s="97"/>
      <c r="W13" s="79">
        <f t="shared" si="4"/>
        <v>0</v>
      </c>
      <c r="X13" s="79">
        <f t="shared" si="15"/>
        <v>0</v>
      </c>
      <c r="Y13" s="79">
        <f t="shared" si="16"/>
        <v>0</v>
      </c>
      <c r="Z13" s="79">
        <f t="shared" si="5"/>
        <v>0</v>
      </c>
      <c r="AA13" s="79">
        <f t="shared" si="6"/>
        <v>0</v>
      </c>
      <c r="AB13" s="79">
        <f t="shared" si="17"/>
        <v>0</v>
      </c>
      <c r="AC13" s="79">
        <f t="shared" si="7"/>
        <v>0</v>
      </c>
      <c r="AD13" s="79">
        <f t="shared" si="8"/>
        <v>0</v>
      </c>
      <c r="AE13" s="79">
        <f t="shared" si="9"/>
        <v>0</v>
      </c>
      <c r="AF13" s="79">
        <f t="shared" si="10"/>
        <v>0</v>
      </c>
      <c r="AG13" s="98"/>
      <c r="AH13" s="98"/>
      <c r="AI13" s="98">
        <f t="shared" si="11"/>
        <v>0</v>
      </c>
      <c r="AJ13" s="98"/>
      <c r="AK13" s="90">
        <f t="shared" si="12"/>
        <v>0</v>
      </c>
      <c r="AL13" s="90"/>
      <c r="AM13" s="90"/>
      <c r="AN13" s="90"/>
      <c r="AO13" s="88">
        <f t="shared" si="18"/>
        <v>0</v>
      </c>
      <c r="AP13" s="100"/>
      <c r="AQ13" s="90">
        <f t="shared" si="19"/>
        <v>0</v>
      </c>
      <c r="AR13" s="98"/>
      <c r="AS13" s="101"/>
      <c r="AT13" s="106"/>
      <c r="AU13" s="106"/>
      <c r="AV13" s="106"/>
      <c r="AW13" s="106"/>
    </row>
    <row r="14" spans="1:53" ht="50.1" customHeight="1">
      <c r="A14" s="78">
        <v>8</v>
      </c>
      <c r="B14" s="78" t="s">
        <v>68</v>
      </c>
      <c r="C14" s="78"/>
      <c r="D14" s="78">
        <v>611010</v>
      </c>
      <c r="E14" s="78"/>
      <c r="F14" s="78"/>
      <c r="G14" s="78"/>
      <c r="H14" s="78"/>
      <c r="I14" s="78"/>
      <c r="J14" s="78"/>
      <c r="K14" s="78"/>
      <c r="L14" s="78">
        <f t="shared" si="0"/>
        <v>0</v>
      </c>
      <c r="M14" s="79">
        <f t="shared" si="1"/>
        <v>0</v>
      </c>
      <c r="N14" s="94"/>
      <c r="O14" s="81">
        <f t="shared" si="13"/>
        <v>0</v>
      </c>
      <c r="P14" s="79">
        <f t="shared" ref="P14:P39" si="20">IF(O14="",0,O14*C14)</f>
        <v>0</v>
      </c>
      <c r="Q14" s="95"/>
      <c r="R14" s="79">
        <f t="shared" si="2"/>
        <v>0</v>
      </c>
      <c r="S14" s="96"/>
      <c r="T14" s="79">
        <f t="shared" si="3"/>
        <v>0</v>
      </c>
      <c r="U14" s="79">
        <f t="shared" si="14"/>
        <v>0</v>
      </c>
      <c r="V14" s="97"/>
      <c r="W14" s="79">
        <f>IF((L14+O14)=0,0,U14/(L14+O14)*V14*2)</f>
        <v>0</v>
      </c>
      <c r="X14" s="79">
        <f t="shared" si="15"/>
        <v>0</v>
      </c>
      <c r="Y14" s="79">
        <f t="shared" si="16"/>
        <v>0</v>
      </c>
      <c r="Z14" s="79">
        <f t="shared" si="5"/>
        <v>0</v>
      </c>
      <c r="AA14" s="79">
        <f t="shared" si="6"/>
        <v>0</v>
      </c>
      <c r="AB14" s="79">
        <f t="shared" si="17"/>
        <v>0</v>
      </c>
      <c r="AC14" s="79">
        <f t="shared" si="7"/>
        <v>0</v>
      </c>
      <c r="AD14" s="79">
        <f t="shared" si="8"/>
        <v>0</v>
      </c>
      <c r="AE14" s="79">
        <f t="shared" si="9"/>
        <v>0</v>
      </c>
      <c r="AF14" s="79">
        <f t="shared" si="10"/>
        <v>0</v>
      </c>
      <c r="AG14" s="98"/>
      <c r="AH14" s="99"/>
      <c r="AI14" s="98">
        <f t="shared" si="11"/>
        <v>0</v>
      </c>
      <c r="AJ14" s="98"/>
      <c r="AK14" s="90">
        <f>IF(AD14=0,0,(AD14-AE14-AF14-AG14-AH14-AI14-AJ14))</f>
        <v>0</v>
      </c>
      <c r="AL14" s="90"/>
      <c r="AM14" s="90"/>
      <c r="AN14" s="90"/>
      <c r="AO14" s="88">
        <f t="shared" si="18"/>
        <v>0</v>
      </c>
      <c r="AP14" s="100"/>
      <c r="AQ14" s="90">
        <f t="shared" si="19"/>
        <v>0</v>
      </c>
      <c r="AR14" s="98"/>
      <c r="AS14" s="101"/>
      <c r="AT14" s="106"/>
      <c r="AU14" s="106"/>
      <c r="AV14" s="106"/>
      <c r="AW14" s="106"/>
    </row>
    <row r="15" spans="1:53" ht="50.1" customHeight="1">
      <c r="A15" s="78">
        <v>9</v>
      </c>
      <c r="B15" s="78" t="s">
        <v>69</v>
      </c>
      <c r="C15" s="78"/>
      <c r="D15" s="78">
        <v>611010</v>
      </c>
      <c r="E15" s="78"/>
      <c r="F15" s="78"/>
      <c r="G15" s="78"/>
      <c r="H15" s="78"/>
      <c r="I15" s="78"/>
      <c r="J15" s="78"/>
      <c r="K15" s="78"/>
      <c r="L15" s="78">
        <f t="shared" si="0"/>
        <v>0</v>
      </c>
      <c r="M15" s="79">
        <f t="shared" si="1"/>
        <v>0</v>
      </c>
      <c r="N15" s="94"/>
      <c r="O15" s="81">
        <f t="shared" si="13"/>
        <v>0</v>
      </c>
      <c r="P15" s="79">
        <f t="shared" si="20"/>
        <v>0</v>
      </c>
      <c r="Q15" s="95"/>
      <c r="R15" s="79">
        <f t="shared" si="2"/>
        <v>0</v>
      </c>
      <c r="S15" s="96"/>
      <c r="T15" s="79">
        <f t="shared" si="3"/>
        <v>0</v>
      </c>
      <c r="U15" s="79">
        <f t="shared" si="14"/>
        <v>0</v>
      </c>
      <c r="V15" s="97"/>
      <c r="W15" s="79">
        <v>0</v>
      </c>
      <c r="X15" s="79">
        <f t="shared" si="15"/>
        <v>0</v>
      </c>
      <c r="Y15" s="79">
        <f t="shared" si="16"/>
        <v>0</v>
      </c>
      <c r="Z15" s="79">
        <f t="shared" si="5"/>
        <v>0</v>
      </c>
      <c r="AA15" s="79">
        <f t="shared" si="6"/>
        <v>0</v>
      </c>
      <c r="AB15" s="79">
        <f t="shared" si="17"/>
        <v>0</v>
      </c>
      <c r="AC15" s="79">
        <f t="shared" si="7"/>
        <v>0</v>
      </c>
      <c r="AD15" s="79">
        <f t="shared" si="8"/>
        <v>0</v>
      </c>
      <c r="AE15" s="79">
        <f t="shared" si="9"/>
        <v>0</v>
      </c>
      <c r="AF15" s="79">
        <f t="shared" si="10"/>
        <v>0</v>
      </c>
      <c r="AG15" s="98"/>
      <c r="AH15" s="99"/>
      <c r="AI15" s="98">
        <f t="shared" si="11"/>
        <v>0</v>
      </c>
      <c r="AJ15" s="98"/>
      <c r="AK15" s="90">
        <f>IF(AD15=0,0,(AD15-AE15-AF15-AG15-AH15-AI15-AJ15))</f>
        <v>0</v>
      </c>
      <c r="AL15" s="90"/>
      <c r="AM15" s="90"/>
      <c r="AN15" s="90"/>
      <c r="AO15" s="88">
        <f t="shared" si="18"/>
        <v>0</v>
      </c>
      <c r="AP15" s="100"/>
      <c r="AQ15" s="90">
        <f t="shared" si="19"/>
        <v>0</v>
      </c>
      <c r="AR15" s="98"/>
      <c r="AS15" s="101"/>
      <c r="AT15" s="106"/>
      <c r="AU15" s="106"/>
      <c r="AV15" s="106"/>
      <c r="AW15" s="106"/>
    </row>
    <row r="16" spans="1:53" ht="50.1" customHeight="1">
      <c r="A16" s="78">
        <v>10</v>
      </c>
      <c r="B16" s="78" t="s">
        <v>70</v>
      </c>
      <c r="C16" s="78"/>
      <c r="D16" s="78">
        <v>521001</v>
      </c>
      <c r="E16" s="78"/>
      <c r="F16" s="78"/>
      <c r="G16" s="78"/>
      <c r="H16" s="78"/>
      <c r="I16" s="78"/>
      <c r="J16" s="78"/>
      <c r="K16" s="78"/>
      <c r="L16" s="78">
        <f t="shared" si="0"/>
        <v>0</v>
      </c>
      <c r="M16" s="79">
        <f t="shared" si="1"/>
        <v>0</v>
      </c>
      <c r="N16" s="94"/>
      <c r="O16" s="81">
        <f t="shared" si="13"/>
        <v>0</v>
      </c>
      <c r="P16" s="79">
        <f t="shared" si="20"/>
        <v>0</v>
      </c>
      <c r="Q16" s="95"/>
      <c r="R16" s="79">
        <f t="shared" si="2"/>
        <v>0</v>
      </c>
      <c r="S16" s="96"/>
      <c r="T16" s="79">
        <f t="shared" si="3"/>
        <v>0</v>
      </c>
      <c r="U16" s="79">
        <f t="shared" si="14"/>
        <v>0</v>
      </c>
      <c r="V16" s="97"/>
      <c r="W16" s="79">
        <f t="shared" ref="W16:W36" si="21">IF((L16+O16)=0,0,U16/(L16+O16)*V16*2)</f>
        <v>0</v>
      </c>
      <c r="X16" s="79">
        <f t="shared" si="15"/>
        <v>0</v>
      </c>
      <c r="Y16" s="79">
        <f t="shared" si="16"/>
        <v>0</v>
      </c>
      <c r="Z16" s="79">
        <f t="shared" si="5"/>
        <v>0</v>
      </c>
      <c r="AA16" s="79">
        <f t="shared" si="6"/>
        <v>0</v>
      </c>
      <c r="AB16" s="79">
        <f t="shared" si="17"/>
        <v>0</v>
      </c>
      <c r="AC16" s="79">
        <f t="shared" si="7"/>
        <v>0</v>
      </c>
      <c r="AD16" s="79">
        <f t="shared" si="8"/>
        <v>0</v>
      </c>
      <c r="AE16" s="79">
        <f t="shared" si="9"/>
        <v>0</v>
      </c>
      <c r="AF16" s="79">
        <f t="shared" si="10"/>
        <v>0</v>
      </c>
      <c r="AG16" s="98"/>
      <c r="AH16" s="99"/>
      <c r="AI16" s="98">
        <f t="shared" si="11"/>
        <v>0</v>
      </c>
      <c r="AJ16" s="98"/>
      <c r="AK16" s="90">
        <f>IF(AD16=0,0,(AD16-AE16-AF16-AG16-AH16-AI16-AJ16))</f>
        <v>0</v>
      </c>
      <c r="AL16" s="90"/>
      <c r="AM16" s="90"/>
      <c r="AN16" s="90"/>
      <c r="AO16" s="88">
        <f t="shared" si="18"/>
        <v>0</v>
      </c>
      <c r="AP16" s="100"/>
      <c r="AQ16" s="90">
        <f t="shared" si="19"/>
        <v>0</v>
      </c>
      <c r="AR16" s="98"/>
      <c r="AS16" s="101"/>
      <c r="AT16" s="106"/>
      <c r="AU16" s="106"/>
      <c r="AV16" s="106"/>
      <c r="AW16" s="106"/>
    </row>
    <row r="17" spans="1:49" ht="50.1" customHeight="1">
      <c r="A17" s="78">
        <v>11</v>
      </c>
      <c r="B17" s="78" t="s">
        <v>71</v>
      </c>
      <c r="C17" s="78"/>
      <c r="D17" s="78">
        <v>521001</v>
      </c>
      <c r="E17" s="78"/>
      <c r="F17" s="78"/>
      <c r="G17" s="78"/>
      <c r="H17" s="78"/>
      <c r="I17" s="78"/>
      <c r="J17" s="78"/>
      <c r="K17" s="78"/>
      <c r="L17" s="78">
        <f t="shared" si="0"/>
        <v>0</v>
      </c>
      <c r="M17" s="79">
        <f t="shared" si="1"/>
        <v>0</v>
      </c>
      <c r="N17" s="94"/>
      <c r="O17" s="81">
        <f t="shared" si="13"/>
        <v>0</v>
      </c>
      <c r="P17" s="79">
        <f t="shared" si="20"/>
        <v>0</v>
      </c>
      <c r="Q17" s="95"/>
      <c r="R17" s="79">
        <f t="shared" si="2"/>
        <v>0</v>
      </c>
      <c r="S17" s="96"/>
      <c r="T17" s="79">
        <f t="shared" si="3"/>
        <v>0</v>
      </c>
      <c r="U17" s="79">
        <f t="shared" si="14"/>
        <v>0</v>
      </c>
      <c r="V17" s="97"/>
      <c r="W17" s="79">
        <f t="shared" si="21"/>
        <v>0</v>
      </c>
      <c r="X17" s="79">
        <f t="shared" si="15"/>
        <v>0</v>
      </c>
      <c r="Y17" s="79">
        <f t="shared" si="16"/>
        <v>0</v>
      </c>
      <c r="Z17" s="79">
        <f t="shared" si="5"/>
        <v>0</v>
      </c>
      <c r="AA17" s="79">
        <f t="shared" si="6"/>
        <v>0</v>
      </c>
      <c r="AB17" s="79">
        <f t="shared" si="17"/>
        <v>0</v>
      </c>
      <c r="AC17" s="79">
        <f t="shared" si="7"/>
        <v>0</v>
      </c>
      <c r="AD17" s="79">
        <f t="shared" si="8"/>
        <v>0</v>
      </c>
      <c r="AE17" s="79">
        <f t="shared" si="9"/>
        <v>0</v>
      </c>
      <c r="AF17" s="79">
        <f t="shared" si="10"/>
        <v>0</v>
      </c>
      <c r="AG17" s="98"/>
      <c r="AH17" s="99"/>
      <c r="AI17" s="98">
        <f t="shared" si="11"/>
        <v>0</v>
      </c>
      <c r="AJ17" s="98"/>
      <c r="AK17" s="90">
        <f>IF(AD17=0,0,(AD17-AE17-AF17-AG17-AH17-AI17-AJ17))</f>
        <v>0</v>
      </c>
      <c r="AL17" s="90"/>
      <c r="AM17" s="90"/>
      <c r="AN17" s="90"/>
      <c r="AO17" s="88">
        <f t="shared" si="18"/>
        <v>0</v>
      </c>
      <c r="AP17" s="100"/>
      <c r="AQ17" s="90">
        <f t="shared" si="19"/>
        <v>0</v>
      </c>
      <c r="AR17" s="98"/>
      <c r="AS17" s="101"/>
      <c r="AT17" s="106"/>
      <c r="AU17" s="106"/>
      <c r="AV17" s="106"/>
      <c r="AW17" s="106"/>
    </row>
    <row r="18" spans="1:49" ht="50.1" customHeight="1">
      <c r="A18" s="78">
        <v>12</v>
      </c>
      <c r="B18" s="78" t="s">
        <v>72</v>
      </c>
      <c r="C18" s="78"/>
      <c r="D18" s="78">
        <v>521001</v>
      </c>
      <c r="E18" s="78"/>
      <c r="F18" s="78"/>
      <c r="G18" s="78"/>
      <c r="H18" s="78"/>
      <c r="I18" s="78"/>
      <c r="J18" s="78"/>
      <c r="K18" s="78"/>
      <c r="L18" s="78">
        <f t="shared" si="0"/>
        <v>0</v>
      </c>
      <c r="M18" s="79">
        <f t="shared" si="1"/>
        <v>0</v>
      </c>
      <c r="N18" s="108"/>
      <c r="O18" s="81">
        <f t="shared" si="13"/>
        <v>0</v>
      </c>
      <c r="P18" s="79">
        <f t="shared" si="20"/>
        <v>0</v>
      </c>
      <c r="Q18" s="95"/>
      <c r="R18" s="79">
        <f t="shared" si="2"/>
        <v>0</v>
      </c>
      <c r="S18" s="96"/>
      <c r="T18" s="79">
        <f t="shared" si="3"/>
        <v>0</v>
      </c>
      <c r="U18" s="79">
        <f t="shared" si="14"/>
        <v>0</v>
      </c>
      <c r="V18" s="97"/>
      <c r="W18" s="79">
        <f t="shared" si="21"/>
        <v>0</v>
      </c>
      <c r="X18" s="79">
        <f t="shared" si="15"/>
        <v>0</v>
      </c>
      <c r="Y18" s="79">
        <f t="shared" si="16"/>
        <v>0</v>
      </c>
      <c r="Z18" s="79">
        <f t="shared" si="5"/>
        <v>0</v>
      </c>
      <c r="AA18" s="79">
        <f t="shared" si="6"/>
        <v>0</v>
      </c>
      <c r="AB18" s="79">
        <f t="shared" si="17"/>
        <v>0</v>
      </c>
      <c r="AC18" s="79">
        <f t="shared" si="7"/>
        <v>0</v>
      </c>
      <c r="AD18" s="79">
        <f t="shared" si="8"/>
        <v>0</v>
      </c>
      <c r="AE18" s="79">
        <f t="shared" si="9"/>
        <v>0</v>
      </c>
      <c r="AF18" s="79">
        <f t="shared" si="10"/>
        <v>0</v>
      </c>
      <c r="AG18" s="98"/>
      <c r="AH18" s="98"/>
      <c r="AI18" s="98">
        <f t="shared" si="11"/>
        <v>0</v>
      </c>
      <c r="AJ18" s="98"/>
      <c r="AK18" s="90">
        <f t="shared" ref="AK18:AK36" si="22">IF(AD18=0,0,(AD18-AE18-AF18-AG18-AH18-AI18-AJ18))</f>
        <v>0</v>
      </c>
      <c r="AL18" s="90"/>
      <c r="AM18" s="90"/>
      <c r="AN18" s="90"/>
      <c r="AO18" s="88">
        <f t="shared" si="18"/>
        <v>0</v>
      </c>
      <c r="AP18" s="100"/>
      <c r="AQ18" s="90">
        <f t="shared" si="19"/>
        <v>0</v>
      </c>
      <c r="AR18" s="98"/>
      <c r="AS18" s="101"/>
      <c r="AT18" s="106"/>
      <c r="AU18" s="106"/>
      <c r="AV18" s="106"/>
      <c r="AW18" s="106"/>
    </row>
    <row r="19" spans="1:49" ht="50.1" customHeight="1">
      <c r="A19" s="78">
        <v>13</v>
      </c>
      <c r="B19" s="78" t="s">
        <v>73</v>
      </c>
      <c r="C19" s="78"/>
      <c r="D19" s="78">
        <v>521001</v>
      </c>
      <c r="E19" s="78"/>
      <c r="F19" s="78"/>
      <c r="G19" s="78"/>
      <c r="H19" s="78"/>
      <c r="I19" s="78"/>
      <c r="J19" s="78"/>
      <c r="K19" s="78"/>
      <c r="L19" s="78">
        <f t="shared" si="0"/>
        <v>0</v>
      </c>
      <c r="M19" s="79">
        <f t="shared" si="1"/>
        <v>0</v>
      </c>
      <c r="N19" s="94"/>
      <c r="O19" s="81">
        <f t="shared" si="13"/>
        <v>0</v>
      </c>
      <c r="P19" s="79">
        <f t="shared" si="20"/>
        <v>0</v>
      </c>
      <c r="Q19" s="95"/>
      <c r="R19" s="79">
        <f t="shared" si="2"/>
        <v>0</v>
      </c>
      <c r="S19" s="96"/>
      <c r="T19" s="79">
        <f t="shared" si="3"/>
        <v>0</v>
      </c>
      <c r="U19" s="79">
        <f t="shared" si="14"/>
        <v>0</v>
      </c>
      <c r="V19" s="97"/>
      <c r="W19" s="79">
        <f t="shared" si="21"/>
        <v>0</v>
      </c>
      <c r="X19" s="79">
        <f t="shared" si="15"/>
        <v>0</v>
      </c>
      <c r="Y19" s="79">
        <f t="shared" si="16"/>
        <v>0</v>
      </c>
      <c r="Z19" s="79">
        <f t="shared" si="5"/>
        <v>0</v>
      </c>
      <c r="AA19" s="79">
        <f t="shared" si="6"/>
        <v>0</v>
      </c>
      <c r="AB19" s="79">
        <f t="shared" si="17"/>
        <v>0</v>
      </c>
      <c r="AC19" s="79">
        <f t="shared" si="7"/>
        <v>0</v>
      </c>
      <c r="AD19" s="79">
        <f t="shared" si="8"/>
        <v>0</v>
      </c>
      <c r="AE19" s="79">
        <f t="shared" si="9"/>
        <v>0</v>
      </c>
      <c r="AF19" s="79">
        <f t="shared" si="10"/>
        <v>0</v>
      </c>
      <c r="AG19" s="98"/>
      <c r="AH19" s="99"/>
      <c r="AI19" s="98">
        <f t="shared" si="11"/>
        <v>0</v>
      </c>
      <c r="AJ19" s="98"/>
      <c r="AK19" s="90">
        <f t="shared" si="22"/>
        <v>0</v>
      </c>
      <c r="AL19" s="90"/>
      <c r="AM19" s="90"/>
      <c r="AN19" s="90"/>
      <c r="AO19" s="88">
        <f t="shared" si="18"/>
        <v>0</v>
      </c>
      <c r="AP19" s="100"/>
      <c r="AQ19" s="90">
        <f t="shared" si="19"/>
        <v>0</v>
      </c>
      <c r="AR19" s="98"/>
      <c r="AS19" s="101"/>
      <c r="AT19" s="106"/>
      <c r="AU19" s="106"/>
      <c r="AV19" s="106"/>
      <c r="AW19" s="106"/>
    </row>
    <row r="20" spans="1:49" ht="50.1" customHeight="1">
      <c r="A20" s="78">
        <v>14</v>
      </c>
      <c r="B20" s="78" t="s">
        <v>74</v>
      </c>
      <c r="C20" s="78"/>
      <c r="D20" s="78">
        <v>611010</v>
      </c>
      <c r="E20" s="78"/>
      <c r="F20" s="78"/>
      <c r="G20" s="78"/>
      <c r="H20" s="78"/>
      <c r="I20" s="78"/>
      <c r="J20" s="78"/>
      <c r="K20" s="78"/>
      <c r="L20" s="78">
        <f t="shared" si="0"/>
        <v>0</v>
      </c>
      <c r="M20" s="79">
        <f t="shared" si="1"/>
        <v>0</v>
      </c>
      <c r="N20" s="108"/>
      <c r="O20" s="81">
        <f t="shared" si="13"/>
        <v>0</v>
      </c>
      <c r="P20" s="79">
        <f t="shared" si="20"/>
        <v>0</v>
      </c>
      <c r="Q20" s="95"/>
      <c r="R20" s="79">
        <f t="shared" si="2"/>
        <v>0</v>
      </c>
      <c r="S20" s="96"/>
      <c r="T20" s="79">
        <f t="shared" si="3"/>
        <v>0</v>
      </c>
      <c r="U20" s="79">
        <f t="shared" si="14"/>
        <v>0</v>
      </c>
      <c r="V20" s="97"/>
      <c r="W20" s="79">
        <f t="shared" si="21"/>
        <v>0</v>
      </c>
      <c r="X20" s="79">
        <f t="shared" si="15"/>
        <v>0</v>
      </c>
      <c r="Y20" s="79">
        <f t="shared" si="16"/>
        <v>0</v>
      </c>
      <c r="Z20" s="79">
        <f t="shared" si="5"/>
        <v>0</v>
      </c>
      <c r="AA20" s="79">
        <f t="shared" si="6"/>
        <v>0</v>
      </c>
      <c r="AB20" s="79">
        <f t="shared" si="17"/>
        <v>0</v>
      </c>
      <c r="AC20" s="79">
        <f t="shared" si="7"/>
        <v>0</v>
      </c>
      <c r="AD20" s="79">
        <f t="shared" si="8"/>
        <v>0</v>
      </c>
      <c r="AE20" s="79">
        <f t="shared" si="9"/>
        <v>0</v>
      </c>
      <c r="AF20" s="79">
        <f t="shared" si="10"/>
        <v>0</v>
      </c>
      <c r="AG20" s="98"/>
      <c r="AH20" s="98"/>
      <c r="AI20" s="98">
        <f t="shared" si="11"/>
        <v>0</v>
      </c>
      <c r="AJ20" s="98"/>
      <c r="AK20" s="90">
        <f t="shared" si="22"/>
        <v>0</v>
      </c>
      <c r="AL20" s="90"/>
      <c r="AM20" s="90"/>
      <c r="AN20" s="90"/>
      <c r="AO20" s="88">
        <f t="shared" si="18"/>
        <v>0</v>
      </c>
      <c r="AP20" s="100"/>
      <c r="AQ20" s="90">
        <f t="shared" si="19"/>
        <v>0</v>
      </c>
      <c r="AR20" s="98"/>
      <c r="AS20" s="101"/>
      <c r="AT20" s="106"/>
      <c r="AU20" s="106"/>
      <c r="AV20" s="106"/>
      <c r="AW20" s="106"/>
    </row>
    <row r="21" spans="1:49" ht="50.1" customHeight="1">
      <c r="A21" s="78">
        <v>15</v>
      </c>
      <c r="B21" s="78" t="s">
        <v>75</v>
      </c>
      <c r="C21" s="78"/>
      <c r="D21" s="78">
        <v>521001</v>
      </c>
      <c r="E21" s="78"/>
      <c r="F21" s="78"/>
      <c r="G21" s="78"/>
      <c r="H21" s="78"/>
      <c r="I21" s="78"/>
      <c r="J21" s="78"/>
      <c r="K21" s="78"/>
      <c r="L21" s="78">
        <f t="shared" si="0"/>
        <v>0</v>
      </c>
      <c r="M21" s="79">
        <f t="shared" si="1"/>
        <v>0</v>
      </c>
      <c r="N21" s="94"/>
      <c r="O21" s="81">
        <f t="shared" si="13"/>
        <v>0</v>
      </c>
      <c r="P21" s="79">
        <f t="shared" si="20"/>
        <v>0</v>
      </c>
      <c r="Q21" s="95"/>
      <c r="R21" s="79">
        <f t="shared" si="2"/>
        <v>0</v>
      </c>
      <c r="S21" s="96"/>
      <c r="T21" s="79">
        <f t="shared" si="3"/>
        <v>0</v>
      </c>
      <c r="U21" s="79">
        <f t="shared" si="14"/>
        <v>0</v>
      </c>
      <c r="V21" s="97"/>
      <c r="W21" s="79">
        <f t="shared" si="21"/>
        <v>0</v>
      </c>
      <c r="X21" s="79">
        <f t="shared" si="15"/>
        <v>0</v>
      </c>
      <c r="Y21" s="79">
        <f t="shared" si="16"/>
        <v>0</v>
      </c>
      <c r="Z21" s="79">
        <f t="shared" si="5"/>
        <v>0</v>
      </c>
      <c r="AA21" s="79">
        <f t="shared" si="6"/>
        <v>0</v>
      </c>
      <c r="AB21" s="79">
        <f t="shared" si="17"/>
        <v>0</v>
      </c>
      <c r="AC21" s="79">
        <f t="shared" si="7"/>
        <v>0</v>
      </c>
      <c r="AD21" s="79">
        <f t="shared" si="8"/>
        <v>0</v>
      </c>
      <c r="AE21" s="79">
        <f t="shared" si="9"/>
        <v>0</v>
      </c>
      <c r="AF21" s="79">
        <f t="shared" si="10"/>
        <v>0</v>
      </c>
      <c r="AG21" s="98"/>
      <c r="AH21" s="99"/>
      <c r="AI21" s="98">
        <f t="shared" si="11"/>
        <v>0</v>
      </c>
      <c r="AJ21" s="98"/>
      <c r="AK21" s="90">
        <f t="shared" si="22"/>
        <v>0</v>
      </c>
      <c r="AL21" s="90"/>
      <c r="AM21" s="90"/>
      <c r="AN21" s="90"/>
      <c r="AO21" s="88">
        <f t="shared" si="18"/>
        <v>0</v>
      </c>
      <c r="AP21" s="100"/>
      <c r="AQ21" s="90">
        <f t="shared" si="19"/>
        <v>0</v>
      </c>
      <c r="AR21" s="98"/>
      <c r="AS21" s="101"/>
      <c r="AT21" s="106"/>
      <c r="AU21" s="106"/>
      <c r="AV21" s="106"/>
      <c r="AW21" s="106"/>
    </row>
    <row r="22" spans="1:49" ht="50.1" customHeight="1">
      <c r="A22" s="78">
        <v>16</v>
      </c>
      <c r="B22" s="78" t="s">
        <v>76</v>
      </c>
      <c r="C22" s="78"/>
      <c r="D22" s="78">
        <v>521001</v>
      </c>
      <c r="E22" s="78"/>
      <c r="F22" s="78"/>
      <c r="G22" s="78"/>
      <c r="H22" s="78"/>
      <c r="I22" s="78"/>
      <c r="J22" s="78"/>
      <c r="K22" s="78"/>
      <c r="L22" s="78">
        <f t="shared" si="0"/>
        <v>0</v>
      </c>
      <c r="M22" s="79">
        <f t="shared" si="1"/>
        <v>0</v>
      </c>
      <c r="N22" s="108"/>
      <c r="O22" s="81">
        <f t="shared" si="13"/>
        <v>0</v>
      </c>
      <c r="P22" s="79">
        <f t="shared" si="20"/>
        <v>0</v>
      </c>
      <c r="Q22" s="95"/>
      <c r="R22" s="79">
        <f t="shared" si="2"/>
        <v>0</v>
      </c>
      <c r="S22" s="96"/>
      <c r="T22" s="79">
        <f t="shared" si="3"/>
        <v>0</v>
      </c>
      <c r="U22" s="79">
        <f t="shared" si="14"/>
        <v>0</v>
      </c>
      <c r="V22" s="97"/>
      <c r="W22" s="79">
        <f t="shared" si="21"/>
        <v>0</v>
      </c>
      <c r="X22" s="79">
        <f t="shared" si="15"/>
        <v>0</v>
      </c>
      <c r="Y22" s="79">
        <f t="shared" si="16"/>
        <v>0</v>
      </c>
      <c r="Z22" s="79">
        <f t="shared" si="5"/>
        <v>0</v>
      </c>
      <c r="AA22" s="79">
        <f t="shared" si="6"/>
        <v>0</v>
      </c>
      <c r="AB22" s="79">
        <f t="shared" si="17"/>
        <v>0</v>
      </c>
      <c r="AC22" s="79">
        <f t="shared" si="7"/>
        <v>0</v>
      </c>
      <c r="AD22" s="79">
        <f t="shared" si="8"/>
        <v>0</v>
      </c>
      <c r="AE22" s="79">
        <f t="shared" si="9"/>
        <v>0</v>
      </c>
      <c r="AF22" s="79">
        <f t="shared" si="10"/>
        <v>0</v>
      </c>
      <c r="AG22" s="98"/>
      <c r="AH22" s="99"/>
      <c r="AI22" s="98">
        <f t="shared" si="11"/>
        <v>0</v>
      </c>
      <c r="AJ22" s="98"/>
      <c r="AK22" s="90">
        <f t="shared" si="22"/>
        <v>0</v>
      </c>
      <c r="AL22" s="90"/>
      <c r="AM22" s="90"/>
      <c r="AN22" s="90"/>
      <c r="AO22" s="88">
        <f t="shared" si="18"/>
        <v>0</v>
      </c>
      <c r="AP22" s="100"/>
      <c r="AQ22" s="90">
        <f t="shared" si="19"/>
        <v>0</v>
      </c>
      <c r="AR22" s="98"/>
      <c r="AS22" s="101"/>
      <c r="AT22" s="106"/>
      <c r="AU22" s="106"/>
      <c r="AV22" s="106"/>
      <c r="AW22" s="106"/>
    </row>
    <row r="23" spans="1:49" ht="50.1" customHeight="1">
      <c r="A23" s="78">
        <v>17</v>
      </c>
      <c r="B23" s="78" t="s">
        <v>77</v>
      </c>
      <c r="C23" s="78"/>
      <c r="D23" s="78">
        <v>521001</v>
      </c>
      <c r="E23" s="78"/>
      <c r="F23" s="78"/>
      <c r="G23" s="78"/>
      <c r="H23" s="78"/>
      <c r="I23" s="78"/>
      <c r="J23" s="78"/>
      <c r="K23" s="78"/>
      <c r="L23" s="78">
        <f t="shared" si="0"/>
        <v>0</v>
      </c>
      <c r="M23" s="79">
        <f t="shared" si="1"/>
        <v>0</v>
      </c>
      <c r="N23" s="94"/>
      <c r="O23" s="81">
        <f t="shared" si="13"/>
        <v>0</v>
      </c>
      <c r="P23" s="79">
        <f t="shared" si="20"/>
        <v>0</v>
      </c>
      <c r="Q23" s="95"/>
      <c r="R23" s="79">
        <f t="shared" si="2"/>
        <v>0</v>
      </c>
      <c r="S23" s="96"/>
      <c r="T23" s="79">
        <f t="shared" si="3"/>
        <v>0</v>
      </c>
      <c r="U23" s="79">
        <f t="shared" si="14"/>
        <v>0</v>
      </c>
      <c r="V23" s="97"/>
      <c r="W23" s="79">
        <f t="shared" si="21"/>
        <v>0</v>
      </c>
      <c r="X23" s="79">
        <f t="shared" si="15"/>
        <v>0</v>
      </c>
      <c r="Y23" s="79">
        <f t="shared" si="16"/>
        <v>0</v>
      </c>
      <c r="Z23" s="79">
        <f t="shared" si="5"/>
        <v>0</v>
      </c>
      <c r="AA23" s="79">
        <f t="shared" si="6"/>
        <v>0</v>
      </c>
      <c r="AB23" s="79">
        <f t="shared" si="17"/>
        <v>0</v>
      </c>
      <c r="AC23" s="79">
        <f t="shared" si="7"/>
        <v>0</v>
      </c>
      <c r="AD23" s="79">
        <f t="shared" si="8"/>
        <v>0</v>
      </c>
      <c r="AE23" s="79">
        <f t="shared" si="9"/>
        <v>0</v>
      </c>
      <c r="AF23" s="79">
        <f t="shared" si="10"/>
        <v>0</v>
      </c>
      <c r="AG23" s="98"/>
      <c r="AH23" s="99"/>
      <c r="AI23" s="98">
        <f t="shared" si="11"/>
        <v>0</v>
      </c>
      <c r="AJ23" s="98"/>
      <c r="AK23" s="90">
        <f t="shared" si="22"/>
        <v>0</v>
      </c>
      <c r="AL23" s="90"/>
      <c r="AM23" s="90"/>
      <c r="AN23" s="90"/>
      <c r="AO23" s="88">
        <f t="shared" si="18"/>
        <v>0</v>
      </c>
      <c r="AP23" s="100"/>
      <c r="AQ23" s="90">
        <f t="shared" si="19"/>
        <v>0</v>
      </c>
      <c r="AR23" s="98"/>
      <c r="AS23" s="101"/>
      <c r="AT23" s="106"/>
      <c r="AU23" s="106"/>
      <c r="AV23" s="106"/>
      <c r="AW23" s="106"/>
    </row>
    <row r="24" spans="1:49" ht="50.1" customHeight="1">
      <c r="A24" s="78">
        <v>18</v>
      </c>
      <c r="B24" s="78" t="s">
        <v>78</v>
      </c>
      <c r="C24" s="78"/>
      <c r="D24" s="78">
        <v>521001</v>
      </c>
      <c r="E24" s="78"/>
      <c r="F24" s="78"/>
      <c r="G24" s="78"/>
      <c r="H24" s="78"/>
      <c r="I24" s="78"/>
      <c r="J24" s="78"/>
      <c r="K24" s="78"/>
      <c r="L24" s="78">
        <f t="shared" si="0"/>
        <v>0</v>
      </c>
      <c r="M24" s="79">
        <f t="shared" si="1"/>
        <v>0</v>
      </c>
      <c r="N24" s="108"/>
      <c r="O24" s="81">
        <f t="shared" si="13"/>
        <v>0</v>
      </c>
      <c r="P24" s="79">
        <f t="shared" si="20"/>
        <v>0</v>
      </c>
      <c r="Q24" s="95"/>
      <c r="R24" s="79">
        <f t="shared" si="2"/>
        <v>0</v>
      </c>
      <c r="S24" s="96"/>
      <c r="T24" s="79">
        <f t="shared" si="3"/>
        <v>0</v>
      </c>
      <c r="U24" s="79">
        <f t="shared" si="14"/>
        <v>0</v>
      </c>
      <c r="V24" s="97"/>
      <c r="W24" s="79">
        <f t="shared" si="21"/>
        <v>0</v>
      </c>
      <c r="X24" s="79">
        <f t="shared" si="15"/>
        <v>0</v>
      </c>
      <c r="Y24" s="79">
        <f t="shared" si="16"/>
        <v>0</v>
      </c>
      <c r="Z24" s="79">
        <f t="shared" si="5"/>
        <v>0</v>
      </c>
      <c r="AA24" s="79">
        <f t="shared" si="6"/>
        <v>0</v>
      </c>
      <c r="AB24" s="79">
        <f t="shared" si="17"/>
        <v>0</v>
      </c>
      <c r="AC24" s="79">
        <f t="shared" si="7"/>
        <v>0</v>
      </c>
      <c r="AD24" s="79">
        <f t="shared" si="8"/>
        <v>0</v>
      </c>
      <c r="AE24" s="79">
        <f t="shared" si="9"/>
        <v>0</v>
      </c>
      <c r="AF24" s="79">
        <f t="shared" si="10"/>
        <v>0</v>
      </c>
      <c r="AG24" s="98"/>
      <c r="AH24" s="99"/>
      <c r="AI24" s="98">
        <f t="shared" si="11"/>
        <v>0</v>
      </c>
      <c r="AJ24" s="98"/>
      <c r="AK24" s="90">
        <f t="shared" si="22"/>
        <v>0</v>
      </c>
      <c r="AL24" s="90"/>
      <c r="AM24" s="90"/>
      <c r="AN24" s="90"/>
      <c r="AO24" s="88">
        <f t="shared" si="18"/>
        <v>0</v>
      </c>
      <c r="AP24" s="100"/>
      <c r="AQ24" s="90">
        <f t="shared" si="19"/>
        <v>0</v>
      </c>
      <c r="AR24" s="98"/>
      <c r="AS24" s="101"/>
      <c r="AT24" s="106"/>
      <c r="AU24" s="106"/>
      <c r="AV24" s="106"/>
      <c r="AW24" s="106"/>
    </row>
    <row r="25" spans="1:49" ht="50.1" customHeight="1">
      <c r="A25" s="78">
        <v>19</v>
      </c>
      <c r="B25" s="78" t="s">
        <v>79</v>
      </c>
      <c r="C25" s="78"/>
      <c r="D25" s="78">
        <v>611010</v>
      </c>
      <c r="E25" s="78"/>
      <c r="F25" s="78"/>
      <c r="G25" s="78"/>
      <c r="H25" s="78"/>
      <c r="I25" s="78"/>
      <c r="J25" s="78"/>
      <c r="K25" s="78"/>
      <c r="L25" s="78">
        <f t="shared" si="0"/>
        <v>0</v>
      </c>
      <c r="M25" s="79">
        <f t="shared" si="1"/>
        <v>0</v>
      </c>
      <c r="N25" s="94"/>
      <c r="O25" s="81">
        <f t="shared" si="13"/>
        <v>0</v>
      </c>
      <c r="P25" s="79">
        <f t="shared" si="20"/>
        <v>0</v>
      </c>
      <c r="Q25" s="95"/>
      <c r="R25" s="79">
        <f t="shared" si="2"/>
        <v>0</v>
      </c>
      <c r="S25" s="96"/>
      <c r="T25" s="79">
        <f t="shared" si="3"/>
        <v>0</v>
      </c>
      <c r="U25" s="79">
        <f t="shared" si="14"/>
        <v>0</v>
      </c>
      <c r="V25" s="97"/>
      <c r="W25" s="79">
        <f t="shared" si="21"/>
        <v>0</v>
      </c>
      <c r="X25" s="79">
        <f t="shared" si="15"/>
        <v>0</v>
      </c>
      <c r="Y25" s="79">
        <f t="shared" si="16"/>
        <v>0</v>
      </c>
      <c r="Z25" s="79">
        <f t="shared" si="5"/>
        <v>0</v>
      </c>
      <c r="AA25" s="79">
        <f t="shared" si="6"/>
        <v>0</v>
      </c>
      <c r="AB25" s="79">
        <f t="shared" si="17"/>
        <v>0</v>
      </c>
      <c r="AC25" s="79">
        <f t="shared" si="7"/>
        <v>0</v>
      </c>
      <c r="AD25" s="79">
        <f t="shared" si="8"/>
        <v>0</v>
      </c>
      <c r="AE25" s="79">
        <f t="shared" si="9"/>
        <v>0</v>
      </c>
      <c r="AF25" s="79">
        <f t="shared" si="10"/>
        <v>0</v>
      </c>
      <c r="AG25" s="98"/>
      <c r="AH25" s="99"/>
      <c r="AI25" s="98">
        <f t="shared" si="11"/>
        <v>0</v>
      </c>
      <c r="AJ25" s="98"/>
      <c r="AK25" s="90">
        <f t="shared" si="22"/>
        <v>0</v>
      </c>
      <c r="AL25" s="90"/>
      <c r="AM25" s="90"/>
      <c r="AN25" s="90"/>
      <c r="AO25" s="88">
        <f t="shared" si="18"/>
        <v>0</v>
      </c>
      <c r="AP25" s="100"/>
      <c r="AQ25" s="90">
        <f t="shared" si="19"/>
        <v>0</v>
      </c>
      <c r="AR25" s="98"/>
      <c r="AS25" s="101"/>
      <c r="AT25" s="106"/>
      <c r="AU25" s="106"/>
      <c r="AV25" s="106"/>
      <c r="AW25" s="106"/>
    </row>
    <row r="26" spans="1:49" ht="50.1" customHeight="1">
      <c r="A26" s="78">
        <v>20</v>
      </c>
      <c r="B26" s="78" t="s">
        <v>80</v>
      </c>
      <c r="C26" s="78"/>
      <c r="D26" s="78">
        <v>521002</v>
      </c>
      <c r="E26" s="78"/>
      <c r="F26" s="78"/>
      <c r="G26" s="78"/>
      <c r="H26" s="78"/>
      <c r="I26" s="78"/>
      <c r="J26" s="78"/>
      <c r="K26" s="78"/>
      <c r="L26" s="78">
        <f t="shared" si="0"/>
        <v>0</v>
      </c>
      <c r="M26" s="79">
        <f t="shared" si="1"/>
        <v>0</v>
      </c>
      <c r="N26" s="109"/>
      <c r="O26" s="81">
        <f t="shared" si="13"/>
        <v>0</v>
      </c>
      <c r="P26" s="79">
        <f t="shared" si="20"/>
        <v>0</v>
      </c>
      <c r="Q26" s="95"/>
      <c r="R26" s="79">
        <f t="shared" si="2"/>
        <v>0</v>
      </c>
      <c r="S26" s="96"/>
      <c r="T26" s="79">
        <f t="shared" si="3"/>
        <v>0</v>
      </c>
      <c r="U26" s="79">
        <f t="shared" si="14"/>
        <v>0</v>
      </c>
      <c r="V26" s="97"/>
      <c r="W26" s="79">
        <f t="shared" si="21"/>
        <v>0</v>
      </c>
      <c r="X26" s="79">
        <f t="shared" si="15"/>
        <v>0</v>
      </c>
      <c r="Y26" s="79">
        <f t="shared" si="16"/>
        <v>0</v>
      </c>
      <c r="Z26" s="79">
        <f t="shared" si="5"/>
        <v>0</v>
      </c>
      <c r="AA26" s="79">
        <f t="shared" si="6"/>
        <v>0</v>
      </c>
      <c r="AB26" s="79">
        <f t="shared" si="17"/>
        <v>0</v>
      </c>
      <c r="AC26" s="79">
        <f t="shared" si="7"/>
        <v>0</v>
      </c>
      <c r="AD26" s="79">
        <f>(Z26+AC26)</f>
        <v>0</v>
      </c>
      <c r="AE26" s="79">
        <f t="shared" si="9"/>
        <v>0</v>
      </c>
      <c r="AF26" s="79">
        <f t="shared" si="10"/>
        <v>0</v>
      </c>
      <c r="AG26" s="98"/>
      <c r="AH26" s="99"/>
      <c r="AI26" s="98">
        <f t="shared" si="11"/>
        <v>0</v>
      </c>
      <c r="AJ26" s="98"/>
      <c r="AK26" s="90">
        <f t="shared" si="22"/>
        <v>0</v>
      </c>
      <c r="AL26" s="90"/>
      <c r="AM26" s="90"/>
      <c r="AN26" s="90"/>
      <c r="AO26" s="88">
        <f t="shared" si="18"/>
        <v>0</v>
      </c>
      <c r="AP26" s="100"/>
      <c r="AQ26" s="90">
        <f t="shared" si="19"/>
        <v>0</v>
      </c>
      <c r="AR26" s="98"/>
      <c r="AS26" s="101"/>
      <c r="AT26" s="106"/>
      <c r="AU26" s="106"/>
      <c r="AV26" s="106"/>
      <c r="AW26" s="106"/>
    </row>
    <row r="27" spans="1:49" ht="50.1" customHeight="1">
      <c r="A27" s="78">
        <v>21</v>
      </c>
      <c r="B27" s="78" t="s">
        <v>81</v>
      </c>
      <c r="C27" s="78"/>
      <c r="D27" s="78">
        <v>521002</v>
      </c>
      <c r="E27" s="78"/>
      <c r="F27" s="78"/>
      <c r="G27" s="78"/>
      <c r="H27" s="78"/>
      <c r="I27" s="78"/>
      <c r="J27" s="78"/>
      <c r="K27" s="78"/>
      <c r="L27" s="78">
        <f t="shared" si="0"/>
        <v>0</v>
      </c>
      <c r="M27" s="79">
        <f t="shared" si="1"/>
        <v>0</v>
      </c>
      <c r="N27" s="108"/>
      <c r="O27" s="81">
        <f t="shared" si="13"/>
        <v>0</v>
      </c>
      <c r="P27" s="79">
        <f t="shared" si="20"/>
        <v>0</v>
      </c>
      <c r="Q27" s="95"/>
      <c r="R27" s="79">
        <f t="shared" si="2"/>
        <v>0</v>
      </c>
      <c r="S27" s="96"/>
      <c r="T27" s="79">
        <f t="shared" si="3"/>
        <v>0</v>
      </c>
      <c r="U27" s="79">
        <f t="shared" si="14"/>
        <v>0</v>
      </c>
      <c r="V27" s="97"/>
      <c r="W27" s="79">
        <f t="shared" si="21"/>
        <v>0</v>
      </c>
      <c r="X27" s="79">
        <f t="shared" si="15"/>
        <v>0</v>
      </c>
      <c r="Y27" s="79">
        <f t="shared" si="16"/>
        <v>0</v>
      </c>
      <c r="Z27" s="79">
        <f t="shared" si="5"/>
        <v>0</v>
      </c>
      <c r="AA27" s="79">
        <f t="shared" si="6"/>
        <v>0</v>
      </c>
      <c r="AB27" s="79">
        <f t="shared" si="17"/>
        <v>0</v>
      </c>
      <c r="AC27" s="79">
        <f t="shared" si="7"/>
        <v>0</v>
      </c>
      <c r="AD27" s="79">
        <f t="shared" ref="AD27:AD40" si="23">(Z27+AC27)</f>
        <v>0</v>
      </c>
      <c r="AE27" s="79">
        <f t="shared" si="9"/>
        <v>0</v>
      </c>
      <c r="AF27" s="79">
        <f t="shared" si="10"/>
        <v>0</v>
      </c>
      <c r="AG27" s="98"/>
      <c r="AH27" s="98"/>
      <c r="AI27" s="98">
        <f t="shared" si="11"/>
        <v>0</v>
      </c>
      <c r="AJ27" s="98"/>
      <c r="AK27" s="90">
        <f t="shared" si="22"/>
        <v>0</v>
      </c>
      <c r="AL27" s="90"/>
      <c r="AM27" s="90"/>
      <c r="AN27" s="90"/>
      <c r="AO27" s="88">
        <f t="shared" si="18"/>
        <v>0</v>
      </c>
      <c r="AP27" s="100"/>
      <c r="AQ27" s="90">
        <f t="shared" si="19"/>
        <v>0</v>
      </c>
      <c r="AR27" s="98"/>
      <c r="AS27" s="101"/>
      <c r="AT27" s="106"/>
      <c r="AU27" s="106"/>
      <c r="AV27" s="106"/>
      <c r="AW27" s="106"/>
    </row>
    <row r="28" spans="1:49" ht="50.1" customHeight="1">
      <c r="A28" s="78">
        <v>22</v>
      </c>
      <c r="B28" s="78" t="s">
        <v>82</v>
      </c>
      <c r="C28" s="78"/>
      <c r="D28" s="78">
        <v>521002</v>
      </c>
      <c r="E28" s="78"/>
      <c r="F28" s="78"/>
      <c r="G28" s="78"/>
      <c r="H28" s="78"/>
      <c r="I28" s="78"/>
      <c r="J28" s="78"/>
      <c r="K28" s="78"/>
      <c r="L28" s="78">
        <f t="shared" si="0"/>
        <v>0</v>
      </c>
      <c r="M28" s="79">
        <f t="shared" si="1"/>
        <v>0</v>
      </c>
      <c r="N28" s="94"/>
      <c r="O28" s="81">
        <f t="shared" si="13"/>
        <v>0</v>
      </c>
      <c r="P28" s="79">
        <f t="shared" si="20"/>
        <v>0</v>
      </c>
      <c r="Q28" s="95"/>
      <c r="R28" s="79">
        <f t="shared" si="2"/>
        <v>0</v>
      </c>
      <c r="S28" s="96"/>
      <c r="T28" s="79">
        <f t="shared" si="3"/>
        <v>0</v>
      </c>
      <c r="U28" s="79">
        <f t="shared" si="14"/>
        <v>0</v>
      </c>
      <c r="V28" s="97"/>
      <c r="W28" s="79">
        <f t="shared" si="21"/>
        <v>0</v>
      </c>
      <c r="X28" s="79">
        <f t="shared" si="15"/>
        <v>0</v>
      </c>
      <c r="Y28" s="79">
        <f t="shared" si="16"/>
        <v>0</v>
      </c>
      <c r="Z28" s="79">
        <f t="shared" si="5"/>
        <v>0</v>
      </c>
      <c r="AA28" s="79">
        <f t="shared" si="6"/>
        <v>0</v>
      </c>
      <c r="AB28" s="79">
        <f t="shared" si="17"/>
        <v>0</v>
      </c>
      <c r="AC28" s="79">
        <f t="shared" si="7"/>
        <v>0</v>
      </c>
      <c r="AD28" s="79">
        <f t="shared" si="23"/>
        <v>0</v>
      </c>
      <c r="AE28" s="79">
        <f t="shared" si="9"/>
        <v>0</v>
      </c>
      <c r="AF28" s="79">
        <f t="shared" si="10"/>
        <v>0</v>
      </c>
      <c r="AG28" s="98"/>
      <c r="AH28" s="99"/>
      <c r="AI28" s="98">
        <f t="shared" si="11"/>
        <v>0</v>
      </c>
      <c r="AJ28" s="98"/>
      <c r="AK28" s="90">
        <f t="shared" si="22"/>
        <v>0</v>
      </c>
      <c r="AL28" s="90"/>
      <c r="AM28" s="90"/>
      <c r="AN28" s="90"/>
      <c r="AO28" s="88">
        <f t="shared" si="18"/>
        <v>0</v>
      </c>
      <c r="AP28" s="100"/>
      <c r="AQ28" s="90">
        <f t="shared" si="19"/>
        <v>0</v>
      </c>
      <c r="AR28" s="98"/>
      <c r="AS28" s="101"/>
      <c r="AT28" s="106"/>
      <c r="AU28" s="106"/>
      <c r="AV28" s="106"/>
      <c r="AW28" s="106"/>
    </row>
    <row r="29" spans="1:49" ht="50.1" customHeight="1">
      <c r="A29" s="78">
        <v>23</v>
      </c>
      <c r="B29" s="78" t="s">
        <v>83</v>
      </c>
      <c r="C29" s="78"/>
      <c r="D29" s="78">
        <v>521002</v>
      </c>
      <c r="E29" s="78"/>
      <c r="F29" s="78"/>
      <c r="G29" s="78"/>
      <c r="H29" s="78"/>
      <c r="I29" s="78"/>
      <c r="J29" s="78"/>
      <c r="K29" s="78"/>
      <c r="L29" s="78">
        <f t="shared" si="0"/>
        <v>0</v>
      </c>
      <c r="M29" s="79">
        <f t="shared" si="1"/>
        <v>0</v>
      </c>
      <c r="N29" s="94"/>
      <c r="O29" s="81">
        <f t="shared" si="13"/>
        <v>0</v>
      </c>
      <c r="P29" s="79">
        <f t="shared" si="20"/>
        <v>0</v>
      </c>
      <c r="Q29" s="95"/>
      <c r="R29" s="79">
        <f t="shared" si="2"/>
        <v>0</v>
      </c>
      <c r="S29" s="96"/>
      <c r="T29" s="79">
        <f t="shared" si="3"/>
        <v>0</v>
      </c>
      <c r="U29" s="79">
        <f t="shared" si="14"/>
        <v>0</v>
      </c>
      <c r="V29" s="97"/>
      <c r="W29" s="79">
        <f t="shared" si="21"/>
        <v>0</v>
      </c>
      <c r="X29" s="79">
        <f t="shared" si="15"/>
        <v>0</v>
      </c>
      <c r="Y29" s="79">
        <f t="shared" si="16"/>
        <v>0</v>
      </c>
      <c r="Z29" s="79">
        <f t="shared" si="5"/>
        <v>0</v>
      </c>
      <c r="AA29" s="79">
        <f t="shared" si="6"/>
        <v>0</v>
      </c>
      <c r="AB29" s="79">
        <f t="shared" si="17"/>
        <v>0</v>
      </c>
      <c r="AC29" s="79">
        <f t="shared" si="7"/>
        <v>0</v>
      </c>
      <c r="AD29" s="79">
        <v>0</v>
      </c>
      <c r="AE29" s="79">
        <f t="shared" si="9"/>
        <v>0</v>
      </c>
      <c r="AF29" s="79">
        <v>0</v>
      </c>
      <c r="AG29" s="98"/>
      <c r="AH29" s="99"/>
      <c r="AI29" s="98">
        <f t="shared" si="11"/>
        <v>0</v>
      </c>
      <c r="AJ29" s="98"/>
      <c r="AK29" s="90">
        <f t="shared" si="22"/>
        <v>0</v>
      </c>
      <c r="AL29" s="90"/>
      <c r="AM29" s="90"/>
      <c r="AN29" s="90"/>
      <c r="AO29" s="88">
        <f t="shared" si="18"/>
        <v>0</v>
      </c>
      <c r="AP29" s="100"/>
      <c r="AQ29" s="90">
        <f t="shared" si="19"/>
        <v>0</v>
      </c>
      <c r="AR29" s="98"/>
      <c r="AS29" s="101"/>
      <c r="AT29" s="106"/>
      <c r="AU29" s="106"/>
      <c r="AV29" s="106"/>
      <c r="AW29" s="106"/>
    </row>
    <row r="30" spans="1:49" ht="50.1" customHeight="1">
      <c r="A30" s="78">
        <v>24</v>
      </c>
      <c r="B30" s="78" t="s">
        <v>84</v>
      </c>
      <c r="C30" s="78"/>
      <c r="D30" s="78">
        <v>521002</v>
      </c>
      <c r="E30" s="78"/>
      <c r="F30" s="78"/>
      <c r="G30" s="78"/>
      <c r="H30" s="78"/>
      <c r="I30" s="78"/>
      <c r="J30" s="78"/>
      <c r="K30" s="78"/>
      <c r="L30" s="78">
        <f t="shared" si="0"/>
        <v>0</v>
      </c>
      <c r="M30" s="79">
        <f t="shared" si="1"/>
        <v>0</v>
      </c>
      <c r="N30" s="94"/>
      <c r="O30" s="81">
        <f t="shared" si="13"/>
        <v>0</v>
      </c>
      <c r="P30" s="79">
        <f t="shared" si="20"/>
        <v>0</v>
      </c>
      <c r="Q30" s="95"/>
      <c r="R30" s="79">
        <f t="shared" si="2"/>
        <v>0</v>
      </c>
      <c r="S30" s="96"/>
      <c r="T30" s="79">
        <f t="shared" si="3"/>
        <v>0</v>
      </c>
      <c r="U30" s="79">
        <f t="shared" si="14"/>
        <v>0</v>
      </c>
      <c r="V30" s="97"/>
      <c r="W30" s="79">
        <f t="shared" si="21"/>
        <v>0</v>
      </c>
      <c r="X30" s="79">
        <f t="shared" si="15"/>
        <v>0</v>
      </c>
      <c r="Y30" s="79">
        <f t="shared" si="16"/>
        <v>0</v>
      </c>
      <c r="Z30" s="79">
        <f t="shared" si="5"/>
        <v>0</v>
      </c>
      <c r="AA30" s="79">
        <f t="shared" si="6"/>
        <v>0</v>
      </c>
      <c r="AB30" s="79">
        <f t="shared" si="17"/>
        <v>0</v>
      </c>
      <c r="AC30" s="79">
        <f t="shared" si="7"/>
        <v>0</v>
      </c>
      <c r="AD30" s="79">
        <f t="shared" si="23"/>
        <v>0</v>
      </c>
      <c r="AE30" s="79">
        <f t="shared" si="9"/>
        <v>0</v>
      </c>
      <c r="AF30" s="79">
        <f t="shared" si="10"/>
        <v>0</v>
      </c>
      <c r="AG30" s="98"/>
      <c r="AH30" s="99"/>
      <c r="AI30" s="98">
        <f t="shared" si="11"/>
        <v>0</v>
      </c>
      <c r="AJ30" s="98"/>
      <c r="AK30" s="90">
        <f t="shared" si="22"/>
        <v>0</v>
      </c>
      <c r="AL30" s="90"/>
      <c r="AM30" s="90"/>
      <c r="AN30" s="90"/>
      <c r="AO30" s="88">
        <f t="shared" si="18"/>
        <v>0</v>
      </c>
      <c r="AP30" s="100"/>
      <c r="AQ30" s="90">
        <f t="shared" si="19"/>
        <v>0</v>
      </c>
      <c r="AR30" s="98"/>
      <c r="AS30" s="101"/>
      <c r="AT30" s="106"/>
      <c r="AU30" s="106"/>
      <c r="AV30" s="106"/>
      <c r="AW30" s="106"/>
    </row>
    <row r="31" spans="1:49" ht="50.1" customHeight="1">
      <c r="A31" s="78">
        <v>25</v>
      </c>
      <c r="B31" s="78" t="s">
        <v>85</v>
      </c>
      <c r="C31" s="78"/>
      <c r="D31" s="78">
        <v>521002</v>
      </c>
      <c r="E31" s="78"/>
      <c r="F31" s="78"/>
      <c r="G31" s="78"/>
      <c r="H31" s="78"/>
      <c r="I31" s="78"/>
      <c r="J31" s="78"/>
      <c r="K31" s="78"/>
      <c r="L31" s="78">
        <f t="shared" si="0"/>
        <v>0</v>
      </c>
      <c r="M31" s="79">
        <f t="shared" si="1"/>
        <v>0</v>
      </c>
      <c r="N31" s="94"/>
      <c r="O31" s="81">
        <f t="shared" si="13"/>
        <v>0</v>
      </c>
      <c r="P31" s="79">
        <f t="shared" si="20"/>
        <v>0</v>
      </c>
      <c r="Q31" s="95"/>
      <c r="R31" s="79">
        <f t="shared" si="2"/>
        <v>0</v>
      </c>
      <c r="S31" s="96"/>
      <c r="T31" s="79">
        <f t="shared" si="3"/>
        <v>0</v>
      </c>
      <c r="U31" s="79">
        <f t="shared" si="14"/>
        <v>0</v>
      </c>
      <c r="V31" s="97"/>
      <c r="W31" s="79">
        <f t="shared" si="21"/>
        <v>0</v>
      </c>
      <c r="X31" s="79">
        <f t="shared" si="15"/>
        <v>0</v>
      </c>
      <c r="Y31" s="79">
        <f t="shared" si="16"/>
        <v>0</v>
      </c>
      <c r="Z31" s="79">
        <f t="shared" si="5"/>
        <v>0</v>
      </c>
      <c r="AA31" s="79">
        <f t="shared" si="6"/>
        <v>0</v>
      </c>
      <c r="AB31" s="79">
        <f t="shared" si="17"/>
        <v>0</v>
      </c>
      <c r="AC31" s="79">
        <f t="shared" si="7"/>
        <v>0</v>
      </c>
      <c r="AD31" s="79">
        <f t="shared" si="23"/>
        <v>0</v>
      </c>
      <c r="AE31" s="79">
        <f t="shared" si="9"/>
        <v>0</v>
      </c>
      <c r="AF31" s="79">
        <f t="shared" si="10"/>
        <v>0</v>
      </c>
      <c r="AG31" s="98"/>
      <c r="AH31" s="99"/>
      <c r="AI31" s="98">
        <f t="shared" si="11"/>
        <v>0</v>
      </c>
      <c r="AJ31" s="98"/>
      <c r="AK31" s="90">
        <f t="shared" si="22"/>
        <v>0</v>
      </c>
      <c r="AL31" s="90"/>
      <c r="AM31" s="90"/>
      <c r="AN31" s="90"/>
      <c r="AO31" s="88">
        <f>SUM(AL31:AN31)</f>
        <v>0</v>
      </c>
      <c r="AP31" s="100"/>
      <c r="AQ31" s="90">
        <f t="shared" si="19"/>
        <v>0</v>
      </c>
      <c r="AR31" s="98"/>
      <c r="AS31" s="101"/>
      <c r="AT31" s="106"/>
      <c r="AU31" s="106"/>
      <c r="AV31" s="106"/>
      <c r="AW31" s="106"/>
    </row>
    <row r="32" spans="1:49" ht="50.1" customHeight="1">
      <c r="A32" s="78">
        <v>26</v>
      </c>
      <c r="B32" s="78" t="s">
        <v>86</v>
      </c>
      <c r="C32" s="78"/>
      <c r="D32" s="78">
        <v>521002</v>
      </c>
      <c r="E32" s="78"/>
      <c r="F32" s="78"/>
      <c r="G32" s="78"/>
      <c r="H32" s="78"/>
      <c r="I32" s="78"/>
      <c r="J32" s="78"/>
      <c r="K32" s="78"/>
      <c r="L32" s="78">
        <f t="shared" si="0"/>
        <v>0</v>
      </c>
      <c r="M32" s="79">
        <f t="shared" si="1"/>
        <v>0</v>
      </c>
      <c r="N32" s="108"/>
      <c r="O32" s="81">
        <f t="shared" si="13"/>
        <v>0</v>
      </c>
      <c r="P32" s="79">
        <f t="shared" si="20"/>
        <v>0</v>
      </c>
      <c r="Q32" s="95"/>
      <c r="R32" s="79">
        <f t="shared" si="2"/>
        <v>0</v>
      </c>
      <c r="S32" s="96"/>
      <c r="T32" s="79">
        <f t="shared" si="3"/>
        <v>0</v>
      </c>
      <c r="U32" s="79">
        <f t="shared" si="14"/>
        <v>0</v>
      </c>
      <c r="V32" s="97"/>
      <c r="W32" s="79">
        <f t="shared" si="21"/>
        <v>0</v>
      </c>
      <c r="X32" s="79">
        <f t="shared" si="15"/>
        <v>0</v>
      </c>
      <c r="Y32" s="79">
        <f t="shared" si="16"/>
        <v>0</v>
      </c>
      <c r="Z32" s="79">
        <f t="shared" si="5"/>
        <v>0</v>
      </c>
      <c r="AA32" s="79">
        <f t="shared" si="6"/>
        <v>0</v>
      </c>
      <c r="AB32" s="79">
        <f t="shared" si="17"/>
        <v>0</v>
      </c>
      <c r="AC32" s="79">
        <f t="shared" si="7"/>
        <v>0</v>
      </c>
      <c r="AD32" s="79">
        <f t="shared" si="23"/>
        <v>0</v>
      </c>
      <c r="AE32" s="79">
        <f t="shared" si="9"/>
        <v>0</v>
      </c>
      <c r="AF32" s="79">
        <f t="shared" si="10"/>
        <v>0</v>
      </c>
      <c r="AG32" s="98"/>
      <c r="AH32" s="99">
        <v>0</v>
      </c>
      <c r="AI32" s="98">
        <f t="shared" si="11"/>
        <v>0</v>
      </c>
      <c r="AJ32" s="98"/>
      <c r="AK32" s="90">
        <f t="shared" si="22"/>
        <v>0</v>
      </c>
      <c r="AL32" s="90"/>
      <c r="AM32" s="90"/>
      <c r="AN32" s="90"/>
      <c r="AO32" s="88">
        <f>SUM(AL32:AN32)</f>
        <v>0</v>
      </c>
      <c r="AP32" s="100"/>
      <c r="AQ32" s="90">
        <f t="shared" si="19"/>
        <v>0</v>
      </c>
      <c r="AR32" s="98"/>
      <c r="AS32" s="101"/>
      <c r="AT32" s="106"/>
      <c r="AU32" s="106"/>
      <c r="AV32" s="106"/>
      <c r="AW32" s="106"/>
    </row>
    <row r="33" spans="1:49" ht="50.1" customHeight="1">
      <c r="A33" s="78">
        <v>27</v>
      </c>
      <c r="B33" s="78" t="s">
        <v>87</v>
      </c>
      <c r="C33" s="78"/>
      <c r="D33" s="78">
        <v>521002</v>
      </c>
      <c r="E33" s="78"/>
      <c r="F33" s="78"/>
      <c r="G33" s="78"/>
      <c r="H33" s="78"/>
      <c r="I33" s="78"/>
      <c r="J33" s="78"/>
      <c r="K33" s="78"/>
      <c r="L33" s="78">
        <f t="shared" si="0"/>
        <v>0</v>
      </c>
      <c r="M33" s="79">
        <f t="shared" si="1"/>
        <v>0</v>
      </c>
      <c r="N33" s="94"/>
      <c r="O33" s="81">
        <f t="shared" si="13"/>
        <v>0</v>
      </c>
      <c r="P33" s="79">
        <f t="shared" si="20"/>
        <v>0</v>
      </c>
      <c r="Q33" s="95"/>
      <c r="R33" s="79">
        <f t="shared" si="2"/>
        <v>0</v>
      </c>
      <c r="S33" s="96"/>
      <c r="T33" s="79">
        <f t="shared" si="3"/>
        <v>0</v>
      </c>
      <c r="U33" s="79">
        <f t="shared" si="14"/>
        <v>0</v>
      </c>
      <c r="V33" s="97"/>
      <c r="W33" s="79">
        <f t="shared" si="21"/>
        <v>0</v>
      </c>
      <c r="X33" s="79">
        <f t="shared" si="15"/>
        <v>0</v>
      </c>
      <c r="Y33" s="79">
        <f t="shared" si="16"/>
        <v>0</v>
      </c>
      <c r="Z33" s="79">
        <f t="shared" si="5"/>
        <v>0</v>
      </c>
      <c r="AA33" s="79">
        <f t="shared" si="6"/>
        <v>0</v>
      </c>
      <c r="AB33" s="79">
        <f t="shared" si="17"/>
        <v>0</v>
      </c>
      <c r="AC33" s="79">
        <f t="shared" si="7"/>
        <v>0</v>
      </c>
      <c r="AD33" s="79">
        <f t="shared" si="23"/>
        <v>0</v>
      </c>
      <c r="AE33" s="79">
        <f t="shared" si="9"/>
        <v>0</v>
      </c>
      <c r="AF33" s="79">
        <f t="shared" si="10"/>
        <v>0</v>
      </c>
      <c r="AG33" s="98"/>
      <c r="AH33" s="99"/>
      <c r="AI33" s="98">
        <f t="shared" si="11"/>
        <v>0</v>
      </c>
      <c r="AJ33" s="98"/>
      <c r="AK33" s="98">
        <f t="shared" si="22"/>
        <v>0</v>
      </c>
      <c r="AL33" s="98"/>
      <c r="AM33" s="98"/>
      <c r="AN33" s="98"/>
      <c r="AO33" s="88">
        <f t="shared" si="18"/>
        <v>0</v>
      </c>
      <c r="AP33" s="100"/>
      <c r="AQ33" s="90">
        <f t="shared" si="19"/>
        <v>0</v>
      </c>
      <c r="AR33" s="98"/>
      <c r="AS33" s="101"/>
      <c r="AT33" s="106"/>
      <c r="AU33" s="106"/>
      <c r="AV33" s="106"/>
      <c r="AW33" s="106"/>
    </row>
    <row r="34" spans="1:49" ht="50.1" customHeight="1">
      <c r="A34" s="78">
        <v>28</v>
      </c>
      <c r="B34" s="78" t="s">
        <v>88</v>
      </c>
      <c r="C34" s="78"/>
      <c r="D34" s="78">
        <v>521002</v>
      </c>
      <c r="E34" s="78"/>
      <c r="F34" s="78"/>
      <c r="G34" s="78"/>
      <c r="H34" s="78"/>
      <c r="I34" s="78"/>
      <c r="J34" s="78"/>
      <c r="K34" s="78"/>
      <c r="L34" s="78">
        <f t="shared" si="0"/>
        <v>0</v>
      </c>
      <c r="M34" s="79">
        <f t="shared" si="1"/>
        <v>0</v>
      </c>
      <c r="N34" s="94"/>
      <c r="O34" s="81">
        <f t="shared" si="13"/>
        <v>0</v>
      </c>
      <c r="P34" s="79">
        <f t="shared" si="20"/>
        <v>0</v>
      </c>
      <c r="Q34" s="95"/>
      <c r="R34" s="79">
        <f t="shared" si="2"/>
        <v>0</v>
      </c>
      <c r="S34" s="96"/>
      <c r="T34" s="79">
        <f t="shared" si="3"/>
        <v>0</v>
      </c>
      <c r="U34" s="79">
        <f t="shared" si="14"/>
        <v>0</v>
      </c>
      <c r="V34" s="97"/>
      <c r="W34" s="79">
        <f t="shared" si="21"/>
        <v>0</v>
      </c>
      <c r="X34" s="79">
        <f t="shared" si="15"/>
        <v>0</v>
      </c>
      <c r="Y34" s="79">
        <f t="shared" si="16"/>
        <v>0</v>
      </c>
      <c r="Z34" s="79">
        <f t="shared" si="5"/>
        <v>0</v>
      </c>
      <c r="AA34" s="79">
        <f t="shared" si="6"/>
        <v>0</v>
      </c>
      <c r="AB34" s="79">
        <f t="shared" si="17"/>
        <v>0</v>
      </c>
      <c r="AC34" s="79">
        <f t="shared" si="7"/>
        <v>0</v>
      </c>
      <c r="AD34" s="79">
        <f t="shared" si="23"/>
        <v>0</v>
      </c>
      <c r="AE34" s="79">
        <f t="shared" si="9"/>
        <v>0</v>
      </c>
      <c r="AF34" s="79">
        <f t="shared" si="10"/>
        <v>0</v>
      </c>
      <c r="AG34" s="98"/>
      <c r="AH34" s="99"/>
      <c r="AI34" s="98">
        <f t="shared" si="11"/>
        <v>0</v>
      </c>
      <c r="AJ34" s="98"/>
      <c r="AK34" s="98">
        <f t="shared" si="22"/>
        <v>0</v>
      </c>
      <c r="AL34" s="98"/>
      <c r="AM34" s="98"/>
      <c r="AN34" s="98"/>
      <c r="AO34" s="88">
        <f t="shared" si="18"/>
        <v>0</v>
      </c>
      <c r="AP34" s="100"/>
      <c r="AQ34" s="90">
        <f t="shared" si="19"/>
        <v>0</v>
      </c>
      <c r="AR34" s="98"/>
      <c r="AS34" s="101"/>
      <c r="AT34" s="106"/>
      <c r="AU34" s="106"/>
      <c r="AV34" s="106"/>
      <c r="AW34" s="106"/>
    </row>
    <row r="35" spans="1:49" ht="50.1" customHeight="1">
      <c r="A35" s="78">
        <v>29</v>
      </c>
      <c r="B35" s="78" t="s">
        <v>89</v>
      </c>
      <c r="C35" s="78"/>
      <c r="D35" s="78">
        <v>521002</v>
      </c>
      <c r="E35" s="78"/>
      <c r="F35" s="78"/>
      <c r="G35" s="78"/>
      <c r="H35" s="78"/>
      <c r="I35" s="78"/>
      <c r="J35" s="78"/>
      <c r="K35" s="78"/>
      <c r="L35" s="78">
        <f t="shared" si="0"/>
        <v>0</v>
      </c>
      <c r="M35" s="79">
        <f t="shared" si="1"/>
        <v>0</v>
      </c>
      <c r="N35" s="94"/>
      <c r="O35" s="81">
        <f t="shared" si="13"/>
        <v>0</v>
      </c>
      <c r="P35" s="79">
        <f t="shared" si="20"/>
        <v>0</v>
      </c>
      <c r="Q35" s="95"/>
      <c r="R35" s="79">
        <f t="shared" si="2"/>
        <v>0</v>
      </c>
      <c r="S35" s="96"/>
      <c r="T35" s="79">
        <f t="shared" si="3"/>
        <v>0</v>
      </c>
      <c r="U35" s="79">
        <f t="shared" si="14"/>
        <v>0</v>
      </c>
      <c r="V35" s="97"/>
      <c r="W35" s="79">
        <f t="shared" si="21"/>
        <v>0</v>
      </c>
      <c r="X35" s="79">
        <f t="shared" si="15"/>
        <v>0</v>
      </c>
      <c r="Y35" s="79">
        <f t="shared" si="16"/>
        <v>0</v>
      </c>
      <c r="Z35" s="79">
        <f t="shared" si="5"/>
        <v>0</v>
      </c>
      <c r="AA35" s="79">
        <f t="shared" si="6"/>
        <v>0</v>
      </c>
      <c r="AB35" s="79">
        <f t="shared" si="17"/>
        <v>0</v>
      </c>
      <c r="AC35" s="79">
        <f t="shared" si="7"/>
        <v>0</v>
      </c>
      <c r="AD35" s="79">
        <f t="shared" si="23"/>
        <v>0</v>
      </c>
      <c r="AE35" s="79">
        <f t="shared" si="9"/>
        <v>0</v>
      </c>
      <c r="AF35" s="79">
        <f t="shared" si="10"/>
        <v>0</v>
      </c>
      <c r="AG35" s="98"/>
      <c r="AH35" s="99"/>
      <c r="AI35" s="98">
        <f t="shared" si="11"/>
        <v>0</v>
      </c>
      <c r="AJ35" s="98"/>
      <c r="AK35" s="98">
        <f t="shared" si="22"/>
        <v>0</v>
      </c>
      <c r="AL35" s="98"/>
      <c r="AM35" s="98"/>
      <c r="AN35" s="98"/>
      <c r="AO35" s="88">
        <f t="shared" si="18"/>
        <v>0</v>
      </c>
      <c r="AP35" s="100"/>
      <c r="AQ35" s="90">
        <f t="shared" si="19"/>
        <v>0</v>
      </c>
      <c r="AR35" s="98"/>
      <c r="AS35" s="101"/>
      <c r="AT35" s="106"/>
      <c r="AU35" s="106"/>
      <c r="AV35" s="106"/>
      <c r="AW35" s="106"/>
    </row>
    <row r="36" spans="1:49" ht="50.1" customHeight="1">
      <c r="A36" s="78">
        <v>30</v>
      </c>
      <c r="B36" s="78" t="s">
        <v>90</v>
      </c>
      <c r="C36" s="78"/>
      <c r="D36" s="78">
        <v>521002</v>
      </c>
      <c r="E36" s="78"/>
      <c r="F36" s="78"/>
      <c r="G36" s="78"/>
      <c r="H36" s="78"/>
      <c r="I36" s="78"/>
      <c r="J36" s="78"/>
      <c r="K36" s="78"/>
      <c r="L36" s="78">
        <f t="shared" si="0"/>
        <v>0</v>
      </c>
      <c r="M36" s="79">
        <f t="shared" si="1"/>
        <v>0</v>
      </c>
      <c r="N36" s="94"/>
      <c r="O36" s="81">
        <f t="shared" si="13"/>
        <v>0</v>
      </c>
      <c r="P36" s="79">
        <f t="shared" si="20"/>
        <v>0</v>
      </c>
      <c r="Q36" s="95"/>
      <c r="R36" s="79">
        <f t="shared" si="2"/>
        <v>0</v>
      </c>
      <c r="S36" s="96"/>
      <c r="T36" s="79">
        <f t="shared" si="3"/>
        <v>0</v>
      </c>
      <c r="U36" s="79">
        <f t="shared" si="14"/>
        <v>0</v>
      </c>
      <c r="V36" s="97"/>
      <c r="W36" s="79">
        <f t="shared" si="21"/>
        <v>0</v>
      </c>
      <c r="X36" s="79">
        <f t="shared" si="15"/>
        <v>0</v>
      </c>
      <c r="Y36" s="79">
        <f t="shared" si="16"/>
        <v>0</v>
      </c>
      <c r="Z36" s="79">
        <f t="shared" si="5"/>
        <v>0</v>
      </c>
      <c r="AA36" s="79">
        <f t="shared" si="6"/>
        <v>0</v>
      </c>
      <c r="AB36" s="79">
        <f t="shared" si="17"/>
        <v>0</v>
      </c>
      <c r="AC36" s="79">
        <f t="shared" si="7"/>
        <v>0</v>
      </c>
      <c r="AD36" s="79">
        <f t="shared" si="23"/>
        <v>0</v>
      </c>
      <c r="AE36" s="79">
        <f t="shared" si="9"/>
        <v>0</v>
      </c>
      <c r="AF36" s="79">
        <f t="shared" si="10"/>
        <v>0</v>
      </c>
      <c r="AG36" s="98"/>
      <c r="AH36" s="99"/>
      <c r="AI36" s="98">
        <f t="shared" si="11"/>
        <v>0</v>
      </c>
      <c r="AJ36" s="98"/>
      <c r="AK36" s="98">
        <f t="shared" si="22"/>
        <v>0</v>
      </c>
      <c r="AL36" s="98"/>
      <c r="AM36" s="98"/>
      <c r="AN36" s="98"/>
      <c r="AO36" s="88">
        <f t="shared" si="18"/>
        <v>0</v>
      </c>
      <c r="AP36" s="100"/>
      <c r="AQ36" s="90">
        <f t="shared" si="19"/>
        <v>0</v>
      </c>
      <c r="AR36" s="98"/>
      <c r="AS36" s="101"/>
      <c r="AT36" s="106"/>
      <c r="AU36" s="106"/>
      <c r="AV36" s="106"/>
      <c r="AW36" s="106"/>
    </row>
    <row r="37" spans="1:49" ht="50.1" customHeight="1">
      <c r="A37" s="78">
        <v>31</v>
      </c>
      <c r="B37" s="78" t="s">
        <v>91</v>
      </c>
      <c r="C37" s="78"/>
      <c r="D37" s="78">
        <v>521002</v>
      </c>
      <c r="E37" s="78"/>
      <c r="F37" s="78"/>
      <c r="G37" s="78"/>
      <c r="H37" s="78"/>
      <c r="I37" s="78"/>
      <c r="J37" s="78"/>
      <c r="K37" s="78"/>
      <c r="L37" s="78">
        <f t="shared" si="0"/>
        <v>0</v>
      </c>
      <c r="M37" s="79">
        <f t="shared" si="1"/>
        <v>0</v>
      </c>
      <c r="N37" s="94"/>
      <c r="O37" s="81">
        <f t="shared" si="13"/>
        <v>0</v>
      </c>
      <c r="P37" s="79">
        <f t="shared" si="20"/>
        <v>0</v>
      </c>
      <c r="Q37" s="95"/>
      <c r="R37" s="79">
        <f t="shared" si="2"/>
        <v>0</v>
      </c>
      <c r="S37" s="96"/>
      <c r="T37" s="79">
        <f>IF(L37=0,0,((M37+N37)/L37/8)*1.55*1.35*S37)</f>
        <v>0</v>
      </c>
      <c r="U37" s="79">
        <f t="shared" si="14"/>
        <v>0</v>
      </c>
      <c r="V37" s="97"/>
      <c r="W37" s="79">
        <f>IF((L37+O37)=0,0,U37/(L37+O37)*V37*2)</f>
        <v>0</v>
      </c>
      <c r="X37" s="79">
        <f>COUNTIF(K37,"1")</f>
        <v>0</v>
      </c>
      <c r="Y37" s="79">
        <f t="shared" si="16"/>
        <v>0</v>
      </c>
      <c r="Z37" s="79">
        <f t="shared" si="5"/>
        <v>0</v>
      </c>
      <c r="AA37" s="79">
        <f t="shared" si="6"/>
        <v>0</v>
      </c>
      <c r="AB37" s="79">
        <f t="shared" si="17"/>
        <v>0</v>
      </c>
      <c r="AC37" s="79">
        <f t="shared" si="7"/>
        <v>0</v>
      </c>
      <c r="AD37" s="79">
        <f t="shared" si="23"/>
        <v>0</v>
      </c>
      <c r="AE37" s="79">
        <f t="shared" si="9"/>
        <v>0</v>
      </c>
      <c r="AF37" s="79">
        <f>(AD37*AF$5)</f>
        <v>0</v>
      </c>
      <c r="AG37" s="98"/>
      <c r="AH37" s="99"/>
      <c r="AI37" s="98">
        <f t="shared" si="11"/>
        <v>0</v>
      </c>
      <c r="AJ37" s="99"/>
      <c r="AK37" s="98">
        <f>IF(AD37=0,0,(AD37-AE37-AF37-AG37-AH37-AI37))</f>
        <v>0</v>
      </c>
      <c r="AL37" s="98"/>
      <c r="AM37" s="98"/>
      <c r="AN37" s="98"/>
      <c r="AO37" s="88">
        <f t="shared" si="18"/>
        <v>0</v>
      </c>
      <c r="AP37" s="100"/>
      <c r="AQ37" s="90">
        <f t="shared" si="19"/>
        <v>0</v>
      </c>
      <c r="AR37" s="98"/>
      <c r="AS37" s="101"/>
      <c r="AT37" s="106"/>
      <c r="AU37" s="106"/>
      <c r="AV37" s="106"/>
      <c r="AW37" s="106"/>
    </row>
    <row r="38" spans="1:49" ht="50.1" customHeight="1">
      <c r="A38" s="78">
        <v>32</v>
      </c>
      <c r="B38" s="110" t="s">
        <v>92</v>
      </c>
      <c r="C38" s="78"/>
      <c r="D38" s="78">
        <v>521002</v>
      </c>
      <c r="E38" s="78"/>
      <c r="F38" s="78"/>
      <c r="G38" s="78"/>
      <c r="H38" s="78"/>
      <c r="I38" s="78"/>
      <c r="J38" s="78"/>
      <c r="K38" s="78"/>
      <c r="L38" s="78">
        <f t="shared" si="0"/>
        <v>0</v>
      </c>
      <c r="M38" s="79">
        <f t="shared" si="1"/>
        <v>0</v>
      </c>
      <c r="N38" s="94"/>
      <c r="O38" s="81">
        <f t="shared" si="13"/>
        <v>0</v>
      </c>
      <c r="P38" s="94">
        <f t="shared" si="20"/>
        <v>0</v>
      </c>
      <c r="Q38" s="111"/>
      <c r="R38" s="112">
        <f>IF(L38=0,0,((N38+M38)/L38/8)*1.55*Q38)</f>
        <v>0</v>
      </c>
      <c r="S38" s="113"/>
      <c r="T38" s="112">
        <f>IF(L38=0,0,((M38+N38)/L38/8)*1.55*1.35*S38)</f>
        <v>0</v>
      </c>
      <c r="U38" s="79">
        <f t="shared" si="14"/>
        <v>0</v>
      </c>
      <c r="V38" s="97"/>
      <c r="W38" s="79">
        <f>IF((L38+O38)=0,0,U38/(L38+O38)*V38*2)</f>
        <v>0</v>
      </c>
      <c r="X38" s="79">
        <f t="shared" si="15"/>
        <v>0</v>
      </c>
      <c r="Y38" s="79">
        <f t="shared" si="16"/>
        <v>0</v>
      </c>
      <c r="Z38" s="79">
        <f>W38+U38+Y38</f>
        <v>0</v>
      </c>
      <c r="AA38" s="79">
        <f t="shared" si="6"/>
        <v>0</v>
      </c>
      <c r="AB38" s="79">
        <f t="shared" si="17"/>
        <v>0</v>
      </c>
      <c r="AC38" s="79">
        <f t="shared" si="7"/>
        <v>0</v>
      </c>
      <c r="AD38" s="79">
        <f t="shared" si="23"/>
        <v>0</v>
      </c>
      <c r="AE38" s="79">
        <f t="shared" si="9"/>
        <v>0</v>
      </c>
      <c r="AF38" s="79">
        <f>(AD38*AF$5)</f>
        <v>0</v>
      </c>
      <c r="AG38" s="98"/>
      <c r="AH38" s="99"/>
      <c r="AI38" s="98">
        <f>AD38*1%</f>
        <v>0</v>
      </c>
      <c r="AJ38" s="114"/>
      <c r="AK38" s="90">
        <f>IF(AD38=0,0,(AD38-AE38-AF38-AG38-AH38-AI38-AJ38))</f>
        <v>0</v>
      </c>
      <c r="AL38" s="90"/>
      <c r="AM38" s="90"/>
      <c r="AN38" s="90"/>
      <c r="AO38" s="88">
        <f t="shared" si="18"/>
        <v>0</v>
      </c>
      <c r="AP38" s="100"/>
      <c r="AQ38" s="90">
        <f t="shared" si="19"/>
        <v>0</v>
      </c>
      <c r="AR38" s="98"/>
      <c r="AS38" s="101"/>
      <c r="AT38" s="106"/>
      <c r="AU38" s="106"/>
      <c r="AV38" s="106"/>
      <c r="AW38" s="106"/>
    </row>
    <row r="39" spans="1:49" ht="50.1" customHeight="1">
      <c r="A39" s="78">
        <v>33</v>
      </c>
      <c r="B39" s="78" t="s">
        <v>93</v>
      </c>
      <c r="C39" s="78"/>
      <c r="D39" s="78">
        <v>612010</v>
      </c>
      <c r="E39" s="78"/>
      <c r="F39" s="78"/>
      <c r="G39" s="78"/>
      <c r="H39" s="78"/>
      <c r="I39" s="78"/>
      <c r="J39" s="78"/>
      <c r="K39" s="78"/>
      <c r="L39" s="78">
        <f t="shared" si="0"/>
        <v>0</v>
      </c>
      <c r="M39" s="79">
        <f t="shared" si="1"/>
        <v>0</v>
      </c>
      <c r="N39" s="94"/>
      <c r="O39" s="81">
        <f t="shared" si="13"/>
        <v>0</v>
      </c>
      <c r="P39" s="94">
        <f t="shared" si="20"/>
        <v>0</v>
      </c>
      <c r="Q39" s="111"/>
      <c r="R39" s="112">
        <f>IF(L39=0,0,((N39+M39)/L39/8)*1.55*Q39)</f>
        <v>0</v>
      </c>
      <c r="S39" s="113"/>
      <c r="T39" s="112">
        <f>IF(L39=0,0,((M39+N39)/L39/8)*1.55*1.35*S39)</f>
        <v>0</v>
      </c>
      <c r="U39" s="79">
        <f t="shared" si="14"/>
        <v>0</v>
      </c>
      <c r="V39" s="97"/>
      <c r="W39" s="79">
        <f>IF((L39+O39)=0,0,U39/(L39+O39)*V39*2)</f>
        <v>0</v>
      </c>
      <c r="X39" s="79">
        <f t="shared" si="15"/>
        <v>0</v>
      </c>
      <c r="Y39" s="79">
        <f t="shared" si="16"/>
        <v>0</v>
      </c>
      <c r="Z39" s="79">
        <f>W39+U39+Y39</f>
        <v>0</v>
      </c>
      <c r="AA39" s="79">
        <f t="shared" si="6"/>
        <v>0</v>
      </c>
      <c r="AB39" s="79">
        <f t="shared" si="17"/>
        <v>0</v>
      </c>
      <c r="AC39" s="79">
        <f t="shared" si="7"/>
        <v>0</v>
      </c>
      <c r="AD39" s="79">
        <f t="shared" si="23"/>
        <v>0</v>
      </c>
      <c r="AE39" s="79">
        <f t="shared" si="9"/>
        <v>0</v>
      </c>
      <c r="AF39" s="79">
        <f>(AD39*AF$5)</f>
        <v>0</v>
      </c>
      <c r="AG39" s="98"/>
      <c r="AH39" s="99"/>
      <c r="AI39" s="98">
        <f>AD39*1%</f>
        <v>0</v>
      </c>
      <c r="AJ39" s="114"/>
      <c r="AK39" s="98">
        <f>IF(AD39=0,0,(AD39-AE39-AF39-AG39-AH39-AI39-AJ39))</f>
        <v>0</v>
      </c>
      <c r="AL39" s="98"/>
      <c r="AM39" s="98"/>
      <c r="AN39" s="98"/>
      <c r="AO39" s="88">
        <f t="shared" si="18"/>
        <v>0</v>
      </c>
      <c r="AP39" s="100"/>
      <c r="AQ39" s="90">
        <f>AK39+AO39+AP39</f>
        <v>0</v>
      </c>
      <c r="AR39" s="98"/>
      <c r="AS39" s="101"/>
      <c r="AT39" s="106"/>
      <c r="AU39" s="106"/>
      <c r="AV39" s="106"/>
      <c r="AW39" s="106"/>
    </row>
    <row r="40" spans="1:49" ht="50.1" customHeight="1">
      <c r="A40" s="78">
        <v>34</v>
      </c>
      <c r="B40" s="78" t="s">
        <v>94</v>
      </c>
      <c r="C40" s="78"/>
      <c r="D40" s="78">
        <v>521002</v>
      </c>
      <c r="E40" s="78"/>
      <c r="F40" s="78"/>
      <c r="G40" s="78"/>
      <c r="H40" s="78"/>
      <c r="I40" s="78"/>
      <c r="J40" s="78"/>
      <c r="K40" s="78"/>
      <c r="L40" s="78">
        <f>SUM(E40:K40)</f>
        <v>0</v>
      </c>
      <c r="M40" s="79">
        <f t="shared" si="1"/>
        <v>0</v>
      </c>
      <c r="N40" s="94"/>
      <c r="O40" s="81">
        <f t="shared" si="13"/>
        <v>0</v>
      </c>
      <c r="P40" s="79">
        <f>IF(O40="",0,O40*C40)</f>
        <v>0</v>
      </c>
      <c r="Q40" s="95"/>
      <c r="R40" s="79">
        <f>IF(L40=0,0,((N40+M40)/L40/8)*1.55*Q40)</f>
        <v>0</v>
      </c>
      <c r="S40" s="96"/>
      <c r="T40" s="79">
        <f>IF(L40=0,0,((M40+N40)/L40/8)*1.55*1.35*S40)</f>
        <v>0</v>
      </c>
      <c r="U40" s="79">
        <f t="shared" si="14"/>
        <v>0</v>
      </c>
      <c r="V40" s="97"/>
      <c r="W40" s="79">
        <f>IF((L40+O40)=0,0,U40/(L40+O40)*V40*2)</f>
        <v>0</v>
      </c>
      <c r="X40" s="79">
        <f t="shared" si="15"/>
        <v>0</v>
      </c>
      <c r="Y40" s="79">
        <f t="shared" si="16"/>
        <v>0</v>
      </c>
      <c r="Z40" s="79">
        <f>W40+U40+Y40</f>
        <v>0</v>
      </c>
      <c r="AA40" s="79">
        <f t="shared" si="6"/>
        <v>0</v>
      </c>
      <c r="AB40" s="79">
        <f t="shared" si="17"/>
        <v>0</v>
      </c>
      <c r="AC40" s="79">
        <f t="shared" si="7"/>
        <v>0</v>
      </c>
      <c r="AD40" s="79">
        <f t="shared" si="23"/>
        <v>0</v>
      </c>
      <c r="AE40" s="79">
        <f t="shared" si="9"/>
        <v>0</v>
      </c>
      <c r="AF40" s="79">
        <f>(AD40*AF$5)</f>
        <v>0</v>
      </c>
      <c r="AG40" s="98"/>
      <c r="AH40" s="99"/>
      <c r="AI40" s="98">
        <f>AD40*1%</f>
        <v>0</v>
      </c>
      <c r="AJ40" s="99"/>
      <c r="AK40" s="115">
        <f>IF(AD40=0,0,(AD40-AE40-AF40-AG40-AH40-AI40))</f>
        <v>0</v>
      </c>
      <c r="AL40" s="115"/>
      <c r="AM40" s="115"/>
      <c r="AN40" s="115"/>
      <c r="AO40" s="88">
        <f>SUM(AL40:AN40)</f>
        <v>0</v>
      </c>
      <c r="AP40" s="116"/>
      <c r="AQ40" s="90">
        <f>AK40+AO40+AP40</f>
        <v>0</v>
      </c>
      <c r="AR40" s="98"/>
      <c r="AS40" s="101"/>
      <c r="AT40" s="106"/>
      <c r="AU40" s="106"/>
      <c r="AV40" s="106"/>
      <c r="AW40" s="106"/>
    </row>
    <row r="41" spans="1:49" ht="50.1" customHeight="1">
      <c r="A41" s="78"/>
      <c r="B41" s="78"/>
      <c r="C41" s="99"/>
      <c r="D41" s="78"/>
      <c r="E41" s="78"/>
      <c r="F41" s="78"/>
      <c r="G41" s="78"/>
      <c r="H41" s="78"/>
      <c r="I41" s="78"/>
      <c r="J41" s="78"/>
      <c r="K41" s="78"/>
      <c r="L41" s="78"/>
      <c r="M41" s="79">
        <f>SUM(M7:M40)</f>
        <v>0</v>
      </c>
      <c r="N41" s="79"/>
      <c r="O41" s="81">
        <f>COUNTIF(E41:K41,"RM") + COUNTIF(E41:K41,"V") + COUNTIF(E41:K41,"FJ") + COUNTIF(E41:K41,"AL") +  COUNTIF(E41:K41,"EM") + COUNTIF(E41:K41,"PS")</f>
        <v>0</v>
      </c>
      <c r="P41" s="79">
        <f>SUM(P7:P40)</f>
        <v>0</v>
      </c>
      <c r="Q41" s="95"/>
      <c r="R41" s="79"/>
      <c r="S41" s="96"/>
      <c r="T41" s="79"/>
      <c r="U41" s="79">
        <f>SUM(U7:U40)</f>
        <v>0</v>
      </c>
      <c r="V41" s="97"/>
      <c r="W41" s="79"/>
      <c r="X41" s="79">
        <f t="shared" ref="X41:AF41" si="24">SUM(X7:X40)</f>
        <v>0</v>
      </c>
      <c r="Y41" s="79">
        <f>SUM(Y7:Y40)</f>
        <v>0</v>
      </c>
      <c r="Z41" s="98">
        <f>SUM(Z7:Z40)</f>
        <v>0</v>
      </c>
      <c r="AA41" s="98">
        <f t="shared" si="24"/>
        <v>0</v>
      </c>
      <c r="AB41" s="117">
        <f t="shared" si="24"/>
        <v>0</v>
      </c>
      <c r="AC41" s="79">
        <f t="shared" si="24"/>
        <v>0</v>
      </c>
      <c r="AD41" s="98">
        <f t="shared" si="24"/>
        <v>0</v>
      </c>
      <c r="AE41" s="98">
        <f t="shared" si="24"/>
        <v>0</v>
      </c>
      <c r="AF41" s="98">
        <f t="shared" si="24"/>
        <v>0</v>
      </c>
      <c r="AG41" s="98"/>
      <c r="AH41" s="98"/>
      <c r="AI41" s="98">
        <f>SUM(AI7:AI40)</f>
        <v>0</v>
      </c>
      <c r="AJ41" s="98"/>
      <c r="AK41" s="79">
        <f>SUM(AK7:AK40)</f>
        <v>0</v>
      </c>
      <c r="AL41" s="79"/>
      <c r="AM41" s="79"/>
      <c r="AN41" s="79"/>
      <c r="AO41" s="94">
        <f>SUM(AO7:AO40)</f>
        <v>0</v>
      </c>
      <c r="AP41" s="94">
        <f>SUM(AP7:AP40)</f>
        <v>0</v>
      </c>
      <c r="AQ41" s="90">
        <f>AK41+AO41+AP41</f>
        <v>0</v>
      </c>
      <c r="AR41" s="118"/>
      <c r="AS41" s="101"/>
      <c r="AT41" s="106"/>
      <c r="AU41" s="106"/>
      <c r="AV41" s="106"/>
      <c r="AW41" s="106"/>
    </row>
    <row r="42" spans="1:49" ht="20.100000000000001" customHeight="1">
      <c r="A42" s="119"/>
      <c r="B42" s="120" t="s">
        <v>95</v>
      </c>
      <c r="C42" s="121"/>
      <c r="D42" s="119"/>
      <c r="E42" s="119"/>
      <c r="F42" s="119"/>
      <c r="G42" s="119"/>
      <c r="H42" s="119"/>
      <c r="I42" s="119"/>
      <c r="J42" s="119"/>
      <c r="K42" s="119"/>
      <c r="L42" s="119"/>
      <c r="M42" s="121"/>
      <c r="N42" s="121"/>
      <c r="O42" s="121"/>
      <c r="P42" s="122"/>
      <c r="Q42" s="123"/>
      <c r="R42" s="121"/>
      <c r="S42" s="121"/>
      <c r="T42" s="121"/>
      <c r="U42" s="122"/>
      <c r="V42" s="124"/>
      <c r="W42" s="121"/>
      <c r="X42" s="121"/>
      <c r="Y42" s="121"/>
      <c r="Z42" s="125"/>
      <c r="AA42" s="125"/>
      <c r="AB42" s="126"/>
      <c r="AC42" s="121"/>
      <c r="AD42" s="125"/>
      <c r="AE42" s="127"/>
      <c r="AF42" s="127"/>
      <c r="AG42" s="127"/>
      <c r="AH42" s="125"/>
      <c r="AI42" s="125"/>
      <c r="AJ42" s="125"/>
      <c r="AK42" s="125"/>
      <c r="AL42" s="125"/>
      <c r="AM42" s="125"/>
      <c r="AN42" s="125"/>
      <c r="AO42" s="128"/>
      <c r="AP42" s="128"/>
      <c r="AQ42" s="129"/>
      <c r="AR42" s="130"/>
      <c r="AS42" s="101"/>
      <c r="AT42" s="106"/>
      <c r="AU42" s="106"/>
      <c r="AV42" s="106"/>
      <c r="AW42" s="106"/>
    </row>
    <row r="43" spans="1:49" ht="50.1" customHeight="1">
      <c r="A43" s="78">
        <v>1</v>
      </c>
      <c r="B43" s="78" t="s">
        <v>96</v>
      </c>
      <c r="C43" s="78"/>
      <c r="D43" s="78">
        <v>612010</v>
      </c>
      <c r="E43" s="78"/>
      <c r="F43" s="78"/>
      <c r="G43" s="78"/>
      <c r="H43" s="78"/>
      <c r="I43" s="78"/>
      <c r="J43" s="78"/>
      <c r="K43" s="78"/>
      <c r="L43" s="78">
        <f>SUM(E43:K43)</f>
        <v>0</v>
      </c>
      <c r="M43" s="79">
        <f>C43*L43</f>
        <v>0</v>
      </c>
      <c r="N43" s="96"/>
      <c r="O43" s="81">
        <f>COUNTIF(E43:K43,"RM") + COUNTIF(E43:K43,"V") + COUNTIF(E43:K43,"FJ") + COUNTIF(E43:K43,"AL") +  COUNTIF(E43:K43,"EM") + COUNTIF(E43:K43,"PS")</f>
        <v>0</v>
      </c>
      <c r="P43" s="79">
        <f>IF(O43="",0,O43*C43)</f>
        <v>0</v>
      </c>
      <c r="Q43" s="95"/>
      <c r="R43" s="79">
        <f>IF(L43=0,0,((N43+M43)/L43/8)*1.55*Q43)</f>
        <v>0</v>
      </c>
      <c r="S43" s="96"/>
      <c r="T43" s="79">
        <f>IF(L43=0,0,((M43+N43)/L43/8)*1.55*1.35*S43)</f>
        <v>0</v>
      </c>
      <c r="U43" s="79">
        <f>IF((L43+O43)=0,0,(M43+N43+P43+R43+T43))</f>
        <v>0</v>
      </c>
      <c r="V43" s="97"/>
      <c r="W43" s="79">
        <f>IF((L43+O43)=0,0,U43/(L43+O43)*V43*2)</f>
        <v>0</v>
      </c>
      <c r="X43" s="79">
        <f>COUNTIF(K43,"1")</f>
        <v>0</v>
      </c>
      <c r="Y43" s="79">
        <f>IF((L43+O43)=0,0,U43/(L43+O43)*X43*1.75)</f>
        <v>0</v>
      </c>
      <c r="Z43" s="79">
        <f>W43+U43+Y43</f>
        <v>0</v>
      </c>
      <c r="AA43" s="79">
        <f>IF((L43+O43)=0,0,Z43/(L43+O43))</f>
        <v>0</v>
      </c>
      <c r="AB43" s="117">
        <f>COUNTIF(E43:K43,"L")</f>
        <v>0</v>
      </c>
      <c r="AC43" s="79">
        <f>AA43*AB43</f>
        <v>0</v>
      </c>
      <c r="AD43" s="79">
        <f>(Z43+AC43)</f>
        <v>0</v>
      </c>
      <c r="AE43" s="79">
        <f>(C43*7*AE$5)</f>
        <v>0</v>
      </c>
      <c r="AF43" s="98">
        <f>(AD43*AF$5)</f>
        <v>0</v>
      </c>
      <c r="AG43" s="98"/>
      <c r="AH43" s="99"/>
      <c r="AI43" s="98">
        <f>AD43*1%</f>
        <v>0</v>
      </c>
      <c r="AJ43" s="99"/>
      <c r="AK43" s="98">
        <f>IF(AD43=0,0,(AD43-AE43-AF43-AG43-AH43-AI43))</f>
        <v>0</v>
      </c>
      <c r="AL43" s="98"/>
      <c r="AM43" s="98"/>
      <c r="AN43" s="98"/>
      <c r="AO43" s="131">
        <f>SUM(AL43:AN43)</f>
        <v>0</v>
      </c>
      <c r="AP43" s="98"/>
      <c r="AQ43" s="98">
        <f>SUM(AK43,AO43,AP43)</f>
        <v>0</v>
      </c>
      <c r="AR43" s="98"/>
      <c r="AS43" s="101"/>
      <c r="AT43" s="106"/>
      <c r="AU43" s="106"/>
      <c r="AV43" s="106"/>
      <c r="AW43" s="106"/>
    </row>
    <row r="44" spans="1:49" ht="50.1" customHeight="1">
      <c r="A44" s="78">
        <v>2</v>
      </c>
      <c r="B44" s="78" t="s">
        <v>97</v>
      </c>
      <c r="C44" s="78"/>
      <c r="D44" s="78">
        <v>521001</v>
      </c>
      <c r="E44" s="78"/>
      <c r="F44" s="78"/>
      <c r="G44" s="78"/>
      <c r="H44" s="78"/>
      <c r="I44" s="78"/>
      <c r="J44" s="78"/>
      <c r="K44" s="78"/>
      <c r="L44" s="78">
        <f>SUM(E44:K44)</f>
        <v>0</v>
      </c>
      <c r="M44" s="79">
        <f>C44*L44</f>
        <v>0</v>
      </c>
      <c r="N44" s="96"/>
      <c r="O44" s="81">
        <f>COUNTIF(E44:K44,"RM") + COUNTIF(E44:K44,"V") + COUNTIF(E44:K44,"FJ") + COUNTIF(E44:K44,"AL") +  COUNTIF(E44:K44,"EM") + COUNTIF(E44:K44,"PS")</f>
        <v>0</v>
      </c>
      <c r="P44" s="79">
        <f>IF(O44="",0,O44*C44)</f>
        <v>0</v>
      </c>
      <c r="Q44" s="95"/>
      <c r="R44" s="79">
        <f>IF(L44=0,0,((N44+M44)/L44/8)*1.55*Q44)</f>
        <v>0</v>
      </c>
      <c r="S44" s="96"/>
      <c r="T44" s="79">
        <f>IF(L44=0,0,((M44+N44)/L44/8)*1.55*1.35*S44)</f>
        <v>0</v>
      </c>
      <c r="U44" s="79">
        <f>IF((L44+O44)=0,0,(M44+N44+P44+R44+T44))</f>
        <v>0</v>
      </c>
      <c r="V44" s="97"/>
      <c r="W44" s="79">
        <f>IF((L44+O44)=0,0,U44/(L44+O44)*V44*2)</f>
        <v>0</v>
      </c>
      <c r="X44" s="79">
        <f>COUNTIF(K44,"1")</f>
        <v>0</v>
      </c>
      <c r="Y44" s="79">
        <f>IF((L44+O44)=0,0,U44/(L44+O44)*X44*1.75)</f>
        <v>0</v>
      </c>
      <c r="Z44" s="79">
        <f>W44+U44+Y44</f>
        <v>0</v>
      </c>
      <c r="AA44" s="79">
        <f>IF((L44+O44)=0,0,Z44/(L44+O44))</f>
        <v>0</v>
      </c>
      <c r="AB44" s="117">
        <f t="shared" ref="AB44:AB45" si="25">COUNTIF(E44:K44,"L")</f>
        <v>0</v>
      </c>
      <c r="AC44" s="79">
        <f>AA44*AB44</f>
        <v>0</v>
      </c>
      <c r="AD44" s="79">
        <f>(Z44+AC44)</f>
        <v>0</v>
      </c>
      <c r="AE44" s="79">
        <f>(C44*7*AE$5)</f>
        <v>0</v>
      </c>
      <c r="AF44" s="98">
        <f>(AD44*AF$5)</f>
        <v>0</v>
      </c>
      <c r="AG44" s="98"/>
      <c r="AH44" s="99"/>
      <c r="AI44" s="98">
        <f>AD44*1%</f>
        <v>0</v>
      </c>
      <c r="AJ44" s="99"/>
      <c r="AK44" s="90">
        <f>IF(AD44=0,0,(AD44-AE44-AF44-AG44-AH44-AI44-AJ44))</f>
        <v>0</v>
      </c>
      <c r="AL44" s="90"/>
      <c r="AM44" s="90"/>
      <c r="AN44" s="90"/>
      <c r="AO44" s="131">
        <f>SUM(AL44:AN44)</f>
        <v>0</v>
      </c>
      <c r="AP44" s="90"/>
      <c r="AQ44" s="98">
        <f>AK44+AO44+AP44</f>
        <v>0</v>
      </c>
      <c r="AR44" s="98"/>
      <c r="AS44" s="101"/>
      <c r="AT44" s="106"/>
      <c r="AU44" s="106"/>
      <c r="AV44" s="106"/>
      <c r="AW44" s="106"/>
    </row>
    <row r="45" spans="1:49" ht="50.1" customHeight="1">
      <c r="A45" s="78">
        <v>3</v>
      </c>
      <c r="B45" s="78" t="s">
        <v>98</v>
      </c>
      <c r="C45" s="78"/>
      <c r="D45" s="78">
        <v>521002</v>
      </c>
      <c r="E45" s="78"/>
      <c r="F45" s="78"/>
      <c r="G45" s="78"/>
      <c r="H45" s="78"/>
      <c r="I45" s="78"/>
      <c r="J45" s="78"/>
      <c r="K45" s="78"/>
      <c r="L45" s="78">
        <f>SUM(E45:K45)</f>
        <v>0</v>
      </c>
      <c r="M45" s="79">
        <f>C45*L45</f>
        <v>0</v>
      </c>
      <c r="N45" s="79"/>
      <c r="O45" s="81">
        <f>COUNTIF(E45:K45,"RM") + COUNTIF(E45:K45,"V") + COUNTIF(E45:K45,"FJ") + COUNTIF(E45:K45,"AL") +  COUNTIF(E45:K45,"EM") + COUNTIF(E45:K45,"PS")</f>
        <v>0</v>
      </c>
      <c r="P45" s="79">
        <f>IF(O45="",0,O45*C45)</f>
        <v>0</v>
      </c>
      <c r="Q45" s="95"/>
      <c r="R45" s="79">
        <f>IF(L45=0,0,((N45+M45)/L45/8)*1.55*Q45)</f>
        <v>0</v>
      </c>
      <c r="S45" s="96"/>
      <c r="T45" s="79">
        <f>IF(L45=0,0,((M45+N45)/L45/8)*1.55*1.35*S45)</f>
        <v>0</v>
      </c>
      <c r="U45" s="79">
        <f>IF((L45+O45)=0,0,(M45+N45+P45+R45+T45))</f>
        <v>0</v>
      </c>
      <c r="V45" s="97"/>
      <c r="W45" s="79">
        <f>IF((L45+O45)=0,0,U45/(L45+O45)*V45*2)</f>
        <v>0</v>
      </c>
      <c r="X45" s="79">
        <f>COUNTIF(K45,"1")</f>
        <v>0</v>
      </c>
      <c r="Y45" s="79">
        <f>IF((L45+O45)=0,0,U45/(L45+O45)*X45*1.75)</f>
        <v>0</v>
      </c>
      <c r="Z45" s="79">
        <f>W45+U45+Y45</f>
        <v>0</v>
      </c>
      <c r="AA45" s="79">
        <f>IF((L45+O45)=0,0,Z45/(L45+O45))</f>
        <v>0</v>
      </c>
      <c r="AB45" s="117">
        <f t="shared" si="25"/>
        <v>0</v>
      </c>
      <c r="AC45" s="79">
        <f>AA45*AB45</f>
        <v>0</v>
      </c>
      <c r="AD45" s="79">
        <f>(Z45+AC45)</f>
        <v>0</v>
      </c>
      <c r="AE45" s="79">
        <f>(C45*7*AE$5)</f>
        <v>0</v>
      </c>
      <c r="AF45" s="98">
        <f>(AD45*AF$5)</f>
        <v>0</v>
      </c>
      <c r="AG45" s="98"/>
      <c r="AH45" s="99"/>
      <c r="AI45" s="98">
        <f>AD42*1%</f>
        <v>0</v>
      </c>
      <c r="AJ45" s="99"/>
      <c r="AK45" s="90">
        <f>IF(AD45=0,0,(AD45-AE45-AF45-AG45-AH45-AI45))</f>
        <v>0</v>
      </c>
      <c r="AL45" s="90"/>
      <c r="AM45" s="90"/>
      <c r="AN45" s="90"/>
      <c r="AO45" s="88">
        <f>SUM(AL42:AN42)</f>
        <v>0</v>
      </c>
      <c r="AP45" s="90"/>
      <c r="AQ45" s="98">
        <f>AK45+AO45+AP45</f>
        <v>0</v>
      </c>
      <c r="AR45" s="98"/>
      <c r="AS45" s="101"/>
      <c r="AT45" s="106"/>
      <c r="AU45" s="106"/>
      <c r="AV45" s="106"/>
      <c r="AW45" s="106"/>
    </row>
    <row r="46" spans="1:49" ht="50.1" customHeight="1" thickBot="1">
      <c r="A46" s="78">
        <v>6</v>
      </c>
      <c r="B46" s="78"/>
      <c r="C46" s="79"/>
      <c r="D46" s="78"/>
      <c r="E46" s="78"/>
      <c r="F46" s="78"/>
      <c r="G46" s="78"/>
      <c r="H46" s="78"/>
      <c r="I46" s="78"/>
      <c r="J46" s="78"/>
      <c r="K46" s="78"/>
      <c r="L46" s="78"/>
      <c r="M46" s="79"/>
      <c r="N46" s="96"/>
      <c r="O46" s="96"/>
      <c r="P46" s="79"/>
      <c r="Q46" s="95"/>
      <c r="R46" s="79"/>
      <c r="S46" s="96"/>
      <c r="T46" s="79"/>
      <c r="U46" s="79"/>
      <c r="V46" s="97"/>
      <c r="W46" s="79"/>
      <c r="X46" s="79"/>
      <c r="Y46" s="79"/>
      <c r="Z46" s="98"/>
      <c r="AA46" s="98"/>
      <c r="AB46" s="117"/>
      <c r="AC46" s="79"/>
      <c r="AD46" s="98"/>
      <c r="AE46" s="98"/>
      <c r="AF46" s="98"/>
      <c r="AG46" s="98"/>
      <c r="AH46" s="99"/>
      <c r="AI46" s="99"/>
      <c r="AJ46" s="99"/>
      <c r="AK46" s="98"/>
      <c r="AL46" s="127"/>
      <c r="AM46" s="127"/>
      <c r="AN46" s="127"/>
      <c r="AO46" s="128"/>
      <c r="AP46" s="128"/>
      <c r="AQ46" s="3"/>
      <c r="AR46" s="103"/>
      <c r="AS46" s="101"/>
      <c r="AT46" s="106"/>
      <c r="AU46" s="106"/>
      <c r="AV46" s="106"/>
      <c r="AW46" s="106"/>
    </row>
    <row r="47" spans="1:49" ht="50.1" customHeight="1" thickBot="1">
      <c r="A47" s="119"/>
      <c r="B47" s="119"/>
      <c r="C47" s="121"/>
      <c r="D47" s="119"/>
      <c r="E47" s="119"/>
      <c r="F47" s="119"/>
      <c r="G47" s="119"/>
      <c r="H47" s="119"/>
      <c r="I47" s="25" t="s">
        <v>99</v>
      </c>
      <c r="J47" s="132"/>
      <c r="K47" s="132"/>
      <c r="L47" s="26"/>
      <c r="M47" s="133">
        <f>SUM(M43:M46)</f>
        <v>0</v>
      </c>
      <c r="N47" s="134">
        <f>SUM(N43:N44)</f>
        <v>0</v>
      </c>
      <c r="O47" s="134">
        <f>SUM(O43:O44)</f>
        <v>0</v>
      </c>
      <c r="P47" s="134">
        <f>SUM(P42:P44)</f>
        <v>0</v>
      </c>
      <c r="Q47" s="134">
        <f>SUM(Q42:Q44)</f>
        <v>0</v>
      </c>
      <c r="R47" s="134">
        <f>SUM(R42:R44)</f>
        <v>0</v>
      </c>
      <c r="S47" s="134">
        <f>SUM(S42:S44)</f>
        <v>0</v>
      </c>
      <c r="T47" s="134">
        <f>SUM(T42:T44)</f>
        <v>0</v>
      </c>
      <c r="U47" s="134">
        <f>SUM(U42:U44)</f>
        <v>0</v>
      </c>
      <c r="V47" s="124"/>
      <c r="W47" s="134">
        <f>SUM(W43:W46)</f>
        <v>0</v>
      </c>
      <c r="X47" s="134">
        <f>SUM(X43:X45)</f>
        <v>0</v>
      </c>
      <c r="Y47" s="134">
        <f>SUM(Y43:Y45)</f>
        <v>0</v>
      </c>
      <c r="Z47" s="135">
        <f>SUM(Z43:Z46)</f>
        <v>0</v>
      </c>
      <c r="AA47" s="136">
        <f>SUM(AA42:AA44)</f>
        <v>0</v>
      </c>
      <c r="AB47" s="117">
        <f>SUM(AB42:AB44)</f>
        <v>0</v>
      </c>
      <c r="AC47" s="133">
        <f>SUM(AC42:AC44)</f>
        <v>0</v>
      </c>
      <c r="AD47" s="135">
        <f>SUM(AD42:AD44)</f>
        <v>0</v>
      </c>
      <c r="AE47" s="135">
        <f>SUM(AE42:AE44)</f>
        <v>0</v>
      </c>
      <c r="AF47" s="135">
        <f>SUM(AF42:AF44)</f>
        <v>0</v>
      </c>
      <c r="AG47" s="135">
        <f>SUM(AG43:AG46)</f>
        <v>0</v>
      </c>
      <c r="AH47" s="135">
        <f>SUM(AH43:AH46)</f>
        <v>0</v>
      </c>
      <c r="AI47" s="135">
        <f>SUM(AI43:AI45)</f>
        <v>0</v>
      </c>
      <c r="AJ47" s="135"/>
      <c r="AK47" s="136">
        <f>SUM(AK43:AK45)</f>
        <v>0</v>
      </c>
      <c r="AL47" s="136">
        <f>SUM(AL42:AL44)</f>
        <v>0</v>
      </c>
      <c r="AM47" s="136">
        <f>SUM(AM42:AM44)</f>
        <v>0</v>
      </c>
      <c r="AN47" s="136">
        <f>SUM(AN42:AN44)</f>
        <v>0</v>
      </c>
      <c r="AO47" s="131">
        <f>SUM(AO43:AO45)</f>
        <v>0</v>
      </c>
      <c r="AP47" s="131">
        <f>SUM(AP43:AP45)</f>
        <v>0</v>
      </c>
      <c r="AQ47" s="79">
        <f>SUM(AQ43:AQ45)</f>
        <v>0</v>
      </c>
      <c r="AR47" s="137"/>
      <c r="AS47" s="101"/>
      <c r="AT47" s="106"/>
      <c r="AU47" s="106"/>
      <c r="AV47" s="106"/>
      <c r="AW47" s="106"/>
    </row>
    <row r="48" spans="1:49" ht="20.100000000000001" customHeight="1">
      <c r="A48" s="129"/>
      <c r="B48" s="51" t="s">
        <v>100</v>
      </c>
      <c r="C48" s="121"/>
      <c r="D48" s="129"/>
      <c r="E48" s="129"/>
      <c r="F48" s="129"/>
      <c r="G48" s="129"/>
      <c r="H48" s="129"/>
      <c r="I48" s="129"/>
      <c r="J48" s="129"/>
      <c r="K48" s="129"/>
      <c r="L48" s="129"/>
      <c r="M48" s="138"/>
      <c r="N48" s="138"/>
      <c r="O48" s="138"/>
      <c r="P48" s="139"/>
      <c r="Q48" s="140"/>
      <c r="R48" s="138"/>
      <c r="S48" s="138"/>
      <c r="T48" s="138"/>
      <c r="U48" s="139"/>
      <c r="V48" s="141"/>
      <c r="W48" s="138"/>
      <c r="X48" s="138"/>
      <c r="Y48" s="138"/>
      <c r="Z48" s="142"/>
      <c r="AA48" s="142"/>
      <c r="AB48" s="143"/>
      <c r="AC48" s="138"/>
      <c r="AD48" s="142"/>
      <c r="AE48" s="144"/>
      <c r="AF48" s="144"/>
      <c r="AG48" s="144"/>
      <c r="AH48" s="142"/>
      <c r="AI48" s="142"/>
      <c r="AJ48" s="142"/>
      <c r="AK48" s="142"/>
      <c r="AL48" s="125"/>
      <c r="AM48" s="125"/>
      <c r="AN48" s="125"/>
      <c r="AO48" s="128"/>
      <c r="AP48" s="128"/>
      <c r="AQ48" s="129"/>
      <c r="AR48" s="130"/>
      <c r="AS48" s="101"/>
      <c r="AT48" s="106"/>
      <c r="AU48" s="106"/>
      <c r="AV48" s="106"/>
      <c r="AW48" s="106"/>
    </row>
    <row r="49" spans="1:49" ht="50.1" customHeight="1">
      <c r="A49" s="78">
        <f>A48+1</f>
        <v>1</v>
      </c>
      <c r="B49" s="78" t="s">
        <v>101</v>
      </c>
      <c r="C49" s="78"/>
      <c r="D49" s="78">
        <v>521002</v>
      </c>
      <c r="E49" s="78"/>
      <c r="F49" s="78"/>
      <c r="G49" s="78"/>
      <c r="H49" s="78"/>
      <c r="I49" s="78"/>
      <c r="J49" s="78"/>
      <c r="K49" s="78"/>
      <c r="L49" s="78">
        <f>SUM(E49:K49)</f>
        <v>0</v>
      </c>
      <c r="M49" s="79">
        <f>C49*L49</f>
        <v>0</v>
      </c>
      <c r="N49" s="94"/>
      <c r="O49" s="81">
        <f>COUNTIF(E49:K49,"RM") + COUNTIF(E49:K49,"V") + COUNTIF(E49:K49,"FJ") + COUNTIF(E49:K49,"AL") +  COUNTIF(E49:K49,"EM") + COUNTIF(E49:K49,"PS")</f>
        <v>0</v>
      </c>
      <c r="P49" s="81">
        <f>IF(O49="",0,O49*C49)</f>
        <v>0</v>
      </c>
      <c r="Q49" s="81"/>
      <c r="R49" s="81">
        <f>IF(L49=0,0,((N49+M49)/L49/8)*1.55*Q49)</f>
        <v>0</v>
      </c>
      <c r="S49" s="81"/>
      <c r="T49" s="81">
        <f>IF(L49=0,0,((M49+N49)/L49/8)*1.55*1.35*S49)</f>
        <v>0</v>
      </c>
      <c r="U49" s="81">
        <f>IF((L49+O49)=0,0,(M49+N49+P49+R49+T49))</f>
        <v>0</v>
      </c>
      <c r="V49" s="84"/>
      <c r="W49" s="81">
        <f>IF((L49+O49)=0,0,U49/(L49+O49)*V49*2)</f>
        <v>0</v>
      </c>
      <c r="X49" s="79">
        <f>COUNTIF(K49,"1")</f>
        <v>0</v>
      </c>
      <c r="Y49" s="81">
        <f>IF((L49+O49)=0,0,U49/(L49+O49)*X49*1.75)</f>
        <v>0</v>
      </c>
      <c r="Z49" s="81">
        <f>W49+U49+Y49</f>
        <v>0</v>
      </c>
      <c r="AA49" s="79">
        <f>IF((L49+O49)=0,0,Z49/(L49+O49))</f>
        <v>0</v>
      </c>
      <c r="AB49" s="117">
        <f t="shared" ref="AB49:AB55" si="26">COUNTIF(E49:K49,"L")</f>
        <v>0</v>
      </c>
      <c r="AC49" s="81">
        <f>AA49*AB49</f>
        <v>0</v>
      </c>
      <c r="AD49" s="81">
        <f>(Z49+AC49)</f>
        <v>0</v>
      </c>
      <c r="AE49" s="86">
        <f>(C49*7*AE$5)</f>
        <v>0</v>
      </c>
      <c r="AF49" s="81">
        <f>(AD49*AF$5)</f>
        <v>0</v>
      </c>
      <c r="AG49" s="81"/>
      <c r="AH49" s="81"/>
      <c r="AI49" s="98">
        <f>AD49*1%</f>
        <v>0</v>
      </c>
      <c r="AJ49" s="145"/>
      <c r="AK49" s="90">
        <f>IF(AD49=0,0,(AD49-AE49-AF49-AG49-AH49-AI49))</f>
        <v>0</v>
      </c>
      <c r="AL49" s="79"/>
      <c r="AM49" s="79"/>
      <c r="AN49" s="79"/>
      <c r="AO49" s="88">
        <f>SUM(AL46:AN46)</f>
        <v>0</v>
      </c>
      <c r="AP49" s="78"/>
      <c r="AQ49" s="98">
        <f>AK49+AO49+AP49</f>
        <v>0</v>
      </c>
      <c r="AR49" s="79"/>
      <c r="AS49" s="101"/>
      <c r="AT49" s="106"/>
      <c r="AU49" s="106"/>
      <c r="AV49" s="106"/>
      <c r="AW49" s="106"/>
    </row>
    <row r="50" spans="1:49" ht="50.1" customHeight="1">
      <c r="A50" s="78">
        <v>2</v>
      </c>
      <c r="B50" s="78" t="s">
        <v>102</v>
      </c>
      <c r="C50" s="78"/>
      <c r="D50" s="78">
        <v>521002</v>
      </c>
      <c r="E50" s="78"/>
      <c r="F50" s="78"/>
      <c r="G50" s="78"/>
      <c r="H50" s="78"/>
      <c r="I50" s="78"/>
      <c r="J50" s="78"/>
      <c r="K50" s="78"/>
      <c r="L50" s="78">
        <f t="shared" ref="L50:L55" si="27">SUM(E50:K50)</f>
        <v>0</v>
      </c>
      <c r="M50" s="79">
        <f t="shared" ref="M50:M55" si="28">C50*L50</f>
        <v>0</v>
      </c>
      <c r="N50" s="79"/>
      <c r="O50" s="81">
        <f t="shared" ref="O50:O55" si="29">COUNTIF(E50:K50,"RM") + COUNTIF(E50:K50,"V") + COUNTIF(E50:K50,"FJ") + COUNTIF(E50:K50,"AL") +  COUNTIF(E50:K50,"EM") + COUNTIF(E50:K50,"PS")</f>
        <v>0</v>
      </c>
      <c r="P50" s="79">
        <f>IF(O50="",0,O50*C50)</f>
        <v>0</v>
      </c>
      <c r="Q50" s="79"/>
      <c r="R50" s="79"/>
      <c r="S50" s="79"/>
      <c r="T50" s="79"/>
      <c r="U50" s="79">
        <f>IF((L50+O50)=0,0,(M50+N50+P50+R50+T50))</f>
        <v>0</v>
      </c>
      <c r="V50" s="78"/>
      <c r="W50" s="79">
        <f>IF((L50+O50)=0,0,U50/(L50+O50)*V50*2)</f>
        <v>0</v>
      </c>
      <c r="X50" s="79">
        <f>COUNTIF(K50,"1")</f>
        <v>0</v>
      </c>
      <c r="Y50" s="81">
        <f t="shared" ref="Y50:Y55" si="30">IF((L50+O50)=0,0,U50/(L50+O50)*X50*1.75)</f>
        <v>0</v>
      </c>
      <c r="Z50" s="79">
        <f>W50+U50+Y50</f>
        <v>0</v>
      </c>
      <c r="AA50" s="79">
        <f t="shared" ref="AA50:AA55" si="31">IF((L50+O50)=0,0,Z50/(L50+O50))</f>
        <v>0</v>
      </c>
      <c r="AB50" s="117">
        <f t="shared" si="26"/>
        <v>0</v>
      </c>
      <c r="AC50" s="81">
        <f t="shared" ref="AC50:AC55" si="32">AA50*AB50</f>
        <v>0</v>
      </c>
      <c r="AD50" s="81">
        <f t="shared" ref="AD50:AD55" si="33">(Z50+AC50)</f>
        <v>0</v>
      </c>
      <c r="AE50" s="98">
        <f>(C50*7*AE$5)</f>
        <v>0</v>
      </c>
      <c r="AF50" s="79">
        <f>(AD50*AF$5)</f>
        <v>0</v>
      </c>
      <c r="AG50" s="98"/>
      <c r="AH50" s="98"/>
      <c r="AI50" s="98">
        <f t="shared" ref="AI50:AI54" si="34">AD50*1%</f>
        <v>0</v>
      </c>
      <c r="AJ50" s="99"/>
      <c r="AK50" s="90">
        <f t="shared" ref="AK50:AK55" si="35">IF(AD50=0,0,(AD50-AE50-AF50-AG50-AH50-AI50))</f>
        <v>0</v>
      </c>
      <c r="AL50" s="90"/>
      <c r="AM50" s="90"/>
      <c r="AN50" s="90"/>
      <c r="AO50" s="88">
        <f t="shared" ref="AO50:AO55" si="36">SUM(AL47:AN47)</f>
        <v>0</v>
      </c>
      <c r="AP50" s="146"/>
      <c r="AQ50" s="98">
        <f t="shared" ref="AQ50:AQ55" si="37">AK50+AO50+AP50</f>
        <v>0</v>
      </c>
      <c r="AR50" s="79"/>
      <c r="AS50" s="101"/>
      <c r="AT50" s="106"/>
      <c r="AU50" s="106"/>
      <c r="AV50" s="106"/>
      <c r="AW50" s="106"/>
    </row>
    <row r="51" spans="1:49" ht="50.1" customHeight="1">
      <c r="A51" s="78">
        <v>3</v>
      </c>
      <c r="B51" s="78" t="s">
        <v>103</v>
      </c>
      <c r="C51" s="78"/>
      <c r="D51" s="78">
        <v>521002</v>
      </c>
      <c r="E51" s="78"/>
      <c r="F51" s="78"/>
      <c r="G51" s="78"/>
      <c r="H51" s="78"/>
      <c r="I51" s="78"/>
      <c r="J51" s="78"/>
      <c r="K51" s="78"/>
      <c r="L51" s="78">
        <f t="shared" si="27"/>
        <v>0</v>
      </c>
      <c r="M51" s="79">
        <f t="shared" si="28"/>
        <v>0</v>
      </c>
      <c r="N51" s="79"/>
      <c r="O51" s="81">
        <f t="shared" si="29"/>
        <v>0</v>
      </c>
      <c r="P51" s="79">
        <f>IF(O51="",0,O51*C51)</f>
        <v>0</v>
      </c>
      <c r="Q51" s="79"/>
      <c r="R51" s="79"/>
      <c r="S51" s="79"/>
      <c r="T51" s="79"/>
      <c r="U51" s="79">
        <f>IF((L51+O51)=0,0,(M51+N51+P51+R51+T51))</f>
        <v>0</v>
      </c>
      <c r="V51" s="78"/>
      <c r="W51" s="79">
        <f>IF((L51+O51)=0,0,U51/(L51+O51)*V51*2)</f>
        <v>0</v>
      </c>
      <c r="X51" s="79">
        <f>COUNTIF(K51,"1")</f>
        <v>0</v>
      </c>
      <c r="Y51" s="81">
        <f t="shared" si="30"/>
        <v>0</v>
      </c>
      <c r="Z51" s="79">
        <f>W51+U51+Y51</f>
        <v>0</v>
      </c>
      <c r="AA51" s="79">
        <f t="shared" si="31"/>
        <v>0</v>
      </c>
      <c r="AB51" s="117">
        <f t="shared" si="26"/>
        <v>0</v>
      </c>
      <c r="AC51" s="81">
        <f t="shared" si="32"/>
        <v>0</v>
      </c>
      <c r="AD51" s="81">
        <f t="shared" si="33"/>
        <v>0</v>
      </c>
      <c r="AE51" s="98">
        <f>(C51*7*AE$5)</f>
        <v>0</v>
      </c>
      <c r="AF51" s="79">
        <f>(AD51*AF$5)</f>
        <v>0</v>
      </c>
      <c r="AG51" s="98"/>
      <c r="AH51" s="98"/>
      <c r="AI51" s="98">
        <f t="shared" si="34"/>
        <v>0</v>
      </c>
      <c r="AJ51" s="99"/>
      <c r="AK51" s="90">
        <f t="shared" si="35"/>
        <v>0</v>
      </c>
      <c r="AL51" s="90"/>
      <c r="AM51" s="90"/>
      <c r="AN51" s="90"/>
      <c r="AO51" s="88">
        <f t="shared" si="36"/>
        <v>0</v>
      </c>
      <c r="AP51" s="146"/>
      <c r="AQ51" s="98">
        <f t="shared" si="37"/>
        <v>0</v>
      </c>
      <c r="AR51" s="79"/>
      <c r="AS51" s="101"/>
      <c r="AT51" s="106"/>
      <c r="AU51" s="106"/>
      <c r="AV51" s="106"/>
      <c r="AW51" s="106"/>
    </row>
    <row r="52" spans="1:49" ht="50.1" customHeight="1">
      <c r="A52" s="78">
        <v>4</v>
      </c>
      <c r="B52" s="78" t="s">
        <v>104</v>
      </c>
      <c r="C52" s="78"/>
      <c r="D52" s="78">
        <v>621002</v>
      </c>
      <c r="E52" s="78"/>
      <c r="F52" s="78"/>
      <c r="G52" s="78"/>
      <c r="H52" s="78"/>
      <c r="I52" s="78"/>
      <c r="J52" s="78"/>
      <c r="K52" s="78"/>
      <c r="L52" s="78">
        <f t="shared" si="27"/>
        <v>0</v>
      </c>
      <c r="M52" s="79">
        <f t="shared" si="28"/>
        <v>0</v>
      </c>
      <c r="N52" s="79"/>
      <c r="O52" s="81">
        <f t="shared" si="29"/>
        <v>0</v>
      </c>
      <c r="P52" s="79">
        <f>IF(O52="",0,O52*C52)</f>
        <v>0</v>
      </c>
      <c r="Q52" s="95"/>
      <c r="R52" s="79"/>
      <c r="S52" s="96"/>
      <c r="T52" s="79"/>
      <c r="U52" s="79">
        <f>IF((L52)=0,0,(M52+N52+P52+R52+T52))</f>
        <v>0</v>
      </c>
      <c r="V52" s="97"/>
      <c r="W52" s="79">
        <f>IF(V52=0,0,(M52+N52+P52)/(L52+O52)*V52*1.5)</f>
        <v>0</v>
      </c>
      <c r="X52" s="79">
        <f>COUNTIF(K52,"1")</f>
        <v>0</v>
      </c>
      <c r="Y52" s="81">
        <f t="shared" si="30"/>
        <v>0</v>
      </c>
      <c r="Z52" s="79">
        <f>W53+U52+Y52</f>
        <v>0</v>
      </c>
      <c r="AA52" s="79">
        <f t="shared" si="31"/>
        <v>0</v>
      </c>
      <c r="AB52" s="117">
        <f t="shared" si="26"/>
        <v>0</v>
      </c>
      <c r="AC52" s="81">
        <f t="shared" si="32"/>
        <v>0</v>
      </c>
      <c r="AD52" s="81">
        <f t="shared" si="33"/>
        <v>0</v>
      </c>
      <c r="AE52" s="98">
        <f>(C52*7*AE$5)</f>
        <v>0</v>
      </c>
      <c r="AF52" s="79">
        <f>(AD52*AF$5)</f>
        <v>0</v>
      </c>
      <c r="AG52" s="98"/>
      <c r="AH52" s="99"/>
      <c r="AI52" s="98">
        <f t="shared" si="34"/>
        <v>0</v>
      </c>
      <c r="AJ52" s="99"/>
      <c r="AK52" s="90">
        <f t="shared" si="35"/>
        <v>0</v>
      </c>
      <c r="AL52" s="79"/>
      <c r="AM52" s="79"/>
      <c r="AN52" s="79"/>
      <c r="AO52" s="88">
        <f t="shared" si="36"/>
        <v>0</v>
      </c>
      <c r="AP52" s="146"/>
      <c r="AQ52" s="98">
        <f t="shared" si="37"/>
        <v>0</v>
      </c>
      <c r="AR52" s="79"/>
      <c r="AS52" s="101"/>
      <c r="AT52" s="106"/>
      <c r="AU52" s="106"/>
      <c r="AV52" s="106"/>
      <c r="AW52" s="106"/>
    </row>
    <row r="53" spans="1:49" ht="50.1" customHeight="1">
      <c r="A53" s="78">
        <v>5</v>
      </c>
      <c r="B53" s="78" t="s">
        <v>105</v>
      </c>
      <c r="C53" s="78"/>
      <c r="D53" s="78">
        <v>621002</v>
      </c>
      <c r="E53" s="78"/>
      <c r="F53" s="78"/>
      <c r="G53" s="78"/>
      <c r="H53" s="78"/>
      <c r="I53" s="78"/>
      <c r="J53" s="78"/>
      <c r="K53" s="78"/>
      <c r="L53" s="78">
        <f t="shared" si="27"/>
        <v>0</v>
      </c>
      <c r="M53" s="79">
        <f t="shared" si="28"/>
        <v>0</v>
      </c>
      <c r="N53" s="79"/>
      <c r="O53" s="81">
        <f t="shared" si="29"/>
        <v>0</v>
      </c>
      <c r="P53" s="79">
        <f t="shared" ref="P53:P55" si="38">IF(O53="",0,O53*C53)</f>
        <v>0</v>
      </c>
      <c r="Q53" s="79"/>
      <c r="R53" s="79"/>
      <c r="S53" s="79"/>
      <c r="T53" s="79"/>
      <c r="U53" s="79">
        <f>IF((L53)=0,0,(M53+N53+P53+R53+T53))</f>
        <v>0</v>
      </c>
      <c r="V53" s="78"/>
      <c r="W53" s="79">
        <f>IF(V53=0,0,(M53+N53+P53)/(L53+O53)*V53*1.5)</f>
        <v>0</v>
      </c>
      <c r="X53" s="79">
        <f>COUNTIF(K53,"1")</f>
        <v>0</v>
      </c>
      <c r="Y53" s="81">
        <f t="shared" si="30"/>
        <v>0</v>
      </c>
      <c r="Z53" s="79">
        <f>W54+U53+Y53</f>
        <v>0</v>
      </c>
      <c r="AA53" s="79">
        <f t="shared" si="31"/>
        <v>0</v>
      </c>
      <c r="AB53" s="117">
        <f t="shared" si="26"/>
        <v>0</v>
      </c>
      <c r="AC53" s="81">
        <f t="shared" si="32"/>
        <v>0</v>
      </c>
      <c r="AD53" s="81">
        <f t="shared" si="33"/>
        <v>0</v>
      </c>
      <c r="AE53" s="98">
        <f>(C53*7*AE$5)</f>
        <v>0</v>
      </c>
      <c r="AF53" s="79">
        <f>(AD53*AF$5)</f>
        <v>0</v>
      </c>
      <c r="AG53" s="98"/>
      <c r="AH53" s="98"/>
      <c r="AI53" s="98">
        <f t="shared" si="34"/>
        <v>0</v>
      </c>
      <c r="AJ53" s="99"/>
      <c r="AK53" s="90">
        <f t="shared" si="35"/>
        <v>0</v>
      </c>
      <c r="AL53" s="79"/>
      <c r="AM53" s="79"/>
      <c r="AN53" s="79"/>
      <c r="AO53" s="88">
        <f t="shared" si="36"/>
        <v>0</v>
      </c>
      <c r="AP53" s="146"/>
      <c r="AQ53" s="98">
        <f t="shared" si="37"/>
        <v>0</v>
      </c>
      <c r="AR53" s="79"/>
      <c r="AS53" s="101"/>
      <c r="AT53" s="106"/>
      <c r="AU53" s="106"/>
      <c r="AV53" s="106"/>
      <c r="AW53" s="106"/>
    </row>
    <row r="54" spans="1:49" ht="50.1" customHeight="1">
      <c r="A54" s="78">
        <v>6</v>
      </c>
      <c r="B54" s="78" t="s">
        <v>106</v>
      </c>
      <c r="C54" s="78"/>
      <c r="D54" s="78">
        <v>621002</v>
      </c>
      <c r="E54" s="78"/>
      <c r="F54" s="78"/>
      <c r="G54" s="78"/>
      <c r="H54" s="78"/>
      <c r="I54" s="78"/>
      <c r="J54" s="78"/>
      <c r="K54" s="78"/>
      <c r="L54" s="78">
        <f t="shared" si="27"/>
        <v>0</v>
      </c>
      <c r="M54" s="79">
        <f t="shared" si="28"/>
        <v>0</v>
      </c>
      <c r="N54" s="79"/>
      <c r="O54" s="81">
        <f t="shared" si="29"/>
        <v>0</v>
      </c>
      <c r="P54" s="79">
        <f t="shared" si="38"/>
        <v>0</v>
      </c>
      <c r="Q54" s="79"/>
      <c r="R54" s="79"/>
      <c r="S54" s="79"/>
      <c r="T54" s="79"/>
      <c r="U54" s="79">
        <f>IF((L54)=0,0,(M54+N54+P54+R54+T54))</f>
        <v>0</v>
      </c>
      <c r="V54" s="78"/>
      <c r="W54" s="79">
        <f>IF(V54=0,0,(M54+N54+P54)/(L54+O54)*V54*1.5)</f>
        <v>0</v>
      </c>
      <c r="X54" s="79">
        <f>COUNTIF(K54,"1")</f>
        <v>0</v>
      </c>
      <c r="Y54" s="81">
        <f>IF((L54+O54)=0,0,U54/(L54+O54)*X54*1.75)</f>
        <v>0</v>
      </c>
      <c r="Z54" s="79">
        <f>W55+U54+Y54</f>
        <v>0</v>
      </c>
      <c r="AA54" s="79">
        <f t="shared" si="31"/>
        <v>0</v>
      </c>
      <c r="AB54" s="117">
        <f t="shared" si="26"/>
        <v>0</v>
      </c>
      <c r="AC54" s="81">
        <f t="shared" si="32"/>
        <v>0</v>
      </c>
      <c r="AD54" s="81">
        <f t="shared" si="33"/>
        <v>0</v>
      </c>
      <c r="AE54" s="98">
        <f>(C54*7*AE$5)</f>
        <v>0</v>
      </c>
      <c r="AF54" s="79">
        <f>(AD54*AF$5)</f>
        <v>0</v>
      </c>
      <c r="AG54" s="98"/>
      <c r="AH54" s="98"/>
      <c r="AI54" s="98">
        <f t="shared" si="34"/>
        <v>0</v>
      </c>
      <c r="AJ54" s="99"/>
      <c r="AK54" s="90">
        <f t="shared" si="35"/>
        <v>0</v>
      </c>
      <c r="AL54" s="79"/>
      <c r="AM54" s="79"/>
      <c r="AN54" s="79"/>
      <c r="AO54" s="88">
        <f t="shared" si="36"/>
        <v>0</v>
      </c>
      <c r="AP54" s="146"/>
      <c r="AQ54" s="98">
        <f t="shared" si="37"/>
        <v>0</v>
      </c>
      <c r="AR54" s="79"/>
      <c r="AS54" s="101"/>
      <c r="AT54" s="106"/>
      <c r="AU54" s="106"/>
      <c r="AV54" s="106"/>
      <c r="AW54" s="106"/>
    </row>
    <row r="55" spans="1:49" ht="50.1" customHeight="1">
      <c r="A55" s="78">
        <v>7</v>
      </c>
      <c r="B55" s="78" t="s">
        <v>107</v>
      </c>
      <c r="C55" s="78"/>
      <c r="D55" s="78">
        <v>621002</v>
      </c>
      <c r="E55" s="78"/>
      <c r="F55" s="78"/>
      <c r="G55" s="78"/>
      <c r="H55" s="78"/>
      <c r="I55" s="78"/>
      <c r="J55" s="78"/>
      <c r="K55" s="78"/>
      <c r="L55" s="78">
        <f t="shared" si="27"/>
        <v>0</v>
      </c>
      <c r="M55" s="79">
        <f t="shared" si="28"/>
        <v>0</v>
      </c>
      <c r="N55" s="79"/>
      <c r="O55" s="81">
        <f t="shared" si="29"/>
        <v>0</v>
      </c>
      <c r="P55" s="79">
        <f t="shared" si="38"/>
        <v>0</v>
      </c>
      <c r="Q55" s="95"/>
      <c r="R55" s="79"/>
      <c r="S55" s="96"/>
      <c r="T55" s="79"/>
      <c r="U55" s="79">
        <f>IF((L55)=0,0,(M55+N55+P55+R55+T55))</f>
        <v>0</v>
      </c>
      <c r="V55" s="78"/>
      <c r="W55" s="79">
        <f>IF(V55=0,0,(M55+N55+P55)/(L55+O55)*V55*1.5)</f>
        <v>0</v>
      </c>
      <c r="X55" s="79">
        <f t="shared" ref="X55:X60" si="39">COUNTIF(K55,"1")</f>
        <v>0</v>
      </c>
      <c r="Y55" s="81">
        <f t="shared" si="30"/>
        <v>0</v>
      </c>
      <c r="Z55" s="79">
        <f>X55+U55+Y55</f>
        <v>0</v>
      </c>
      <c r="AA55" s="79">
        <f t="shared" si="31"/>
        <v>0</v>
      </c>
      <c r="AB55" s="117">
        <f t="shared" si="26"/>
        <v>0</v>
      </c>
      <c r="AC55" s="81">
        <f t="shared" si="32"/>
        <v>0</v>
      </c>
      <c r="AD55" s="81">
        <f t="shared" si="33"/>
        <v>0</v>
      </c>
      <c r="AE55" s="98">
        <f>(C55*7*AE$5)</f>
        <v>0</v>
      </c>
      <c r="AF55" s="79">
        <f>(AD55*AF$5)</f>
        <v>0</v>
      </c>
      <c r="AG55" s="98"/>
      <c r="AH55" s="99"/>
      <c r="AI55" s="98">
        <f>AD55*1%</f>
        <v>0</v>
      </c>
      <c r="AJ55" s="99"/>
      <c r="AK55" s="90">
        <f t="shared" si="35"/>
        <v>0</v>
      </c>
      <c r="AL55" s="79"/>
      <c r="AM55" s="79"/>
      <c r="AN55" s="79"/>
      <c r="AO55" s="88">
        <f t="shared" si="36"/>
        <v>0</v>
      </c>
      <c r="AP55" s="146"/>
      <c r="AQ55" s="98">
        <f t="shared" si="37"/>
        <v>0</v>
      </c>
      <c r="AR55" s="79"/>
      <c r="AS55" s="101"/>
      <c r="AT55" s="106"/>
      <c r="AU55" s="106"/>
      <c r="AV55" s="106"/>
      <c r="AW55" s="106"/>
    </row>
    <row r="56" spans="1:49" ht="50.1" customHeight="1">
      <c r="A56" s="147"/>
      <c r="B56" s="147"/>
      <c r="C56" s="147"/>
      <c r="D56" s="147"/>
      <c r="E56" s="147"/>
      <c r="F56" s="147"/>
      <c r="G56" s="147"/>
      <c r="H56" s="147"/>
      <c r="I56" s="147"/>
      <c r="K56" s="148" t="s">
        <v>99</v>
      </c>
      <c r="L56" s="149"/>
      <c r="M56" s="79">
        <f>SUM(M49:M55)</f>
        <v>0</v>
      </c>
      <c r="N56" s="79">
        <f>SUM(N49:N55)</f>
        <v>0</v>
      </c>
      <c r="O56" s="79">
        <f>SUM(O49:O55)</f>
        <v>0</v>
      </c>
      <c r="P56" s="79">
        <f>SUM(P49:P55)</f>
        <v>0</v>
      </c>
      <c r="Q56" s="79" t="e">
        <f>SUM(#REF!)</f>
        <v>#REF!</v>
      </c>
      <c r="R56" s="79" t="e">
        <f>SUM(#REF!)</f>
        <v>#REF!</v>
      </c>
      <c r="S56" s="79" t="e">
        <f>SUM(#REF!)</f>
        <v>#REF!</v>
      </c>
      <c r="T56" s="79" t="e">
        <f>SUM(#REF!)</f>
        <v>#REF!</v>
      </c>
      <c r="U56" s="79">
        <f>SUM(U49:U55)</f>
        <v>0</v>
      </c>
      <c r="V56" s="97"/>
      <c r="W56" s="79" t="e">
        <f>SUM(#REF!)</f>
        <v>#REF!</v>
      </c>
      <c r="X56" s="79">
        <f>SUM(X49:X55)</f>
        <v>0</v>
      </c>
      <c r="Y56" s="79">
        <f>SUM(Y49:Y55)</f>
        <v>0</v>
      </c>
      <c r="Z56" s="79">
        <f t="shared" ref="Z56:AQ56" si="40">SUM(Z49:Z55)</f>
        <v>0</v>
      </c>
      <c r="AA56" s="79">
        <f t="shared" si="40"/>
        <v>0</v>
      </c>
      <c r="AB56" s="79">
        <f t="shared" si="40"/>
        <v>0</v>
      </c>
      <c r="AC56" s="79">
        <f t="shared" si="40"/>
        <v>0</v>
      </c>
      <c r="AD56" s="79">
        <f t="shared" si="40"/>
        <v>0</v>
      </c>
      <c r="AE56" s="79">
        <f t="shared" si="40"/>
        <v>0</v>
      </c>
      <c r="AF56" s="79">
        <f t="shared" si="40"/>
        <v>0</v>
      </c>
      <c r="AG56" s="79">
        <f t="shared" si="40"/>
        <v>0</v>
      </c>
      <c r="AH56" s="79">
        <f t="shared" si="40"/>
        <v>0</v>
      </c>
      <c r="AI56" s="79">
        <f t="shared" si="40"/>
        <v>0</v>
      </c>
      <c r="AJ56" s="79">
        <f t="shared" si="40"/>
        <v>0</v>
      </c>
      <c r="AK56" s="79">
        <f t="shared" si="40"/>
        <v>0</v>
      </c>
      <c r="AL56" s="79">
        <f t="shared" si="40"/>
        <v>0</v>
      </c>
      <c r="AM56" s="79">
        <f t="shared" si="40"/>
        <v>0</v>
      </c>
      <c r="AN56" s="79">
        <f t="shared" si="40"/>
        <v>0</v>
      </c>
      <c r="AO56" s="79">
        <f t="shared" si="40"/>
        <v>0</v>
      </c>
      <c r="AP56" s="79">
        <f t="shared" si="40"/>
        <v>0</v>
      </c>
      <c r="AQ56" s="79">
        <f t="shared" si="40"/>
        <v>0</v>
      </c>
      <c r="AR56" s="137"/>
      <c r="AS56" s="101"/>
      <c r="AT56" s="106"/>
      <c r="AU56" s="106"/>
      <c r="AV56" s="106"/>
      <c r="AW56" s="106"/>
    </row>
    <row r="57" spans="1:49" ht="20.100000000000001" customHeight="1" thickBot="1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21"/>
      <c r="N57" s="121"/>
      <c r="O57" s="121"/>
      <c r="P57" s="122"/>
      <c r="Q57" s="123"/>
      <c r="R57" s="121"/>
      <c r="S57" s="121"/>
      <c r="T57" s="121"/>
      <c r="U57" s="122"/>
      <c r="V57" s="124"/>
      <c r="W57" s="121"/>
      <c r="X57" s="121"/>
      <c r="Y57" s="121"/>
      <c r="Z57" s="125"/>
      <c r="AA57" s="125"/>
      <c r="AB57" s="126"/>
      <c r="AC57" s="121"/>
      <c r="AD57" s="125"/>
      <c r="AE57" s="127"/>
      <c r="AF57" s="127"/>
      <c r="AG57" s="127"/>
      <c r="AH57" s="125"/>
      <c r="AI57" s="125"/>
      <c r="AJ57" s="125"/>
      <c r="AK57" s="125"/>
      <c r="AL57" s="125"/>
      <c r="AM57" s="125"/>
      <c r="AN57" s="125"/>
      <c r="AO57" s="128"/>
      <c r="AP57" s="128"/>
      <c r="AQ57" s="119"/>
      <c r="AR57" s="101"/>
      <c r="AS57" s="101"/>
      <c r="AT57" s="106"/>
      <c r="AU57" s="106"/>
      <c r="AV57" s="106"/>
      <c r="AW57" s="106"/>
    </row>
    <row r="58" spans="1:49" ht="50.1" customHeight="1" thickBot="1">
      <c r="A58" s="65"/>
      <c r="B58" s="65"/>
      <c r="C58" s="150"/>
      <c r="D58" s="65"/>
      <c r="E58" s="65"/>
      <c r="F58" s="12" t="s">
        <v>108</v>
      </c>
      <c r="G58" s="10"/>
      <c r="H58" s="10"/>
      <c r="I58" s="10"/>
      <c r="J58" s="10"/>
      <c r="K58" s="10"/>
      <c r="L58" s="11"/>
      <c r="M58" s="151">
        <f>M41+M47+M56</f>
        <v>0</v>
      </c>
      <c r="N58" s="79">
        <f>N41+N47+N56</f>
        <v>0</v>
      </c>
      <c r="O58" s="79">
        <f>O41+O47+O56</f>
        <v>0</v>
      </c>
      <c r="P58" s="79">
        <f>P41+P47+P56</f>
        <v>0</v>
      </c>
      <c r="Q58" s="79" t="e">
        <f>SUM(#REF!+#REF!+Q47+Q56)</f>
        <v>#REF!</v>
      </c>
      <c r="R58" s="79" t="e">
        <f>SUM(#REF!+#REF!+R47+R56)</f>
        <v>#REF!</v>
      </c>
      <c r="S58" s="79" t="e">
        <f>SUM(#REF!+#REF!+S47+S56)</f>
        <v>#REF!</v>
      </c>
      <c r="T58" s="79" t="e">
        <f>SUM(#REF!+#REF!+T47+T56)</f>
        <v>#REF!</v>
      </c>
      <c r="U58" s="79">
        <f>U41+U47+U56</f>
        <v>0</v>
      </c>
      <c r="V58" s="97"/>
      <c r="W58" s="98" t="e">
        <f>SUM(#REF!+#REF!+#REF!+W47+W56)</f>
        <v>#REF!</v>
      </c>
      <c r="X58" s="98">
        <f>X41+X47+X56</f>
        <v>0</v>
      </c>
      <c r="Y58" s="98">
        <f>Y41+Y47+Y56</f>
        <v>0</v>
      </c>
      <c r="Z58" s="98">
        <f>Z41+Z47+Z56</f>
        <v>0</v>
      </c>
      <c r="AA58" s="98">
        <f>AA41+AA47+AA56</f>
        <v>0</v>
      </c>
      <c r="AB58" s="117">
        <f>AB41+AB47+AB56</f>
        <v>0</v>
      </c>
      <c r="AC58" s="98">
        <f>AC41+AC47+AC56</f>
        <v>0</v>
      </c>
      <c r="AD58" s="98">
        <f>AD41+AD47+AD56</f>
        <v>0</v>
      </c>
      <c r="AE58" s="98">
        <f>AE41+AE47+AE56</f>
        <v>0</v>
      </c>
      <c r="AF58" s="98">
        <f>AF41+AF47+AF56</f>
        <v>0</v>
      </c>
      <c r="AG58" s="98" t="e">
        <f>SUM(#REF!+#REF!+#REF!+AG47+AG56)</f>
        <v>#REF!</v>
      </c>
      <c r="AH58" s="98" t="e">
        <f>SUM(#REF!+#REF!+#REF!+AH47+AH56)</f>
        <v>#REF!</v>
      </c>
      <c r="AI58" s="98">
        <f>AI41+AI47+AI56</f>
        <v>0</v>
      </c>
      <c r="AJ58" s="98" t="e">
        <f>SUM(#REF!+#REF!+#REF!+AJ47+AJ56)</f>
        <v>#REF!</v>
      </c>
      <c r="AK58" s="98">
        <f>AK41+AK47+AK56</f>
        <v>0</v>
      </c>
      <c r="AL58" s="98">
        <f t="shared" ref="AL58:AN58" si="41">AL41+AL47+AL56</f>
        <v>0</v>
      </c>
      <c r="AM58" s="98">
        <f t="shared" si="41"/>
        <v>0</v>
      </c>
      <c r="AN58" s="98">
        <f>AN41+AN47+AN56</f>
        <v>0</v>
      </c>
      <c r="AO58" s="131">
        <f>AO41+AO47+AO56</f>
        <v>0</v>
      </c>
      <c r="AP58" s="131">
        <f>AP41+AP47+AP56</f>
        <v>0</v>
      </c>
      <c r="AQ58" s="115">
        <f>AQ41+AQ47+AQ56</f>
        <v>0</v>
      </c>
      <c r="AR58" s="118"/>
      <c r="AS58" s="101"/>
      <c r="AT58" s="106"/>
      <c r="AU58" s="106"/>
      <c r="AV58" s="106"/>
      <c r="AW58" s="106"/>
    </row>
    <row r="59" spans="1:49" ht="18" customHeight="1">
      <c r="AS59" s="156"/>
      <c r="AT59" s="106"/>
      <c r="AU59" s="106"/>
      <c r="AV59" s="106"/>
      <c r="AW59" s="106"/>
    </row>
    <row r="60" spans="1:49" ht="18" customHeight="1">
      <c r="AS60" s="156"/>
      <c r="AT60" s="106"/>
      <c r="AU60" s="106"/>
      <c r="AV60" s="106"/>
      <c r="AW60" s="106"/>
    </row>
    <row r="61" spans="1:49" ht="18" customHeight="1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  <c r="T61" s="147"/>
      <c r="U61" s="147"/>
      <c r="V61" s="147"/>
      <c r="W61" s="147"/>
      <c r="X61" s="147"/>
      <c r="Y61" s="147"/>
      <c r="Z61" s="147"/>
      <c r="AA61" s="147"/>
      <c r="AB61" s="147"/>
      <c r="AC61" s="147"/>
      <c r="AD61" s="147"/>
      <c r="AE61" s="147"/>
      <c r="AF61" s="147"/>
      <c r="AG61" s="147"/>
      <c r="AH61" s="147"/>
      <c r="AI61" s="147"/>
      <c r="AJ61" s="147"/>
      <c r="AK61" s="147"/>
      <c r="AL61" s="147"/>
      <c r="AM61" s="147"/>
      <c r="AN61" s="147"/>
      <c r="AO61" s="147"/>
      <c r="AP61" s="147"/>
      <c r="AQ61" s="147"/>
      <c r="AR61" s="147"/>
      <c r="AS61" s="156"/>
      <c r="AT61" s="106"/>
      <c r="AU61" s="106"/>
      <c r="AV61" s="106"/>
      <c r="AW61" s="106"/>
    </row>
    <row r="62" spans="1:49" ht="18" customHeight="1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  <c r="T62" s="147"/>
      <c r="U62" s="147"/>
      <c r="V62" s="147"/>
      <c r="W62" s="147"/>
      <c r="X62" s="147"/>
      <c r="Y62" s="147"/>
      <c r="Z62" s="147"/>
      <c r="AA62" s="147"/>
      <c r="AB62" s="147"/>
      <c r="AC62" s="147"/>
      <c r="AD62" s="147"/>
      <c r="AE62" s="147"/>
      <c r="AF62" s="147"/>
      <c r="AG62" s="147"/>
      <c r="AH62" s="147"/>
      <c r="AI62" s="147"/>
      <c r="AJ62" s="147"/>
      <c r="AK62" s="147"/>
      <c r="AL62" s="147"/>
      <c r="AM62" s="147"/>
      <c r="AN62" s="147"/>
      <c r="AO62" s="147"/>
      <c r="AP62" s="147"/>
      <c r="AQ62" s="147"/>
      <c r="AR62" s="147"/>
      <c r="AS62" s="156"/>
      <c r="AT62" s="106"/>
      <c r="AU62" s="106"/>
      <c r="AV62" s="106"/>
      <c r="AW62" s="106"/>
    </row>
    <row r="63" spans="1:49" ht="18" customHeight="1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  <c r="T63" s="147"/>
      <c r="U63" s="147"/>
      <c r="V63" s="147"/>
      <c r="W63" s="147"/>
      <c r="X63" s="147"/>
      <c r="Y63" s="147"/>
      <c r="Z63" s="147"/>
      <c r="AA63" s="147"/>
      <c r="AB63" s="147"/>
      <c r="AC63" s="147"/>
      <c r="AD63" s="147"/>
      <c r="AE63" s="147"/>
      <c r="AF63" s="147"/>
      <c r="AG63" s="147"/>
      <c r="AH63" s="147"/>
      <c r="AI63" s="147"/>
      <c r="AJ63" s="147"/>
      <c r="AK63" s="147"/>
      <c r="AL63" s="147"/>
      <c r="AM63" s="147"/>
      <c r="AN63" s="147"/>
      <c r="AO63" s="147"/>
      <c r="AP63" s="147"/>
      <c r="AQ63" s="147"/>
      <c r="AR63" s="147"/>
      <c r="AS63" s="156"/>
      <c r="AT63" s="106"/>
      <c r="AU63" s="106"/>
      <c r="AV63" s="106"/>
      <c r="AW63" s="106"/>
    </row>
    <row r="64" spans="1:49" ht="18" customHeight="1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  <c r="T64" s="147"/>
      <c r="U64" s="147"/>
      <c r="V64" s="147"/>
      <c r="W64" s="147"/>
      <c r="X64" s="147"/>
      <c r="Y64" s="147"/>
      <c r="Z64" s="147"/>
      <c r="AA64" s="147"/>
      <c r="AB64" s="147"/>
      <c r="AC64" s="147"/>
      <c r="AD64" s="147"/>
      <c r="AE64" s="147"/>
      <c r="AF64" s="147"/>
      <c r="AG64" s="147"/>
      <c r="AH64" s="147"/>
      <c r="AI64" s="147"/>
      <c r="AJ64" s="147"/>
      <c r="AK64" s="147"/>
      <c r="AL64" s="147"/>
      <c r="AM64" s="147"/>
      <c r="AN64" s="147"/>
      <c r="AO64" s="147"/>
      <c r="AP64" s="147"/>
      <c r="AQ64" s="147"/>
      <c r="AR64" s="147"/>
      <c r="AS64" s="156"/>
      <c r="AT64" s="106"/>
      <c r="AU64" s="106"/>
      <c r="AV64" s="106"/>
      <c r="AW64" s="106"/>
    </row>
    <row r="65" spans="1:58" ht="18" customHeight="1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  <c r="T65" s="147"/>
      <c r="U65" s="147"/>
      <c r="V65" s="147"/>
      <c r="W65" s="147"/>
      <c r="X65" s="147"/>
      <c r="Y65" s="147"/>
      <c r="Z65" s="147"/>
      <c r="AA65" s="147"/>
      <c r="AB65" s="147"/>
      <c r="AC65" s="147"/>
      <c r="AD65" s="147"/>
      <c r="AE65" s="147"/>
      <c r="AF65" s="147"/>
      <c r="AG65" s="147"/>
      <c r="AH65" s="147"/>
      <c r="AI65" s="147"/>
      <c r="AJ65" s="147"/>
      <c r="AK65" s="147"/>
      <c r="AL65" s="147"/>
      <c r="AM65" s="147"/>
      <c r="AN65" s="147"/>
      <c r="AO65" s="147"/>
      <c r="AP65" s="147"/>
      <c r="AQ65" s="147"/>
      <c r="AR65" s="147"/>
      <c r="AS65" s="156"/>
      <c r="AT65" s="106"/>
      <c r="AU65" s="106"/>
      <c r="AV65" s="106"/>
      <c r="AW65" s="106"/>
    </row>
    <row r="66" spans="1:58" ht="18" customHeight="1">
      <c r="AS66" s="101"/>
      <c r="AT66" s="106"/>
      <c r="AU66" s="106"/>
      <c r="AV66" s="106"/>
      <c r="AW66" s="106"/>
    </row>
    <row r="67" spans="1:58" ht="18" customHeight="1">
      <c r="AS67" s="101"/>
      <c r="AT67" s="106"/>
      <c r="AU67" s="106"/>
      <c r="AV67" s="106"/>
      <c r="AW67" s="106"/>
    </row>
    <row r="68" spans="1:58" ht="18" customHeight="1">
      <c r="F68" s="147"/>
      <c r="G68" s="147"/>
      <c r="H68" s="147"/>
      <c r="I68" s="147"/>
      <c r="J68" s="147"/>
      <c r="K68" s="147"/>
      <c r="L68" s="147"/>
      <c r="M68" s="147"/>
      <c r="N68" s="147"/>
      <c r="O68" s="147"/>
      <c r="P68" s="147"/>
      <c r="Q68" s="147"/>
      <c r="R68" s="147"/>
      <c r="S68" s="147"/>
      <c r="T68" s="147"/>
      <c r="U68" s="147"/>
      <c r="V68" s="147"/>
      <c r="W68" s="147"/>
      <c r="X68" s="147"/>
      <c r="Y68" s="147"/>
      <c r="Z68" s="147"/>
      <c r="AA68" s="147"/>
      <c r="AB68" s="147"/>
      <c r="AC68" s="147"/>
      <c r="AD68" s="147"/>
      <c r="AE68" s="147"/>
      <c r="AF68" s="147"/>
      <c r="AG68" s="147"/>
      <c r="AH68" s="147"/>
      <c r="AI68" s="147"/>
      <c r="AJ68" s="147"/>
      <c r="AK68" s="147"/>
      <c r="AL68" s="147"/>
      <c r="AM68" s="147"/>
      <c r="AN68" s="147"/>
      <c r="AO68" s="147"/>
      <c r="AP68" s="147"/>
      <c r="AQ68" s="147"/>
      <c r="AR68" s="147"/>
      <c r="AS68" s="147"/>
      <c r="AT68" s="147"/>
      <c r="AU68" s="147"/>
      <c r="AV68" s="147"/>
      <c r="AW68" s="147"/>
      <c r="AX68" s="147"/>
      <c r="AY68" s="147"/>
      <c r="AZ68" s="147"/>
      <c r="BA68" s="147"/>
      <c r="BB68" s="147"/>
      <c r="BC68" s="147"/>
      <c r="BD68" s="147"/>
      <c r="BE68" s="147"/>
      <c r="BF68" s="147"/>
    </row>
    <row r="69" spans="1:58" ht="18" customHeight="1">
      <c r="A69" s="101"/>
      <c r="B69" s="101"/>
      <c r="C69" s="157"/>
      <c r="D69" s="101"/>
      <c r="E69" s="101"/>
      <c r="F69" s="147"/>
      <c r="G69" s="147"/>
      <c r="H69" s="147"/>
      <c r="I69" s="147"/>
      <c r="J69" s="147"/>
      <c r="K69" s="147"/>
      <c r="L69" s="147"/>
      <c r="M69" s="147"/>
      <c r="N69" s="147"/>
      <c r="O69" s="147"/>
      <c r="P69" s="147"/>
      <c r="Q69" s="147"/>
      <c r="R69" s="147"/>
      <c r="S69" s="147"/>
      <c r="T69" s="147"/>
      <c r="U69" s="147"/>
      <c r="V69" s="147"/>
      <c r="W69" s="147"/>
      <c r="X69" s="147"/>
      <c r="Y69" s="147"/>
      <c r="Z69" s="147"/>
      <c r="AA69" s="147"/>
      <c r="AB69" s="147"/>
      <c r="AC69" s="147"/>
      <c r="AD69" s="147"/>
      <c r="AE69" s="147"/>
      <c r="AF69" s="147"/>
      <c r="AG69" s="147"/>
      <c r="AH69" s="147"/>
      <c r="AI69" s="147"/>
      <c r="AJ69" s="147"/>
      <c r="AK69" s="147"/>
      <c r="AL69" s="147"/>
      <c r="AM69" s="147"/>
      <c r="AN69" s="147"/>
      <c r="AO69" s="147"/>
      <c r="AP69" s="147"/>
      <c r="AQ69" s="147"/>
      <c r="AR69" s="147"/>
      <c r="AS69" s="147"/>
      <c r="AT69" s="147"/>
      <c r="AU69" s="147"/>
      <c r="AV69" s="147"/>
      <c r="AW69" s="147"/>
      <c r="AX69" s="147"/>
      <c r="AY69" s="147"/>
      <c r="AZ69" s="147"/>
      <c r="BA69" s="147"/>
      <c r="BB69" s="147"/>
      <c r="BC69" s="147"/>
      <c r="BD69" s="147"/>
      <c r="BE69" s="147"/>
      <c r="BF69" s="147"/>
    </row>
    <row r="70" spans="1:58" ht="18" customHeight="1">
      <c r="A70" s="101"/>
      <c r="B70" s="101"/>
      <c r="C70" s="157"/>
      <c r="D70" s="101"/>
      <c r="E70" s="101"/>
      <c r="F70" s="147"/>
      <c r="G70" s="147"/>
      <c r="H70" s="147"/>
      <c r="I70" s="147"/>
      <c r="J70" s="147"/>
      <c r="K70" s="147"/>
      <c r="L70" s="147"/>
      <c r="M70" s="147"/>
      <c r="N70" s="147"/>
      <c r="O70" s="147"/>
      <c r="P70" s="147"/>
      <c r="Q70" s="147"/>
      <c r="R70" s="147"/>
      <c r="S70" s="147"/>
      <c r="T70" s="147"/>
      <c r="U70" s="147"/>
      <c r="V70" s="147"/>
      <c r="W70" s="147"/>
      <c r="X70" s="147"/>
      <c r="Y70" s="147"/>
      <c r="Z70" s="147"/>
      <c r="AA70" s="147"/>
      <c r="AB70" s="147"/>
      <c r="AC70" s="147"/>
      <c r="AD70" s="147"/>
      <c r="AE70" s="147"/>
      <c r="AF70" s="147"/>
      <c r="AG70" s="147"/>
      <c r="AH70" s="147"/>
      <c r="AI70" s="147"/>
      <c r="AJ70" s="147"/>
      <c r="AK70" s="147"/>
      <c r="AL70" s="147"/>
      <c r="AM70" s="147"/>
      <c r="AN70" s="147"/>
      <c r="AO70" s="147"/>
      <c r="AP70" s="147"/>
      <c r="AQ70" s="147"/>
      <c r="AR70" s="147"/>
      <c r="AS70" s="147"/>
      <c r="AT70" s="147"/>
      <c r="AU70" s="147"/>
      <c r="AV70" s="147"/>
      <c r="AW70" s="147"/>
      <c r="AX70" s="147"/>
      <c r="AY70" s="147"/>
      <c r="AZ70" s="147"/>
      <c r="BA70" s="147"/>
      <c r="BB70" s="147"/>
      <c r="BC70" s="147"/>
      <c r="BD70" s="147"/>
      <c r="BE70" s="147"/>
      <c r="BF70" s="147"/>
    </row>
    <row r="71" spans="1:58" ht="18" customHeight="1">
      <c r="A71" s="101"/>
      <c r="B71" s="101"/>
      <c r="C71" s="158"/>
      <c r="D71" s="101"/>
      <c r="E71" s="101"/>
      <c r="F71" s="147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  <c r="W71" s="147"/>
      <c r="X71" s="147"/>
      <c r="Y71" s="147"/>
      <c r="Z71" s="147"/>
      <c r="AA71" s="147"/>
      <c r="AB71" s="147"/>
      <c r="AC71" s="147"/>
      <c r="AD71" s="147"/>
      <c r="AE71" s="147"/>
      <c r="AF71" s="147"/>
      <c r="AG71" s="147"/>
      <c r="AH71" s="147"/>
      <c r="AI71" s="147"/>
      <c r="AJ71" s="147"/>
      <c r="AK71" s="147"/>
      <c r="AL71" s="147"/>
      <c r="AM71" s="147"/>
      <c r="AN71" s="147"/>
      <c r="AO71" s="147"/>
      <c r="AP71" s="147"/>
      <c r="AQ71" s="147"/>
      <c r="AR71" s="147"/>
      <c r="AS71" s="147"/>
      <c r="AT71" s="147"/>
      <c r="AU71" s="147"/>
      <c r="AV71" s="147"/>
      <c r="AW71" s="147"/>
      <c r="AX71" s="147"/>
      <c r="AY71" s="147"/>
      <c r="AZ71" s="147"/>
      <c r="BA71" s="147"/>
      <c r="BB71" s="147"/>
      <c r="BC71" s="147"/>
      <c r="BD71" s="147"/>
      <c r="BE71" s="147"/>
      <c r="BF71" s="147"/>
    </row>
    <row r="72" spans="1:58" ht="18" customHeight="1">
      <c r="A72" s="101"/>
      <c r="B72" s="101"/>
      <c r="C72" s="158"/>
      <c r="D72" s="101"/>
      <c r="E72" s="101"/>
      <c r="F72" s="147"/>
      <c r="G72" s="147"/>
      <c r="H72" s="147"/>
      <c r="I72" s="147"/>
      <c r="J72" s="147"/>
      <c r="K72" s="147"/>
      <c r="L72" s="147"/>
      <c r="M72" s="147"/>
      <c r="N72" s="147"/>
      <c r="O72" s="147"/>
      <c r="P72" s="147"/>
      <c r="Q72" s="147"/>
      <c r="R72" s="147"/>
      <c r="S72" s="147"/>
      <c r="T72" s="147"/>
      <c r="U72" s="147"/>
      <c r="V72" s="147"/>
      <c r="W72" s="147"/>
      <c r="X72" s="147"/>
      <c r="Y72" s="147"/>
      <c r="Z72" s="147"/>
      <c r="AA72" s="147"/>
      <c r="AB72" s="147"/>
      <c r="AC72" s="147"/>
      <c r="AD72" s="147"/>
      <c r="AE72" s="147"/>
      <c r="AF72" s="147"/>
      <c r="AG72" s="147"/>
      <c r="AH72" s="147"/>
      <c r="AI72" s="147"/>
      <c r="AJ72" s="147"/>
      <c r="AK72" s="147"/>
      <c r="AL72" s="147"/>
      <c r="AM72" s="147"/>
      <c r="AN72" s="147"/>
      <c r="AO72" s="147"/>
      <c r="AP72" s="147"/>
      <c r="AQ72" s="147"/>
      <c r="AR72" s="147"/>
      <c r="AS72" s="147"/>
      <c r="AT72" s="147"/>
      <c r="AU72" s="147"/>
      <c r="AV72" s="147"/>
      <c r="AW72" s="147"/>
      <c r="AX72" s="147"/>
      <c r="AY72" s="147"/>
      <c r="AZ72" s="147"/>
      <c r="BA72" s="147"/>
      <c r="BB72" s="147"/>
      <c r="BC72" s="147"/>
      <c r="BD72" s="147"/>
      <c r="BE72" s="147"/>
      <c r="BF72" s="147"/>
    </row>
    <row r="73" spans="1:58" ht="18" customHeight="1">
      <c r="A73" s="101"/>
      <c r="B73" s="101"/>
      <c r="C73" s="158"/>
      <c r="D73" s="101"/>
      <c r="E73" s="101"/>
      <c r="F73" s="147"/>
      <c r="G73" s="147"/>
      <c r="H73" s="147"/>
      <c r="I73" s="147"/>
      <c r="J73" s="147"/>
      <c r="K73" s="147"/>
      <c r="L73" s="147"/>
      <c r="M73" s="147"/>
      <c r="N73" s="147"/>
      <c r="O73" s="147"/>
      <c r="P73" s="147"/>
      <c r="Q73" s="147"/>
      <c r="R73" s="147"/>
      <c r="S73" s="147"/>
      <c r="T73" s="147"/>
      <c r="U73" s="147"/>
      <c r="V73" s="147"/>
      <c r="W73" s="147"/>
      <c r="X73" s="147"/>
      <c r="Y73" s="147"/>
      <c r="Z73" s="147"/>
      <c r="AA73" s="147"/>
      <c r="AB73" s="147"/>
      <c r="AC73" s="147"/>
      <c r="AD73" s="147"/>
      <c r="AE73" s="147"/>
      <c r="AF73" s="147"/>
      <c r="AG73" s="147"/>
      <c r="AH73" s="147"/>
      <c r="AI73" s="147"/>
      <c r="AJ73" s="147"/>
      <c r="AK73" s="147"/>
      <c r="AL73" s="147"/>
      <c r="AM73" s="147"/>
      <c r="AN73" s="147"/>
      <c r="AO73" s="147"/>
      <c r="AP73" s="147"/>
      <c r="AQ73" s="147"/>
      <c r="AR73" s="147"/>
      <c r="AS73" s="147"/>
      <c r="AT73" s="147"/>
      <c r="AU73" s="147"/>
      <c r="AV73" s="147"/>
      <c r="AW73" s="147"/>
      <c r="AX73" s="147"/>
      <c r="AY73" s="147"/>
      <c r="AZ73" s="147"/>
      <c r="BA73" s="147"/>
      <c r="BB73" s="147"/>
      <c r="BC73" s="147"/>
      <c r="BD73" s="147"/>
      <c r="BE73" s="147"/>
      <c r="BF73" s="147"/>
    </row>
    <row r="74" spans="1:58" ht="18" customHeight="1">
      <c r="A74" s="65"/>
      <c r="B74" s="101"/>
      <c r="C74" s="158"/>
      <c r="D74" s="101"/>
      <c r="E74" s="101"/>
      <c r="F74" s="101"/>
      <c r="G74" s="101"/>
      <c r="H74" s="101"/>
      <c r="I74" s="65"/>
      <c r="J74" s="101"/>
      <c r="K74" s="101"/>
      <c r="L74" s="101"/>
      <c r="M74" s="159"/>
      <c r="N74" s="159"/>
      <c r="O74" s="159"/>
      <c r="P74" s="159"/>
      <c r="Q74" s="160"/>
      <c r="R74" s="159"/>
      <c r="S74" s="161"/>
      <c r="T74" s="159"/>
      <c r="U74" s="159"/>
      <c r="V74" s="162"/>
      <c r="W74" s="159"/>
      <c r="X74" s="159"/>
      <c r="Y74" s="159"/>
      <c r="Z74" s="158"/>
      <c r="AA74" s="158"/>
      <c r="AB74" s="163"/>
      <c r="AC74" s="164"/>
      <c r="AD74" s="158"/>
      <c r="AE74" s="158"/>
      <c r="AF74" s="158"/>
      <c r="AG74" s="158"/>
      <c r="AH74" s="158"/>
      <c r="AI74" s="158"/>
      <c r="AJ74" s="158"/>
      <c r="AK74" s="158"/>
      <c r="AL74" s="158"/>
      <c r="AM74" s="158"/>
      <c r="AN74" s="158"/>
      <c r="AO74" s="165"/>
      <c r="AP74" s="165"/>
      <c r="AQ74" s="101"/>
      <c r="AR74" s="101"/>
      <c r="AS74" s="101"/>
    </row>
    <row r="75" spans="1:58" ht="18" customHeight="1">
      <c r="A75" s="65"/>
      <c r="B75" s="101"/>
      <c r="C75" s="158"/>
      <c r="D75" s="101"/>
      <c r="E75" s="101"/>
      <c r="F75" s="101"/>
      <c r="G75" s="101"/>
      <c r="H75" s="101"/>
      <c r="I75" s="65"/>
      <c r="J75" s="101"/>
      <c r="K75" s="101"/>
      <c r="L75" s="101"/>
      <c r="M75" s="159"/>
      <c r="N75" s="159"/>
      <c r="O75" s="159"/>
      <c r="P75" s="159"/>
      <c r="Q75" s="160"/>
      <c r="R75" s="159"/>
      <c r="S75" s="161"/>
      <c r="T75" s="159"/>
      <c r="U75" s="159"/>
      <c r="V75" s="162"/>
      <c r="W75" s="159"/>
      <c r="X75" s="159"/>
      <c r="Y75" s="159"/>
      <c r="Z75" s="158"/>
      <c r="AA75" s="158"/>
      <c r="AB75" s="163"/>
      <c r="AC75" s="164"/>
      <c r="AD75" s="158"/>
      <c r="AE75" s="158"/>
      <c r="AF75" s="158"/>
      <c r="AG75" s="158"/>
      <c r="AH75" s="158"/>
      <c r="AI75" s="158"/>
      <c r="AJ75" s="158"/>
      <c r="AK75" s="158"/>
      <c r="AL75" s="158"/>
      <c r="AM75" s="158"/>
      <c r="AN75" s="158"/>
      <c r="AO75" s="165"/>
      <c r="AP75" s="165"/>
      <c r="AQ75" s="101"/>
      <c r="AR75" s="101"/>
      <c r="AS75" s="101"/>
    </row>
    <row r="76" spans="1:58" ht="18" customHeight="1">
      <c r="A76" s="65"/>
      <c r="B76" s="101"/>
      <c r="C76" s="158"/>
      <c r="D76" s="101"/>
      <c r="E76" s="101"/>
      <c r="F76" s="101"/>
      <c r="G76" s="101"/>
      <c r="H76" s="101"/>
      <c r="I76" s="65"/>
      <c r="J76" s="101"/>
      <c r="K76" s="101"/>
      <c r="L76" s="101"/>
      <c r="M76" s="159"/>
      <c r="N76" s="159"/>
      <c r="O76" s="159"/>
      <c r="P76" s="159"/>
      <c r="Q76" s="160"/>
      <c r="R76" s="159"/>
      <c r="S76" s="161"/>
      <c r="T76" s="159"/>
      <c r="U76" s="159"/>
      <c r="V76" s="162"/>
      <c r="W76" s="159"/>
      <c r="X76" s="159"/>
      <c r="Y76" s="159"/>
      <c r="Z76" s="158"/>
      <c r="AA76" s="158"/>
      <c r="AB76" s="163"/>
      <c r="AC76" s="164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65"/>
      <c r="AP76" s="165"/>
      <c r="AQ76" s="101"/>
      <c r="AR76" s="101"/>
      <c r="AS76" s="101"/>
    </row>
    <row r="77" spans="1:58" ht="18" customHeight="1">
      <c r="A77" s="65"/>
      <c r="B77" s="166"/>
      <c r="C77" s="166"/>
      <c r="D77" s="166"/>
      <c r="E77" s="101"/>
      <c r="F77" s="101"/>
      <c r="G77" s="101"/>
      <c r="H77" s="101"/>
      <c r="I77" s="65"/>
      <c r="J77" s="101"/>
      <c r="K77" s="101"/>
      <c r="L77" s="101"/>
      <c r="M77" s="159"/>
      <c r="N77" s="159"/>
      <c r="O77" s="159"/>
      <c r="P77" s="159"/>
      <c r="Q77" s="160"/>
      <c r="R77" s="159"/>
      <c r="S77" s="161"/>
      <c r="T77" s="159"/>
      <c r="U77" s="159"/>
      <c r="V77" s="162"/>
      <c r="W77" s="159"/>
      <c r="X77" s="159"/>
      <c r="Y77" s="159"/>
      <c r="Z77" s="158"/>
      <c r="AA77" s="158"/>
      <c r="AB77" s="163"/>
      <c r="AC77" s="164"/>
      <c r="AD77" s="158"/>
      <c r="AE77" s="158"/>
      <c r="AF77" s="158"/>
      <c r="AG77" s="158"/>
      <c r="AH77" s="158"/>
      <c r="AI77" s="158"/>
      <c r="AJ77" s="158"/>
      <c r="AK77" s="158"/>
      <c r="AL77" s="158"/>
      <c r="AM77" s="158"/>
      <c r="AN77" s="158"/>
      <c r="AO77" s="165"/>
      <c r="AP77" s="165"/>
      <c r="AQ77" s="101"/>
      <c r="AR77" s="101"/>
      <c r="AS77" s="101"/>
    </row>
  </sheetData>
  <mergeCells count="29">
    <mergeCell ref="K56:L56"/>
    <mergeCell ref="F58:L58"/>
    <mergeCell ref="B77:D77"/>
    <mergeCell ref="X4:Y4"/>
    <mergeCell ref="AA4:AA5"/>
    <mergeCell ref="AB4:AC4"/>
    <mergeCell ref="AI4:AI5"/>
    <mergeCell ref="AT7:BA7"/>
    <mergeCell ref="I47:L47"/>
    <mergeCell ref="AL3:AL5"/>
    <mergeCell ref="AM3:AM5"/>
    <mergeCell ref="AN3:AN5"/>
    <mergeCell ref="AO3:AO5"/>
    <mergeCell ref="AP3:AP5"/>
    <mergeCell ref="A4:B4"/>
    <mergeCell ref="C4:D4"/>
    <mergeCell ref="G4:I4"/>
    <mergeCell ref="J4:K4"/>
    <mergeCell ref="L4:M4"/>
    <mergeCell ref="A1:D1"/>
    <mergeCell ref="R1:U1"/>
    <mergeCell ref="A2:D2"/>
    <mergeCell ref="L3:AD3"/>
    <mergeCell ref="AE3:AI3"/>
    <mergeCell ref="AK3:AK5"/>
    <mergeCell ref="O4:P4"/>
    <mergeCell ref="Q4:T4"/>
    <mergeCell ref="U4:U5"/>
    <mergeCell ref="V4:W4"/>
  </mergeCells>
  <conditionalFormatting sqref="AC58:AI58 W58:Z58 AO58:AP58 AO47:AP47 AK42:AN42 AQ7:AR40 AK69:AN77 AK7:AO40 AP7:AP39 AS59:AS65 AK43:AR45 AO49:AO55 AK46:AK55 AL46:AN53 AQ41 AQ49:AR55 AK61:AO65 AQ61:AR65 AK57:AN58">
    <cfRule type="cellIs" priority="1" stopIfTrue="1" operator="between">
      <formula>"si es mayor o igual 50,0"</formula>
      <formula>"si es menor que 50,0"</formula>
    </cfRule>
  </conditionalFormatting>
  <printOptions horizontalCentered="1"/>
  <pageMargins left="1.9685039370078741" right="0" top="0.55118110236220474" bottom="0.55118110236220474" header="0.31496062992125984" footer="0.31496062992125984"/>
  <pageSetup paperSize="5" scale="21" orientation="landscape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BF77"/>
  <sheetViews>
    <sheetView tabSelected="1" zoomScale="25" zoomScaleNormal="25" zoomScaleSheetLayoutView="25" workbookViewId="0">
      <selection activeCell="AN58" sqref="AN58"/>
    </sheetView>
  </sheetViews>
  <sheetFormatPr baseColWidth="10" defaultRowHeight="18" customHeight="1" outlineLevelCol="2"/>
  <cols>
    <col min="1" max="1" width="7.7109375" style="7" customWidth="1"/>
    <col min="2" max="2" width="49.28515625" style="7" customWidth="1"/>
    <col min="3" max="3" width="22.28515625" style="152" customWidth="1"/>
    <col min="4" max="4" width="19.85546875" style="7" customWidth="1"/>
    <col min="5" max="5" width="10.7109375" style="7" customWidth="1"/>
    <col min="6" max="6" width="10.7109375" style="153" customWidth="1"/>
    <col min="7" max="7" width="10.5703125" style="7" customWidth="1"/>
    <col min="8" max="9" width="10.42578125" style="7" customWidth="1"/>
    <col min="10" max="10" width="10.28515625" style="7" customWidth="1"/>
    <col min="11" max="11" width="10.85546875" style="7" customWidth="1"/>
    <col min="12" max="12" width="9.5703125" style="152" customWidth="1"/>
    <col min="13" max="13" width="24.7109375" style="152" customWidth="1"/>
    <col min="14" max="14" width="18.42578125" style="152" customWidth="1"/>
    <col min="15" max="15" width="13.42578125" style="152" customWidth="1"/>
    <col min="16" max="16" width="19.28515625" style="152" customWidth="1"/>
    <col min="17" max="17" width="10.140625" style="152" hidden="1" customWidth="1" outlineLevel="1"/>
    <col min="18" max="18" width="11" style="152" hidden="1" customWidth="1" outlineLevel="1"/>
    <col min="19" max="19" width="9.28515625" style="152" hidden="1" customWidth="1" outlineLevel="1"/>
    <col min="20" max="20" width="11.140625" style="152" hidden="1" customWidth="1" outlineLevel="1"/>
    <col min="21" max="21" width="24.140625" style="152" customWidth="1" collapsed="1"/>
    <col min="22" max="22" width="10.140625" style="154" hidden="1" customWidth="1"/>
    <col min="23" max="23" width="24.7109375" style="152" hidden="1" customWidth="1"/>
    <col min="24" max="24" width="13" style="152" customWidth="1"/>
    <col min="25" max="25" width="21.42578125" style="152" customWidth="1"/>
    <col min="26" max="26" width="20" style="152" customWidth="1"/>
    <col min="27" max="27" width="20.28515625" style="152" customWidth="1"/>
    <col min="28" max="28" width="16.5703125" style="155" customWidth="1"/>
    <col min="29" max="29" width="21.42578125" style="152" customWidth="1"/>
    <col min="30" max="30" width="21.7109375" style="7" customWidth="1"/>
    <col min="31" max="31" width="22.28515625" style="7" customWidth="1"/>
    <col min="32" max="32" width="20.7109375" style="7" customWidth="1"/>
    <col min="33" max="33" width="13.85546875" style="7" hidden="1" customWidth="1"/>
    <col min="34" max="34" width="8.5703125" style="7" hidden="1" customWidth="1"/>
    <col min="35" max="35" width="20.140625" style="7" customWidth="1"/>
    <col min="36" max="36" width="7.5703125" style="7" hidden="1" customWidth="1"/>
    <col min="37" max="37" width="23" style="7" customWidth="1"/>
    <col min="38" max="40" width="23" style="7" customWidth="1" outlineLevel="2"/>
    <col min="41" max="41" width="23.140625" style="7" customWidth="1"/>
    <col min="42" max="42" width="19" style="7" customWidth="1"/>
    <col min="43" max="43" width="25.5703125" style="7" customWidth="1"/>
    <col min="44" max="44" width="68.5703125" style="7" customWidth="1"/>
    <col min="45" max="16384" width="11.42578125" style="7"/>
  </cols>
  <sheetData>
    <row r="1" spans="1:53" ht="50.1" customHeight="1">
      <c r="A1" s="1" t="s">
        <v>0</v>
      </c>
      <c r="B1" s="1"/>
      <c r="C1" s="1"/>
      <c r="D1" s="1"/>
      <c r="E1" s="2"/>
      <c r="F1" s="3"/>
      <c r="G1" s="4"/>
      <c r="H1" s="3"/>
      <c r="I1" s="3"/>
      <c r="J1" s="3"/>
      <c r="K1" s="4"/>
      <c r="L1" s="3"/>
      <c r="M1" s="3"/>
      <c r="N1" s="3"/>
      <c r="O1" s="4"/>
      <c r="P1" s="3"/>
      <c r="Q1" s="3"/>
      <c r="R1" s="5"/>
      <c r="S1" s="5"/>
      <c r="T1" s="5"/>
      <c r="U1" s="5"/>
      <c r="V1" s="6"/>
      <c r="W1" s="3"/>
      <c r="X1" s="3"/>
      <c r="Y1" s="3"/>
      <c r="Z1" s="4"/>
      <c r="AA1" s="3"/>
      <c r="AB1" s="6"/>
      <c r="AC1" s="3"/>
      <c r="AD1" s="4"/>
      <c r="AE1" s="3"/>
      <c r="AF1" s="3"/>
      <c r="AG1" s="3"/>
      <c r="AH1" s="4"/>
      <c r="AI1" s="3"/>
      <c r="AJ1" s="3"/>
      <c r="AK1" s="3"/>
      <c r="AL1" s="3"/>
      <c r="AM1" s="3"/>
      <c r="AN1" s="3"/>
      <c r="AO1" s="3"/>
      <c r="AP1" s="3"/>
      <c r="AQ1" s="3"/>
    </row>
    <row r="2" spans="1:53" ht="50.1" customHeight="1" thickBot="1">
      <c r="A2" s="1" t="s">
        <v>1</v>
      </c>
      <c r="B2" s="1"/>
      <c r="C2" s="1"/>
      <c r="D2" s="1"/>
      <c r="E2" s="2"/>
      <c r="F2" s="3"/>
      <c r="G2" s="4"/>
      <c r="H2" s="3"/>
      <c r="I2" s="3"/>
      <c r="J2" s="3"/>
      <c r="K2" s="4"/>
      <c r="L2" s="3"/>
      <c r="M2" s="3"/>
      <c r="N2" s="3"/>
      <c r="O2" s="4"/>
      <c r="P2" s="3"/>
      <c r="Q2" s="3"/>
      <c r="R2" s="3"/>
      <c r="S2" s="4"/>
      <c r="T2" s="3"/>
      <c r="U2" s="3"/>
      <c r="V2" s="6"/>
      <c r="W2" s="4"/>
      <c r="X2" s="4"/>
      <c r="Y2" s="4"/>
      <c r="Z2" s="3"/>
      <c r="AA2" s="3"/>
      <c r="AB2" s="6"/>
      <c r="AC2" s="4"/>
      <c r="AD2" s="3"/>
      <c r="AE2" s="3"/>
      <c r="AF2" s="3"/>
      <c r="AG2" s="4"/>
      <c r="AH2" s="3"/>
      <c r="AI2" s="3"/>
      <c r="AJ2" s="3"/>
      <c r="AK2" s="4"/>
      <c r="AL2" s="4"/>
      <c r="AM2" s="4"/>
      <c r="AN2" s="4"/>
      <c r="AO2" s="3"/>
      <c r="AP2" s="3"/>
      <c r="AQ2" s="3"/>
    </row>
    <row r="3" spans="1:53" ht="50.1" customHeight="1" thickBot="1">
      <c r="A3" s="2"/>
      <c r="B3" s="2"/>
      <c r="C3" s="2"/>
      <c r="D3" s="2"/>
      <c r="E3" s="2"/>
      <c r="F3" s="3"/>
      <c r="G3" s="3"/>
      <c r="H3" s="3"/>
      <c r="I3" s="3"/>
      <c r="J3" s="3"/>
      <c r="K3" s="3"/>
      <c r="L3" s="8" t="s">
        <v>2</v>
      </c>
      <c r="M3" s="9"/>
      <c r="N3" s="9"/>
      <c r="O3" s="9"/>
      <c r="P3" s="9"/>
      <c r="Q3" s="9"/>
      <c r="R3" s="9"/>
      <c r="S3" s="9"/>
      <c r="T3" s="9"/>
      <c r="U3" s="9"/>
      <c r="V3" s="10"/>
      <c r="W3" s="10"/>
      <c r="X3" s="10"/>
      <c r="Y3" s="10"/>
      <c r="Z3" s="10"/>
      <c r="AA3" s="10"/>
      <c r="AB3" s="10"/>
      <c r="AC3" s="10"/>
      <c r="AD3" s="11"/>
      <c r="AE3" s="12" t="s">
        <v>3</v>
      </c>
      <c r="AF3" s="10"/>
      <c r="AG3" s="10"/>
      <c r="AH3" s="10"/>
      <c r="AI3" s="11"/>
      <c r="AJ3" s="3"/>
      <c r="AK3" s="13" t="s">
        <v>4</v>
      </c>
      <c r="AL3" s="14" t="s">
        <v>5</v>
      </c>
      <c r="AM3" s="14" t="s">
        <v>6</v>
      </c>
      <c r="AN3" s="14" t="s">
        <v>7</v>
      </c>
      <c r="AO3" s="15" t="s">
        <v>8</v>
      </c>
      <c r="AP3" s="16" t="s">
        <v>9</v>
      </c>
      <c r="AQ3" s="17"/>
      <c r="AR3" s="18" t="s">
        <v>10</v>
      </c>
    </row>
    <row r="4" spans="1:53" ht="50.1" customHeight="1" thickBot="1">
      <c r="A4" s="19" t="s">
        <v>11</v>
      </c>
      <c r="B4" s="20"/>
      <c r="C4" s="21">
        <v>43493</v>
      </c>
      <c r="D4" s="21"/>
      <c r="E4" s="22" t="s">
        <v>12</v>
      </c>
      <c r="F4" s="23"/>
      <c r="G4" s="24">
        <v>43499</v>
      </c>
      <c r="H4" s="24"/>
      <c r="I4" s="24"/>
      <c r="J4" s="10"/>
      <c r="K4" s="10"/>
      <c r="L4" s="25" t="s">
        <v>13</v>
      </c>
      <c r="M4" s="26"/>
      <c r="N4" s="27" t="s">
        <v>14</v>
      </c>
      <c r="O4" s="28" t="s">
        <v>15</v>
      </c>
      <c r="P4" s="28"/>
      <c r="Q4" s="28" t="s">
        <v>16</v>
      </c>
      <c r="R4" s="28"/>
      <c r="S4" s="28"/>
      <c r="T4" s="28"/>
      <c r="U4" s="29" t="s">
        <v>17</v>
      </c>
      <c r="V4" s="30" t="s">
        <v>18</v>
      </c>
      <c r="W4" s="31"/>
      <c r="X4" s="32" t="s">
        <v>19</v>
      </c>
      <c r="Y4" s="33"/>
      <c r="Z4" s="34" t="s">
        <v>20</v>
      </c>
      <c r="AA4" s="14" t="s">
        <v>21</v>
      </c>
      <c r="AB4" s="35" t="s">
        <v>22</v>
      </c>
      <c r="AC4" s="36"/>
      <c r="AD4" s="37" t="s">
        <v>23</v>
      </c>
      <c r="AE4" s="38" t="s">
        <v>24</v>
      </c>
      <c r="AF4" s="38" t="s">
        <v>25</v>
      </c>
      <c r="AG4" s="38" t="s">
        <v>26</v>
      </c>
      <c r="AH4" s="38" t="s">
        <v>27</v>
      </c>
      <c r="AI4" s="14" t="s">
        <v>28</v>
      </c>
      <c r="AJ4" s="39" t="s">
        <v>29</v>
      </c>
      <c r="AK4" s="40"/>
      <c r="AL4" s="41"/>
      <c r="AM4" s="41"/>
      <c r="AN4" s="41"/>
      <c r="AO4" s="42"/>
      <c r="AP4" s="43"/>
      <c r="AQ4" s="44" t="s">
        <v>30</v>
      </c>
      <c r="AR4" s="45" t="s">
        <v>31</v>
      </c>
    </row>
    <row r="5" spans="1:53" ht="50.1" customHeight="1">
      <c r="A5" s="46" t="s">
        <v>32</v>
      </c>
      <c r="B5" s="46" t="s">
        <v>33</v>
      </c>
      <c r="C5" s="47" t="s">
        <v>34</v>
      </c>
      <c r="D5" s="48" t="s">
        <v>35</v>
      </c>
      <c r="E5" s="49" t="s">
        <v>36</v>
      </c>
      <c r="F5" s="50" t="s">
        <v>37</v>
      </c>
      <c r="G5" s="48" t="s">
        <v>37</v>
      </c>
      <c r="H5" s="48" t="s">
        <v>38</v>
      </c>
      <c r="I5" s="48" t="s">
        <v>39</v>
      </c>
      <c r="J5" s="48" t="s">
        <v>40</v>
      </c>
      <c r="K5" s="48" t="s">
        <v>41</v>
      </c>
      <c r="L5" s="48" t="s">
        <v>42</v>
      </c>
      <c r="M5" s="48" t="s">
        <v>43</v>
      </c>
      <c r="N5" s="51" t="s">
        <v>44</v>
      </c>
      <c r="O5" s="51" t="s">
        <v>45</v>
      </c>
      <c r="P5" s="51" t="s">
        <v>43</v>
      </c>
      <c r="Q5" s="51" t="s">
        <v>46</v>
      </c>
      <c r="R5" s="51" t="s">
        <v>43</v>
      </c>
      <c r="S5" s="51" t="s">
        <v>47</v>
      </c>
      <c r="T5" s="51" t="s">
        <v>43</v>
      </c>
      <c r="U5" s="52"/>
      <c r="V5" s="53" t="s">
        <v>48</v>
      </c>
      <c r="W5" s="51" t="s">
        <v>43</v>
      </c>
      <c r="X5" s="54" t="s">
        <v>48</v>
      </c>
      <c r="Y5" s="55" t="s">
        <v>43</v>
      </c>
      <c r="Z5" s="56" t="s">
        <v>49</v>
      </c>
      <c r="AA5" s="41"/>
      <c r="AB5" s="57" t="s">
        <v>50</v>
      </c>
      <c r="AC5" s="51" t="s">
        <v>43</v>
      </c>
      <c r="AD5" s="58" t="s">
        <v>51</v>
      </c>
      <c r="AE5" s="59">
        <v>4.4999999999999998E-2</v>
      </c>
      <c r="AF5" s="60">
        <v>0.01</v>
      </c>
      <c r="AG5" s="60" t="s">
        <v>52</v>
      </c>
      <c r="AH5" s="58" t="s">
        <v>53</v>
      </c>
      <c r="AI5" s="61"/>
      <c r="AJ5" s="62" t="s">
        <v>53</v>
      </c>
      <c r="AK5" s="40"/>
      <c r="AL5" s="61"/>
      <c r="AM5" s="61"/>
      <c r="AN5" s="61"/>
      <c r="AO5" s="63"/>
      <c r="AP5" s="64"/>
      <c r="AQ5" s="44"/>
      <c r="AR5" s="45"/>
    </row>
    <row r="6" spans="1:53" ht="20.100000000000001" customHeight="1">
      <c r="A6" s="65"/>
      <c r="B6" s="66" t="s">
        <v>54</v>
      </c>
      <c r="C6" s="67"/>
      <c r="D6" s="68"/>
      <c r="E6" s="68"/>
      <c r="F6" s="69"/>
      <c r="G6" s="70"/>
      <c r="H6" s="70"/>
      <c r="I6" s="70"/>
      <c r="J6" s="70"/>
      <c r="K6" s="70"/>
      <c r="L6" s="70"/>
      <c r="M6" s="70"/>
      <c r="N6" s="70"/>
      <c r="O6" s="70"/>
      <c r="P6" s="70"/>
      <c r="Q6" s="71"/>
      <c r="R6" s="72"/>
      <c r="S6" s="71"/>
      <c r="T6" s="70"/>
      <c r="U6" s="70"/>
      <c r="V6" s="73"/>
      <c r="W6" s="70"/>
      <c r="X6" s="70"/>
      <c r="Y6" s="70"/>
      <c r="Z6" s="70"/>
      <c r="AA6" s="70"/>
      <c r="AB6" s="73"/>
      <c r="AC6" s="74"/>
      <c r="AD6" s="74"/>
      <c r="AE6" s="75"/>
      <c r="AF6" s="75"/>
      <c r="AG6" s="75"/>
      <c r="AH6" s="74"/>
      <c r="AI6" s="74"/>
      <c r="AJ6" s="74"/>
      <c r="AK6" s="74"/>
      <c r="AL6" s="74"/>
      <c r="AM6" s="74"/>
      <c r="AN6" s="74"/>
      <c r="AO6" s="76"/>
      <c r="AP6" s="76"/>
      <c r="AQ6" s="70"/>
      <c r="AR6" s="77"/>
    </row>
    <row r="7" spans="1:53" ht="50.1" customHeight="1">
      <c r="A7" s="78">
        <v>1</v>
      </c>
      <c r="B7" s="78" t="s">
        <v>55</v>
      </c>
      <c r="C7" s="79"/>
      <c r="D7" s="80">
        <v>521001</v>
      </c>
      <c r="E7" s="80"/>
      <c r="F7" s="80"/>
      <c r="G7" s="80"/>
      <c r="H7" s="80"/>
      <c r="I7" s="80"/>
      <c r="J7" s="80"/>
      <c r="K7" s="80"/>
      <c r="L7" s="80">
        <f t="shared" ref="L7:L39" si="0">SUM(E7:K7)</f>
        <v>0</v>
      </c>
      <c r="M7" s="81">
        <f t="shared" ref="M7:M40" si="1">C7*L7</f>
        <v>0</v>
      </c>
      <c r="N7" s="82"/>
      <c r="O7" s="81">
        <f>COUNTIF(E7:K7,"RM") + COUNTIF(E7:K7,"V") + COUNTIF(E7:K7,"FJ") + COUNTIF(E7:K7,"AL") +  COUNTIF(E7:K7,"EM") + COUNTIF(E7:K7,"PS")</f>
        <v>0</v>
      </c>
      <c r="P7" s="81">
        <f>IF(O7="",0,O7*C7)</f>
        <v>0</v>
      </c>
      <c r="Q7" s="83"/>
      <c r="R7" s="81">
        <f t="shared" ref="R7:R37" si="2">IF(L7=0,0,((N7+M7)/L7/8)*1.55*Q7)</f>
        <v>0</v>
      </c>
      <c r="S7" s="84"/>
      <c r="T7" s="81">
        <f t="shared" ref="T7:T36" si="3">IF(L7=0,0,((M7+N7)/L7/8)*1.55*1.35*S7)</f>
        <v>0</v>
      </c>
      <c r="U7" s="81">
        <f>IF((L7+O7)=0,0,(M7+N7+P7+R7+T7))</f>
        <v>0</v>
      </c>
      <c r="V7" s="85">
        <v>0</v>
      </c>
      <c r="W7" s="81">
        <f t="shared" ref="W7:W13" si="4">IF((L7+O7)=0,0,U7/(L7+O7)*V7*2)</f>
        <v>0</v>
      </c>
      <c r="X7" s="81">
        <f>COUNTIF(K7,"1")</f>
        <v>0</v>
      </c>
      <c r="Y7" s="81">
        <f>IF((L7+O7)=0,0,U7/(L7+O7)*X7*1.75)</f>
        <v>0</v>
      </c>
      <c r="Z7" s="81">
        <f t="shared" ref="Z7:Z37" si="5">W7+U7+Y7</f>
        <v>0</v>
      </c>
      <c r="AA7" s="81">
        <f t="shared" ref="AA7:AA40" si="6">IF((L7+O7)=0,0,Z7/(L7+O7))</f>
        <v>0</v>
      </c>
      <c r="AB7" s="81">
        <f>COUNTIF(E7:K7,"L")</f>
        <v>0</v>
      </c>
      <c r="AC7" s="81">
        <f t="shared" ref="AC7:AC40" si="7">AA7*AB7</f>
        <v>0</v>
      </c>
      <c r="AD7" s="81">
        <f t="shared" ref="AD7:AD25" si="8">(Z7+AC7)</f>
        <v>0</v>
      </c>
      <c r="AE7" s="81">
        <f t="shared" ref="AE7:AE40" si="9">(C7*7*AE$5)</f>
        <v>0</v>
      </c>
      <c r="AF7" s="81">
        <f t="shared" ref="AF7:AF36" si="10">(AD7*AF$5)</f>
        <v>0</v>
      </c>
      <c r="AG7" s="86"/>
      <c r="AH7" s="86"/>
      <c r="AI7" s="86">
        <f t="shared" ref="AI7:AI37" si="11">AD7*1%</f>
        <v>0</v>
      </c>
      <c r="AJ7" s="86"/>
      <c r="AK7" s="87">
        <f t="shared" ref="AK7:AK13" si="12">IF(AD7=0,0,(AD7-AE7-AF7-AG7-AH7-AI7-AJ7))</f>
        <v>0</v>
      </c>
      <c r="AL7" s="87"/>
      <c r="AM7" s="87"/>
      <c r="AN7" s="87"/>
      <c r="AO7" s="88">
        <f>SUM(AL7:AN7)</f>
        <v>0</v>
      </c>
      <c r="AP7" s="89"/>
      <c r="AQ7" s="90">
        <f>AK7+AO7+AP7</f>
        <v>0</v>
      </c>
      <c r="AR7" s="86"/>
      <c r="AS7" s="65"/>
      <c r="AT7" s="91" t="s">
        <v>56</v>
      </c>
      <c r="AU7" s="92"/>
      <c r="AV7" s="92"/>
      <c r="AW7" s="92"/>
      <c r="AX7" s="92"/>
      <c r="AY7" s="92"/>
      <c r="AZ7" s="92"/>
      <c r="BA7" s="93"/>
    </row>
    <row r="8" spans="1:53" ht="50.1" customHeight="1">
      <c r="A8" s="78">
        <v>2</v>
      </c>
      <c r="B8" s="78" t="s">
        <v>57</v>
      </c>
      <c r="C8" s="79"/>
      <c r="D8" s="78">
        <v>521001</v>
      </c>
      <c r="E8" s="78"/>
      <c r="F8" s="78"/>
      <c r="G8" s="78"/>
      <c r="H8" s="78"/>
      <c r="I8" s="78"/>
      <c r="J8" s="78"/>
      <c r="K8" s="78"/>
      <c r="L8" s="78">
        <f t="shared" si="0"/>
        <v>0</v>
      </c>
      <c r="M8" s="79">
        <f t="shared" si="1"/>
        <v>0</v>
      </c>
      <c r="N8" s="94"/>
      <c r="O8" s="81">
        <f t="shared" ref="O8:O44" si="13">COUNTIF(E8:K8,"RM") + COUNTIF(E8:K8,"V") + COUNTIF(E8:K8,"FJ") + COUNTIF(E8:K8,"AL") +  COUNTIF(E8:K8,"EM") + COUNTIF(E8:K8,"PS")</f>
        <v>0</v>
      </c>
      <c r="P8" s="79">
        <f>IF(O8="",0,O8*C8)</f>
        <v>0</v>
      </c>
      <c r="Q8" s="95"/>
      <c r="R8" s="79">
        <f t="shared" si="2"/>
        <v>0</v>
      </c>
      <c r="S8" s="96"/>
      <c r="T8" s="79">
        <f t="shared" si="3"/>
        <v>0</v>
      </c>
      <c r="U8" s="79">
        <f t="shared" ref="U8:U40" si="14">IF((L8+O8)=0,0,(M8+N8+P8+R8+T8))</f>
        <v>0</v>
      </c>
      <c r="V8" s="97"/>
      <c r="W8" s="79">
        <f t="shared" si="4"/>
        <v>0</v>
      </c>
      <c r="X8" s="79">
        <f t="shared" ref="X8:X40" si="15">COUNTIF(K8,"1")</f>
        <v>0</v>
      </c>
      <c r="Y8" s="79">
        <f t="shared" ref="Y8:Y40" si="16">IF((L8+O8)=0,0,U8/(L8+O8)*X8*1.75)</f>
        <v>0</v>
      </c>
      <c r="Z8" s="79">
        <f t="shared" si="5"/>
        <v>0</v>
      </c>
      <c r="AA8" s="79">
        <f t="shared" si="6"/>
        <v>0</v>
      </c>
      <c r="AB8" s="79">
        <f t="shared" ref="AB8:AB40" si="17">COUNTIF(E8:K8,"L")</f>
        <v>0</v>
      </c>
      <c r="AC8" s="79">
        <f t="shared" si="7"/>
        <v>0</v>
      </c>
      <c r="AD8" s="79">
        <f t="shared" si="8"/>
        <v>0</v>
      </c>
      <c r="AE8" s="79">
        <f t="shared" si="9"/>
        <v>0</v>
      </c>
      <c r="AF8" s="79">
        <f t="shared" si="10"/>
        <v>0</v>
      </c>
      <c r="AG8" s="98"/>
      <c r="AH8" s="99"/>
      <c r="AI8" s="98">
        <f t="shared" si="11"/>
        <v>0</v>
      </c>
      <c r="AJ8" s="98"/>
      <c r="AK8" s="90">
        <f t="shared" si="12"/>
        <v>0</v>
      </c>
      <c r="AL8" s="90"/>
      <c r="AM8" s="90"/>
      <c r="AN8" s="90"/>
      <c r="AO8" s="88">
        <f t="shared" ref="AO8:AO40" si="18">SUM(AL8:AN8)</f>
        <v>0</v>
      </c>
      <c r="AP8" s="100"/>
      <c r="AQ8" s="90">
        <f>AK8+AO8+AP8</f>
        <v>0</v>
      </c>
      <c r="AR8" s="98"/>
      <c r="AS8" s="101"/>
      <c r="AT8" s="102" t="s">
        <v>36</v>
      </c>
      <c r="AU8" s="102" t="s">
        <v>39</v>
      </c>
      <c r="AV8" s="102" t="s">
        <v>58</v>
      </c>
      <c r="AW8" s="102" t="s">
        <v>59</v>
      </c>
      <c r="AX8" s="103" t="s">
        <v>60</v>
      </c>
      <c r="AY8" s="104" t="s">
        <v>12</v>
      </c>
      <c r="AZ8" s="103" t="s">
        <v>61</v>
      </c>
      <c r="BA8" s="103" t="s">
        <v>62</v>
      </c>
    </row>
    <row r="9" spans="1:53" ht="50.1" customHeight="1">
      <c r="A9" s="78">
        <v>3</v>
      </c>
      <c r="B9" s="78" t="s">
        <v>63</v>
      </c>
      <c r="C9" s="79"/>
      <c r="D9" s="78">
        <v>521001</v>
      </c>
      <c r="E9" s="78"/>
      <c r="F9" s="78"/>
      <c r="G9" s="78"/>
      <c r="H9" s="78"/>
      <c r="I9" s="78"/>
      <c r="J9" s="78"/>
      <c r="K9" s="78"/>
      <c r="L9" s="78">
        <f t="shared" si="0"/>
        <v>0</v>
      </c>
      <c r="M9" s="79">
        <v>0</v>
      </c>
      <c r="N9" s="94"/>
      <c r="O9" s="81">
        <f t="shared" si="13"/>
        <v>0</v>
      </c>
      <c r="P9" s="79">
        <f>IF(O9="",0,O9*C9)</f>
        <v>0</v>
      </c>
      <c r="Q9" s="95"/>
      <c r="R9" s="79">
        <f t="shared" si="2"/>
        <v>0</v>
      </c>
      <c r="S9" s="96"/>
      <c r="T9" s="79">
        <f t="shared" si="3"/>
        <v>0</v>
      </c>
      <c r="U9" s="79">
        <f t="shared" si="14"/>
        <v>0</v>
      </c>
      <c r="V9" s="97"/>
      <c r="W9" s="79">
        <f t="shared" si="4"/>
        <v>0</v>
      </c>
      <c r="X9" s="79">
        <f t="shared" si="15"/>
        <v>0</v>
      </c>
      <c r="Y9" s="79">
        <f t="shared" si="16"/>
        <v>0</v>
      </c>
      <c r="Z9" s="79">
        <f t="shared" si="5"/>
        <v>0</v>
      </c>
      <c r="AA9" s="79">
        <f t="shared" si="6"/>
        <v>0</v>
      </c>
      <c r="AB9" s="79">
        <f t="shared" si="17"/>
        <v>0</v>
      </c>
      <c r="AC9" s="79">
        <f t="shared" si="7"/>
        <v>0</v>
      </c>
      <c r="AD9" s="79">
        <f t="shared" si="8"/>
        <v>0</v>
      </c>
      <c r="AE9" s="79">
        <f t="shared" si="9"/>
        <v>0</v>
      </c>
      <c r="AF9" s="79">
        <f t="shared" si="10"/>
        <v>0</v>
      </c>
      <c r="AG9" s="98"/>
      <c r="AH9" s="99"/>
      <c r="AI9" s="98">
        <f t="shared" si="11"/>
        <v>0</v>
      </c>
      <c r="AJ9" s="98"/>
      <c r="AK9" s="90">
        <f t="shared" si="12"/>
        <v>0</v>
      </c>
      <c r="AL9" s="90"/>
      <c r="AM9" s="90"/>
      <c r="AN9" s="90"/>
      <c r="AO9" s="88">
        <f t="shared" si="18"/>
        <v>0</v>
      </c>
      <c r="AP9" s="100"/>
      <c r="AQ9" s="90">
        <f>AK9+AO9+AP9</f>
        <v>0</v>
      </c>
      <c r="AR9" s="98"/>
      <c r="AS9" s="101"/>
      <c r="AT9" s="102">
        <f>COUNTIF(E7:K41,"L") + COUNTIF(E43:K45,"L") + COUNTIF(E49:K55,"F")</f>
        <v>0</v>
      </c>
      <c r="AU9" s="102">
        <f>COUNTIF(E7:K41,"V") + COUNTIF(E43:K45,"V") + COUNTIF(E49:K55,"V")</f>
        <v>0</v>
      </c>
      <c r="AV9" s="102">
        <f>COUNTIF(E7:K41,"RM") + COUNTIF(E43:K45,"RM") + COUNTIF(E49:K55,"RM")</f>
        <v>0</v>
      </c>
      <c r="AW9" s="102">
        <f>COUNTIF(E7:K41,"FJ") + COUNTIF(E43:K45,"FJ") + COUNTIF(E49:K55,"FJ")</f>
        <v>0</v>
      </c>
      <c r="AX9" s="105">
        <f>COUNTIF(E7:K41,"FI") + COUNTIF(E43:K45,"FI") + COUNTIF(E49:K55,"FI")</f>
        <v>0</v>
      </c>
      <c r="AY9" s="105">
        <f>COUNTIF(E7:K41,"AL") + COUNTIF(E43:K45,"AL") + COUNTIF(E49:K55,"AL")</f>
        <v>0</v>
      </c>
      <c r="AZ9" s="105">
        <f>COUNTIF(E7:K41,"EM") + COUNTIF(E43:K45,"EM") + COUNTIF(E49:K55,"EM")</f>
        <v>0</v>
      </c>
      <c r="BA9" s="105">
        <f>COUNTIF(E7:K41,"PS") + COUNTIF(E43:K45,"PS") + COUNTIF(E49:K55,"PS")</f>
        <v>0</v>
      </c>
    </row>
    <row r="10" spans="1:53" ht="50.1" customHeight="1">
      <c r="A10" s="78">
        <v>4</v>
      </c>
      <c r="B10" s="78" t="s">
        <v>64</v>
      </c>
      <c r="C10" s="79"/>
      <c r="D10" s="78">
        <v>521001</v>
      </c>
      <c r="E10" s="78"/>
      <c r="F10" s="78"/>
      <c r="G10" s="78"/>
      <c r="H10" s="78"/>
      <c r="I10" s="78"/>
      <c r="J10" s="78"/>
      <c r="K10" s="78"/>
      <c r="L10" s="78">
        <f t="shared" si="0"/>
        <v>0</v>
      </c>
      <c r="M10" s="79">
        <f t="shared" si="1"/>
        <v>0</v>
      </c>
      <c r="N10" s="94"/>
      <c r="O10" s="81">
        <f t="shared" si="13"/>
        <v>0</v>
      </c>
      <c r="P10" s="79">
        <f>IF(O10="",0,O10*C10)</f>
        <v>0</v>
      </c>
      <c r="Q10" s="95"/>
      <c r="R10" s="79">
        <f t="shared" si="2"/>
        <v>0</v>
      </c>
      <c r="S10" s="96"/>
      <c r="T10" s="79">
        <f t="shared" si="3"/>
        <v>0</v>
      </c>
      <c r="U10" s="79">
        <f t="shared" si="14"/>
        <v>0</v>
      </c>
      <c r="V10" s="97"/>
      <c r="W10" s="79">
        <f t="shared" si="4"/>
        <v>0</v>
      </c>
      <c r="X10" s="79">
        <f t="shared" si="15"/>
        <v>0</v>
      </c>
      <c r="Y10" s="79">
        <f t="shared" si="16"/>
        <v>0</v>
      </c>
      <c r="Z10" s="79">
        <f t="shared" si="5"/>
        <v>0</v>
      </c>
      <c r="AA10" s="79">
        <f t="shared" si="6"/>
        <v>0</v>
      </c>
      <c r="AB10" s="79">
        <f t="shared" si="17"/>
        <v>0</v>
      </c>
      <c r="AC10" s="79">
        <f t="shared" si="7"/>
        <v>0</v>
      </c>
      <c r="AD10" s="79">
        <f t="shared" si="8"/>
        <v>0</v>
      </c>
      <c r="AE10" s="79">
        <f t="shared" si="9"/>
        <v>0</v>
      </c>
      <c r="AF10" s="79">
        <f t="shared" si="10"/>
        <v>0</v>
      </c>
      <c r="AG10" s="98"/>
      <c r="AH10" s="99"/>
      <c r="AI10" s="98">
        <f t="shared" si="11"/>
        <v>0</v>
      </c>
      <c r="AJ10" s="98"/>
      <c r="AK10" s="90">
        <f t="shared" si="12"/>
        <v>0</v>
      </c>
      <c r="AL10" s="90"/>
      <c r="AM10" s="90"/>
      <c r="AN10" s="90"/>
      <c r="AO10" s="88">
        <f t="shared" si="18"/>
        <v>0</v>
      </c>
      <c r="AP10" s="100"/>
      <c r="AQ10" s="90">
        <f t="shared" ref="AQ10:AQ38" si="19">AK10+AO10+AP10</f>
        <v>0</v>
      </c>
      <c r="AR10" s="98"/>
      <c r="AS10" s="101"/>
      <c r="AT10" s="106"/>
      <c r="AU10" s="106"/>
      <c r="AV10" s="106"/>
      <c r="AW10" s="106"/>
    </row>
    <row r="11" spans="1:53" ht="50.1" customHeight="1">
      <c r="A11" s="78">
        <v>5</v>
      </c>
      <c r="B11" s="78" t="s">
        <v>65</v>
      </c>
      <c r="C11" s="107"/>
      <c r="D11" s="78">
        <v>611010</v>
      </c>
      <c r="E11" s="78"/>
      <c r="F11" s="78"/>
      <c r="G11" s="78"/>
      <c r="H11" s="78"/>
      <c r="I11" s="78"/>
      <c r="J11" s="78"/>
      <c r="K11" s="78"/>
      <c r="L11" s="78">
        <f t="shared" si="0"/>
        <v>0</v>
      </c>
      <c r="M11" s="79">
        <f t="shared" si="1"/>
        <v>0</v>
      </c>
      <c r="N11" s="94"/>
      <c r="O11" s="81">
        <f t="shared" si="13"/>
        <v>0</v>
      </c>
      <c r="P11" s="79">
        <f>IF(O11="",0,O11*C11)</f>
        <v>0</v>
      </c>
      <c r="Q11" s="95"/>
      <c r="R11" s="79">
        <f t="shared" si="2"/>
        <v>0</v>
      </c>
      <c r="S11" s="96"/>
      <c r="T11" s="79">
        <f t="shared" si="3"/>
        <v>0</v>
      </c>
      <c r="U11" s="79">
        <f t="shared" si="14"/>
        <v>0</v>
      </c>
      <c r="V11" s="97"/>
      <c r="W11" s="79">
        <f t="shared" si="4"/>
        <v>0</v>
      </c>
      <c r="X11" s="79">
        <f t="shared" si="15"/>
        <v>0</v>
      </c>
      <c r="Y11" s="79">
        <f t="shared" si="16"/>
        <v>0</v>
      </c>
      <c r="Z11" s="79">
        <f t="shared" si="5"/>
        <v>0</v>
      </c>
      <c r="AA11" s="79">
        <f t="shared" si="6"/>
        <v>0</v>
      </c>
      <c r="AB11" s="79">
        <f t="shared" si="17"/>
        <v>0</v>
      </c>
      <c r="AC11" s="79">
        <f t="shared" si="7"/>
        <v>0</v>
      </c>
      <c r="AD11" s="79">
        <f t="shared" si="8"/>
        <v>0</v>
      </c>
      <c r="AE11" s="79">
        <f t="shared" si="9"/>
        <v>0</v>
      </c>
      <c r="AF11" s="79">
        <f t="shared" si="10"/>
        <v>0</v>
      </c>
      <c r="AG11" s="98"/>
      <c r="AH11" s="98"/>
      <c r="AI11" s="98">
        <f t="shared" si="11"/>
        <v>0</v>
      </c>
      <c r="AJ11" s="98"/>
      <c r="AK11" s="90">
        <f t="shared" si="12"/>
        <v>0</v>
      </c>
      <c r="AL11" s="90"/>
      <c r="AM11" s="90"/>
      <c r="AN11" s="90"/>
      <c r="AO11" s="88">
        <f t="shared" si="18"/>
        <v>0</v>
      </c>
      <c r="AP11" s="100"/>
      <c r="AQ11" s="90">
        <f t="shared" si="19"/>
        <v>0</v>
      </c>
      <c r="AR11" s="98"/>
      <c r="AS11" s="101"/>
      <c r="AT11" s="106"/>
      <c r="AU11" s="106"/>
      <c r="AV11" s="106"/>
      <c r="AW11" s="106"/>
    </row>
    <row r="12" spans="1:53" ht="50.1" customHeight="1">
      <c r="A12" s="78">
        <v>6</v>
      </c>
      <c r="B12" s="78" t="s">
        <v>66</v>
      </c>
      <c r="C12" s="78"/>
      <c r="D12" s="78">
        <v>611010</v>
      </c>
      <c r="E12" s="78"/>
      <c r="F12" s="78"/>
      <c r="G12" s="78"/>
      <c r="H12" s="78"/>
      <c r="I12" s="78"/>
      <c r="J12" s="78"/>
      <c r="K12" s="78"/>
      <c r="L12" s="78">
        <f t="shared" si="0"/>
        <v>0</v>
      </c>
      <c r="M12" s="79">
        <f t="shared" si="1"/>
        <v>0</v>
      </c>
      <c r="N12" s="94"/>
      <c r="O12" s="81">
        <f t="shared" si="13"/>
        <v>0</v>
      </c>
      <c r="P12" s="79">
        <f>IF(O12="",0,O12*C12)</f>
        <v>0</v>
      </c>
      <c r="Q12" s="95"/>
      <c r="R12" s="79">
        <f t="shared" si="2"/>
        <v>0</v>
      </c>
      <c r="S12" s="96"/>
      <c r="T12" s="79">
        <f t="shared" si="3"/>
        <v>0</v>
      </c>
      <c r="U12" s="79">
        <f t="shared" si="14"/>
        <v>0</v>
      </c>
      <c r="V12" s="97"/>
      <c r="W12" s="79">
        <f>IF((L12+O12)=0,0,U12/(L12+O12)*V12*2)</f>
        <v>0</v>
      </c>
      <c r="X12" s="79">
        <f t="shared" si="15"/>
        <v>0</v>
      </c>
      <c r="Y12" s="79">
        <f t="shared" si="16"/>
        <v>0</v>
      </c>
      <c r="Z12" s="79">
        <f t="shared" si="5"/>
        <v>0</v>
      </c>
      <c r="AA12" s="79">
        <f t="shared" si="6"/>
        <v>0</v>
      </c>
      <c r="AB12" s="79">
        <f t="shared" si="17"/>
        <v>0</v>
      </c>
      <c r="AC12" s="79">
        <f t="shared" si="7"/>
        <v>0</v>
      </c>
      <c r="AD12" s="79">
        <f t="shared" si="8"/>
        <v>0</v>
      </c>
      <c r="AE12" s="79">
        <f t="shared" si="9"/>
        <v>0</v>
      </c>
      <c r="AF12" s="79">
        <f t="shared" si="10"/>
        <v>0</v>
      </c>
      <c r="AG12" s="98"/>
      <c r="AH12" s="98"/>
      <c r="AI12" s="98">
        <f t="shared" si="11"/>
        <v>0</v>
      </c>
      <c r="AJ12" s="98"/>
      <c r="AK12" s="90">
        <f t="shared" si="12"/>
        <v>0</v>
      </c>
      <c r="AL12" s="90"/>
      <c r="AM12" s="90"/>
      <c r="AN12" s="90"/>
      <c r="AO12" s="88">
        <f t="shared" si="18"/>
        <v>0</v>
      </c>
      <c r="AP12" s="100"/>
      <c r="AQ12" s="90">
        <f t="shared" si="19"/>
        <v>0</v>
      </c>
      <c r="AR12" s="98"/>
      <c r="AS12" s="101"/>
      <c r="AT12" s="106"/>
      <c r="AU12" s="106"/>
      <c r="AV12" s="106"/>
      <c r="AW12" s="106"/>
    </row>
    <row r="13" spans="1:53" ht="50.1" customHeight="1">
      <c r="A13" s="78">
        <v>7</v>
      </c>
      <c r="B13" s="78" t="s">
        <v>67</v>
      </c>
      <c r="C13" s="78"/>
      <c r="D13" s="78">
        <v>611010</v>
      </c>
      <c r="E13" s="78"/>
      <c r="F13" s="78"/>
      <c r="G13" s="78"/>
      <c r="H13" s="78"/>
      <c r="I13" s="78"/>
      <c r="J13" s="78"/>
      <c r="K13" s="78"/>
      <c r="L13" s="78">
        <f t="shared" si="0"/>
        <v>0</v>
      </c>
      <c r="M13" s="79">
        <f t="shared" si="1"/>
        <v>0</v>
      </c>
      <c r="N13" s="94"/>
      <c r="O13" s="81">
        <f t="shared" si="13"/>
        <v>0</v>
      </c>
      <c r="P13" s="79">
        <f>IF(O13="",0,O13*C13)</f>
        <v>0</v>
      </c>
      <c r="Q13" s="95"/>
      <c r="R13" s="79">
        <f t="shared" si="2"/>
        <v>0</v>
      </c>
      <c r="S13" s="96"/>
      <c r="T13" s="79">
        <f t="shared" si="3"/>
        <v>0</v>
      </c>
      <c r="U13" s="79">
        <f t="shared" si="14"/>
        <v>0</v>
      </c>
      <c r="V13" s="97"/>
      <c r="W13" s="79">
        <f t="shared" si="4"/>
        <v>0</v>
      </c>
      <c r="X13" s="79">
        <f t="shared" si="15"/>
        <v>0</v>
      </c>
      <c r="Y13" s="79">
        <f t="shared" si="16"/>
        <v>0</v>
      </c>
      <c r="Z13" s="79">
        <f t="shared" si="5"/>
        <v>0</v>
      </c>
      <c r="AA13" s="79">
        <f t="shared" si="6"/>
        <v>0</v>
      </c>
      <c r="AB13" s="79">
        <f t="shared" si="17"/>
        <v>0</v>
      </c>
      <c r="AC13" s="79">
        <f t="shared" si="7"/>
        <v>0</v>
      </c>
      <c r="AD13" s="79">
        <f t="shared" si="8"/>
        <v>0</v>
      </c>
      <c r="AE13" s="79">
        <f t="shared" si="9"/>
        <v>0</v>
      </c>
      <c r="AF13" s="79">
        <f t="shared" si="10"/>
        <v>0</v>
      </c>
      <c r="AG13" s="98"/>
      <c r="AH13" s="98"/>
      <c r="AI13" s="98">
        <f t="shared" si="11"/>
        <v>0</v>
      </c>
      <c r="AJ13" s="98"/>
      <c r="AK13" s="90">
        <f t="shared" si="12"/>
        <v>0</v>
      </c>
      <c r="AL13" s="90"/>
      <c r="AM13" s="90"/>
      <c r="AN13" s="90"/>
      <c r="AO13" s="88">
        <f t="shared" si="18"/>
        <v>0</v>
      </c>
      <c r="AP13" s="100"/>
      <c r="AQ13" s="90">
        <f t="shared" si="19"/>
        <v>0</v>
      </c>
      <c r="AR13" s="98"/>
      <c r="AS13" s="101"/>
      <c r="AT13" s="106"/>
      <c r="AU13" s="106"/>
      <c r="AV13" s="106"/>
      <c r="AW13" s="106"/>
    </row>
    <row r="14" spans="1:53" ht="50.1" customHeight="1">
      <c r="A14" s="78">
        <v>8</v>
      </c>
      <c r="B14" s="78" t="s">
        <v>68</v>
      </c>
      <c r="C14" s="78"/>
      <c r="D14" s="78">
        <v>611010</v>
      </c>
      <c r="E14" s="78"/>
      <c r="F14" s="78"/>
      <c r="G14" s="78"/>
      <c r="H14" s="78"/>
      <c r="I14" s="78"/>
      <c r="J14" s="78"/>
      <c r="K14" s="78"/>
      <c r="L14" s="78">
        <f t="shared" si="0"/>
        <v>0</v>
      </c>
      <c r="M14" s="79">
        <f t="shared" si="1"/>
        <v>0</v>
      </c>
      <c r="N14" s="94"/>
      <c r="O14" s="81">
        <f t="shared" si="13"/>
        <v>0</v>
      </c>
      <c r="P14" s="79">
        <f t="shared" ref="P14:P39" si="20">IF(O14="",0,O14*C14)</f>
        <v>0</v>
      </c>
      <c r="Q14" s="95"/>
      <c r="R14" s="79">
        <f t="shared" si="2"/>
        <v>0</v>
      </c>
      <c r="S14" s="96"/>
      <c r="T14" s="79">
        <f t="shared" si="3"/>
        <v>0</v>
      </c>
      <c r="U14" s="79">
        <f t="shared" si="14"/>
        <v>0</v>
      </c>
      <c r="V14" s="97"/>
      <c r="W14" s="79">
        <f>IF((L14+O14)=0,0,U14/(L14+O14)*V14*2)</f>
        <v>0</v>
      </c>
      <c r="X14" s="79">
        <f t="shared" si="15"/>
        <v>0</v>
      </c>
      <c r="Y14" s="79">
        <f t="shared" si="16"/>
        <v>0</v>
      </c>
      <c r="Z14" s="79">
        <f t="shared" si="5"/>
        <v>0</v>
      </c>
      <c r="AA14" s="79">
        <f t="shared" si="6"/>
        <v>0</v>
      </c>
      <c r="AB14" s="79">
        <f t="shared" si="17"/>
        <v>0</v>
      </c>
      <c r="AC14" s="79">
        <f t="shared" si="7"/>
        <v>0</v>
      </c>
      <c r="AD14" s="79">
        <f t="shared" si="8"/>
        <v>0</v>
      </c>
      <c r="AE14" s="79">
        <f t="shared" si="9"/>
        <v>0</v>
      </c>
      <c r="AF14" s="79">
        <f t="shared" si="10"/>
        <v>0</v>
      </c>
      <c r="AG14" s="98"/>
      <c r="AH14" s="99"/>
      <c r="AI14" s="98">
        <f t="shared" si="11"/>
        <v>0</v>
      </c>
      <c r="AJ14" s="98"/>
      <c r="AK14" s="90">
        <f>IF(AD14=0,0,(AD14-AE14-AF14-AG14-AH14-AI14-AJ14))</f>
        <v>0</v>
      </c>
      <c r="AL14" s="90"/>
      <c r="AM14" s="90"/>
      <c r="AN14" s="90"/>
      <c r="AO14" s="88">
        <f t="shared" si="18"/>
        <v>0</v>
      </c>
      <c r="AP14" s="100"/>
      <c r="AQ14" s="90">
        <f t="shared" si="19"/>
        <v>0</v>
      </c>
      <c r="AR14" s="98"/>
      <c r="AS14" s="101"/>
      <c r="AT14" s="106"/>
      <c r="AU14" s="106"/>
      <c r="AV14" s="106"/>
      <c r="AW14" s="106"/>
    </row>
    <row r="15" spans="1:53" ht="50.1" customHeight="1">
      <c r="A15" s="78">
        <v>9</v>
      </c>
      <c r="B15" s="78" t="s">
        <v>69</v>
      </c>
      <c r="C15" s="78"/>
      <c r="D15" s="78">
        <v>611010</v>
      </c>
      <c r="E15" s="78"/>
      <c r="F15" s="78"/>
      <c r="G15" s="78"/>
      <c r="H15" s="78"/>
      <c r="I15" s="78"/>
      <c r="J15" s="78"/>
      <c r="K15" s="78"/>
      <c r="L15" s="78">
        <f t="shared" si="0"/>
        <v>0</v>
      </c>
      <c r="M15" s="79">
        <f t="shared" si="1"/>
        <v>0</v>
      </c>
      <c r="N15" s="94"/>
      <c r="O15" s="81">
        <f t="shared" si="13"/>
        <v>0</v>
      </c>
      <c r="P15" s="79">
        <f t="shared" si="20"/>
        <v>0</v>
      </c>
      <c r="Q15" s="95"/>
      <c r="R15" s="79">
        <f t="shared" si="2"/>
        <v>0</v>
      </c>
      <c r="S15" s="96"/>
      <c r="T15" s="79">
        <f t="shared" si="3"/>
        <v>0</v>
      </c>
      <c r="U15" s="79">
        <f t="shared" si="14"/>
        <v>0</v>
      </c>
      <c r="V15" s="97"/>
      <c r="W15" s="79">
        <v>0</v>
      </c>
      <c r="X15" s="79">
        <f t="shared" si="15"/>
        <v>0</v>
      </c>
      <c r="Y15" s="79">
        <f t="shared" si="16"/>
        <v>0</v>
      </c>
      <c r="Z15" s="79">
        <f t="shared" si="5"/>
        <v>0</v>
      </c>
      <c r="AA15" s="79">
        <f t="shared" si="6"/>
        <v>0</v>
      </c>
      <c r="AB15" s="79">
        <f t="shared" si="17"/>
        <v>0</v>
      </c>
      <c r="AC15" s="79">
        <f t="shared" si="7"/>
        <v>0</v>
      </c>
      <c r="AD15" s="79">
        <f t="shared" si="8"/>
        <v>0</v>
      </c>
      <c r="AE15" s="79">
        <f t="shared" si="9"/>
        <v>0</v>
      </c>
      <c r="AF15" s="79">
        <f t="shared" si="10"/>
        <v>0</v>
      </c>
      <c r="AG15" s="98"/>
      <c r="AH15" s="99"/>
      <c r="AI15" s="98">
        <f t="shared" si="11"/>
        <v>0</v>
      </c>
      <c r="AJ15" s="98"/>
      <c r="AK15" s="90">
        <f>IF(AD15=0,0,(AD15-AE15-AF15-AG15-AH15-AI15-AJ15))</f>
        <v>0</v>
      </c>
      <c r="AL15" s="90"/>
      <c r="AM15" s="90"/>
      <c r="AN15" s="90"/>
      <c r="AO15" s="88">
        <f t="shared" si="18"/>
        <v>0</v>
      </c>
      <c r="AP15" s="100"/>
      <c r="AQ15" s="90">
        <f t="shared" si="19"/>
        <v>0</v>
      </c>
      <c r="AR15" s="98"/>
      <c r="AS15" s="101"/>
      <c r="AT15" s="106"/>
      <c r="AU15" s="106"/>
      <c r="AV15" s="106"/>
      <c r="AW15" s="106"/>
    </row>
    <row r="16" spans="1:53" ht="50.1" customHeight="1">
      <c r="A16" s="78">
        <v>10</v>
      </c>
      <c r="B16" s="78" t="s">
        <v>70</v>
      </c>
      <c r="C16" s="78"/>
      <c r="D16" s="78">
        <v>521001</v>
      </c>
      <c r="E16" s="78"/>
      <c r="F16" s="78"/>
      <c r="G16" s="78"/>
      <c r="H16" s="78"/>
      <c r="I16" s="78"/>
      <c r="J16" s="78"/>
      <c r="K16" s="78"/>
      <c r="L16" s="78">
        <f t="shared" si="0"/>
        <v>0</v>
      </c>
      <c r="M16" s="79">
        <f t="shared" si="1"/>
        <v>0</v>
      </c>
      <c r="N16" s="94"/>
      <c r="O16" s="81">
        <f t="shared" si="13"/>
        <v>0</v>
      </c>
      <c r="P16" s="79">
        <f t="shared" si="20"/>
        <v>0</v>
      </c>
      <c r="Q16" s="95"/>
      <c r="R16" s="79">
        <f t="shared" si="2"/>
        <v>0</v>
      </c>
      <c r="S16" s="96"/>
      <c r="T16" s="79">
        <f t="shared" si="3"/>
        <v>0</v>
      </c>
      <c r="U16" s="79">
        <f t="shared" si="14"/>
        <v>0</v>
      </c>
      <c r="V16" s="97"/>
      <c r="W16" s="79">
        <f t="shared" ref="W16:W36" si="21">IF((L16+O16)=0,0,U16/(L16+O16)*V16*2)</f>
        <v>0</v>
      </c>
      <c r="X16" s="79">
        <f t="shared" si="15"/>
        <v>0</v>
      </c>
      <c r="Y16" s="79">
        <f t="shared" si="16"/>
        <v>0</v>
      </c>
      <c r="Z16" s="79">
        <f t="shared" si="5"/>
        <v>0</v>
      </c>
      <c r="AA16" s="79">
        <f t="shared" si="6"/>
        <v>0</v>
      </c>
      <c r="AB16" s="79">
        <f t="shared" si="17"/>
        <v>0</v>
      </c>
      <c r="AC16" s="79">
        <f t="shared" si="7"/>
        <v>0</v>
      </c>
      <c r="AD16" s="79">
        <f t="shared" si="8"/>
        <v>0</v>
      </c>
      <c r="AE16" s="79">
        <f t="shared" si="9"/>
        <v>0</v>
      </c>
      <c r="AF16" s="79">
        <f t="shared" si="10"/>
        <v>0</v>
      </c>
      <c r="AG16" s="98"/>
      <c r="AH16" s="99"/>
      <c r="AI16" s="98">
        <f t="shared" si="11"/>
        <v>0</v>
      </c>
      <c r="AJ16" s="98"/>
      <c r="AK16" s="90">
        <f>IF(AD16=0,0,(AD16-AE16-AF16-AG16-AH16-AI16-AJ16))</f>
        <v>0</v>
      </c>
      <c r="AL16" s="90"/>
      <c r="AM16" s="90"/>
      <c r="AN16" s="90"/>
      <c r="AO16" s="88">
        <f t="shared" si="18"/>
        <v>0</v>
      </c>
      <c r="AP16" s="100"/>
      <c r="AQ16" s="90">
        <f t="shared" si="19"/>
        <v>0</v>
      </c>
      <c r="AR16" s="98"/>
      <c r="AS16" s="101"/>
      <c r="AT16" s="106"/>
      <c r="AU16" s="106"/>
      <c r="AV16" s="106"/>
      <c r="AW16" s="106"/>
    </row>
    <row r="17" spans="1:49" ht="50.1" customHeight="1">
      <c r="A17" s="78">
        <v>11</v>
      </c>
      <c r="B17" s="78" t="s">
        <v>71</v>
      </c>
      <c r="C17" s="78"/>
      <c r="D17" s="78">
        <v>521001</v>
      </c>
      <c r="E17" s="78"/>
      <c r="F17" s="78"/>
      <c r="G17" s="78"/>
      <c r="H17" s="78"/>
      <c r="I17" s="78"/>
      <c r="J17" s="78"/>
      <c r="K17" s="78"/>
      <c r="L17" s="78">
        <f t="shared" si="0"/>
        <v>0</v>
      </c>
      <c r="M17" s="79">
        <f t="shared" si="1"/>
        <v>0</v>
      </c>
      <c r="N17" s="94"/>
      <c r="O17" s="81">
        <f t="shared" si="13"/>
        <v>0</v>
      </c>
      <c r="P17" s="79">
        <f t="shared" si="20"/>
        <v>0</v>
      </c>
      <c r="Q17" s="95"/>
      <c r="R17" s="79">
        <f t="shared" si="2"/>
        <v>0</v>
      </c>
      <c r="S17" s="96"/>
      <c r="T17" s="79">
        <f t="shared" si="3"/>
        <v>0</v>
      </c>
      <c r="U17" s="79">
        <f t="shared" si="14"/>
        <v>0</v>
      </c>
      <c r="V17" s="97"/>
      <c r="W17" s="79">
        <f t="shared" si="21"/>
        <v>0</v>
      </c>
      <c r="X17" s="79">
        <f t="shared" si="15"/>
        <v>0</v>
      </c>
      <c r="Y17" s="79">
        <f t="shared" si="16"/>
        <v>0</v>
      </c>
      <c r="Z17" s="79">
        <f t="shared" si="5"/>
        <v>0</v>
      </c>
      <c r="AA17" s="79">
        <f t="shared" si="6"/>
        <v>0</v>
      </c>
      <c r="AB17" s="79">
        <f t="shared" si="17"/>
        <v>0</v>
      </c>
      <c r="AC17" s="79">
        <f t="shared" si="7"/>
        <v>0</v>
      </c>
      <c r="AD17" s="79">
        <f t="shared" si="8"/>
        <v>0</v>
      </c>
      <c r="AE17" s="79">
        <f t="shared" si="9"/>
        <v>0</v>
      </c>
      <c r="AF17" s="79">
        <f t="shared" si="10"/>
        <v>0</v>
      </c>
      <c r="AG17" s="98"/>
      <c r="AH17" s="99"/>
      <c r="AI17" s="98">
        <f t="shared" si="11"/>
        <v>0</v>
      </c>
      <c r="AJ17" s="98"/>
      <c r="AK17" s="90">
        <f>IF(AD17=0,0,(AD17-AE17-AF17-AG17-AH17-AI17-AJ17))</f>
        <v>0</v>
      </c>
      <c r="AL17" s="90"/>
      <c r="AM17" s="90"/>
      <c r="AN17" s="90"/>
      <c r="AO17" s="88">
        <f t="shared" si="18"/>
        <v>0</v>
      </c>
      <c r="AP17" s="100"/>
      <c r="AQ17" s="90">
        <f t="shared" si="19"/>
        <v>0</v>
      </c>
      <c r="AR17" s="98"/>
      <c r="AS17" s="101"/>
      <c r="AT17" s="106"/>
      <c r="AU17" s="106"/>
      <c r="AV17" s="106"/>
      <c r="AW17" s="106"/>
    </row>
    <row r="18" spans="1:49" ht="50.1" customHeight="1">
      <c r="A18" s="78">
        <v>12</v>
      </c>
      <c r="B18" s="78" t="s">
        <v>72</v>
      </c>
      <c r="C18" s="78"/>
      <c r="D18" s="78">
        <v>521001</v>
      </c>
      <c r="E18" s="78"/>
      <c r="F18" s="78"/>
      <c r="G18" s="78"/>
      <c r="H18" s="78"/>
      <c r="I18" s="78"/>
      <c r="J18" s="78"/>
      <c r="K18" s="78"/>
      <c r="L18" s="78">
        <f t="shared" si="0"/>
        <v>0</v>
      </c>
      <c r="M18" s="79">
        <f t="shared" si="1"/>
        <v>0</v>
      </c>
      <c r="N18" s="108"/>
      <c r="O18" s="81">
        <f t="shared" si="13"/>
        <v>0</v>
      </c>
      <c r="P18" s="79">
        <f t="shared" si="20"/>
        <v>0</v>
      </c>
      <c r="Q18" s="95"/>
      <c r="R18" s="79">
        <f t="shared" si="2"/>
        <v>0</v>
      </c>
      <c r="S18" s="96"/>
      <c r="T18" s="79">
        <f t="shared" si="3"/>
        <v>0</v>
      </c>
      <c r="U18" s="79">
        <f t="shared" si="14"/>
        <v>0</v>
      </c>
      <c r="V18" s="97"/>
      <c r="W18" s="79">
        <f t="shared" si="21"/>
        <v>0</v>
      </c>
      <c r="X18" s="79">
        <f t="shared" si="15"/>
        <v>0</v>
      </c>
      <c r="Y18" s="79">
        <f t="shared" si="16"/>
        <v>0</v>
      </c>
      <c r="Z18" s="79">
        <f t="shared" si="5"/>
        <v>0</v>
      </c>
      <c r="AA18" s="79">
        <f t="shared" si="6"/>
        <v>0</v>
      </c>
      <c r="AB18" s="79">
        <f t="shared" si="17"/>
        <v>0</v>
      </c>
      <c r="AC18" s="79">
        <f t="shared" si="7"/>
        <v>0</v>
      </c>
      <c r="AD18" s="79">
        <f t="shared" si="8"/>
        <v>0</v>
      </c>
      <c r="AE18" s="79">
        <f t="shared" si="9"/>
        <v>0</v>
      </c>
      <c r="AF18" s="79">
        <f t="shared" si="10"/>
        <v>0</v>
      </c>
      <c r="AG18" s="98"/>
      <c r="AH18" s="98"/>
      <c r="AI18" s="98">
        <f t="shared" si="11"/>
        <v>0</v>
      </c>
      <c r="AJ18" s="98"/>
      <c r="AK18" s="90">
        <f t="shared" ref="AK18:AK36" si="22">IF(AD18=0,0,(AD18-AE18-AF18-AG18-AH18-AI18-AJ18))</f>
        <v>0</v>
      </c>
      <c r="AL18" s="90"/>
      <c r="AM18" s="90"/>
      <c r="AN18" s="90"/>
      <c r="AO18" s="88">
        <f t="shared" si="18"/>
        <v>0</v>
      </c>
      <c r="AP18" s="100"/>
      <c r="AQ18" s="90">
        <f t="shared" si="19"/>
        <v>0</v>
      </c>
      <c r="AR18" s="98"/>
      <c r="AS18" s="101"/>
      <c r="AT18" s="106"/>
      <c r="AU18" s="106"/>
      <c r="AV18" s="106"/>
      <c r="AW18" s="106"/>
    </row>
    <row r="19" spans="1:49" ht="50.1" customHeight="1">
      <c r="A19" s="78">
        <v>13</v>
      </c>
      <c r="B19" s="78" t="s">
        <v>73</v>
      </c>
      <c r="C19" s="78"/>
      <c r="D19" s="78">
        <v>521001</v>
      </c>
      <c r="E19" s="78"/>
      <c r="F19" s="78"/>
      <c r="G19" s="78"/>
      <c r="H19" s="78"/>
      <c r="I19" s="78"/>
      <c r="J19" s="78"/>
      <c r="K19" s="78"/>
      <c r="L19" s="78">
        <f t="shared" si="0"/>
        <v>0</v>
      </c>
      <c r="M19" s="79">
        <f t="shared" si="1"/>
        <v>0</v>
      </c>
      <c r="N19" s="94"/>
      <c r="O19" s="81">
        <f t="shared" si="13"/>
        <v>0</v>
      </c>
      <c r="P19" s="79">
        <f t="shared" si="20"/>
        <v>0</v>
      </c>
      <c r="Q19" s="95"/>
      <c r="R19" s="79">
        <f t="shared" si="2"/>
        <v>0</v>
      </c>
      <c r="S19" s="96"/>
      <c r="T19" s="79">
        <f t="shared" si="3"/>
        <v>0</v>
      </c>
      <c r="U19" s="79">
        <f t="shared" si="14"/>
        <v>0</v>
      </c>
      <c r="V19" s="97"/>
      <c r="W19" s="79">
        <f t="shared" si="21"/>
        <v>0</v>
      </c>
      <c r="X19" s="79">
        <f t="shared" si="15"/>
        <v>0</v>
      </c>
      <c r="Y19" s="79">
        <f t="shared" si="16"/>
        <v>0</v>
      </c>
      <c r="Z19" s="79">
        <f t="shared" si="5"/>
        <v>0</v>
      </c>
      <c r="AA19" s="79">
        <f t="shared" si="6"/>
        <v>0</v>
      </c>
      <c r="AB19" s="79">
        <f t="shared" si="17"/>
        <v>0</v>
      </c>
      <c r="AC19" s="79">
        <f t="shared" si="7"/>
        <v>0</v>
      </c>
      <c r="AD19" s="79">
        <f t="shared" si="8"/>
        <v>0</v>
      </c>
      <c r="AE19" s="79">
        <f t="shared" si="9"/>
        <v>0</v>
      </c>
      <c r="AF19" s="79">
        <f t="shared" si="10"/>
        <v>0</v>
      </c>
      <c r="AG19" s="98"/>
      <c r="AH19" s="99"/>
      <c r="AI19" s="98">
        <f t="shared" si="11"/>
        <v>0</v>
      </c>
      <c r="AJ19" s="98"/>
      <c r="AK19" s="90">
        <f t="shared" si="22"/>
        <v>0</v>
      </c>
      <c r="AL19" s="90"/>
      <c r="AM19" s="90"/>
      <c r="AN19" s="90"/>
      <c r="AO19" s="88">
        <f t="shared" si="18"/>
        <v>0</v>
      </c>
      <c r="AP19" s="100"/>
      <c r="AQ19" s="90">
        <f t="shared" si="19"/>
        <v>0</v>
      </c>
      <c r="AR19" s="98"/>
      <c r="AS19" s="101"/>
      <c r="AT19" s="106"/>
      <c r="AU19" s="106"/>
      <c r="AV19" s="106"/>
      <c r="AW19" s="106"/>
    </row>
    <row r="20" spans="1:49" ht="50.1" customHeight="1">
      <c r="A20" s="78">
        <v>14</v>
      </c>
      <c r="B20" s="78" t="s">
        <v>74</v>
      </c>
      <c r="C20" s="78"/>
      <c r="D20" s="78">
        <v>611010</v>
      </c>
      <c r="E20" s="78"/>
      <c r="F20" s="78"/>
      <c r="G20" s="78"/>
      <c r="H20" s="78"/>
      <c r="I20" s="78"/>
      <c r="J20" s="78"/>
      <c r="K20" s="78"/>
      <c r="L20" s="78">
        <f t="shared" si="0"/>
        <v>0</v>
      </c>
      <c r="M20" s="79">
        <f t="shared" si="1"/>
        <v>0</v>
      </c>
      <c r="N20" s="108"/>
      <c r="O20" s="81">
        <f t="shared" si="13"/>
        <v>0</v>
      </c>
      <c r="P20" s="79">
        <f t="shared" si="20"/>
        <v>0</v>
      </c>
      <c r="Q20" s="95"/>
      <c r="R20" s="79">
        <f t="shared" si="2"/>
        <v>0</v>
      </c>
      <c r="S20" s="96"/>
      <c r="T20" s="79">
        <f t="shared" si="3"/>
        <v>0</v>
      </c>
      <c r="U20" s="79">
        <f t="shared" si="14"/>
        <v>0</v>
      </c>
      <c r="V20" s="97"/>
      <c r="W20" s="79">
        <f t="shared" si="21"/>
        <v>0</v>
      </c>
      <c r="X20" s="79">
        <f t="shared" si="15"/>
        <v>0</v>
      </c>
      <c r="Y20" s="79">
        <f t="shared" si="16"/>
        <v>0</v>
      </c>
      <c r="Z20" s="79">
        <f t="shared" si="5"/>
        <v>0</v>
      </c>
      <c r="AA20" s="79">
        <f t="shared" si="6"/>
        <v>0</v>
      </c>
      <c r="AB20" s="79">
        <f t="shared" si="17"/>
        <v>0</v>
      </c>
      <c r="AC20" s="79">
        <f t="shared" si="7"/>
        <v>0</v>
      </c>
      <c r="AD20" s="79">
        <f t="shared" si="8"/>
        <v>0</v>
      </c>
      <c r="AE20" s="79">
        <f t="shared" si="9"/>
        <v>0</v>
      </c>
      <c r="AF20" s="79">
        <f t="shared" si="10"/>
        <v>0</v>
      </c>
      <c r="AG20" s="98"/>
      <c r="AH20" s="98"/>
      <c r="AI20" s="98">
        <f t="shared" si="11"/>
        <v>0</v>
      </c>
      <c r="AJ20" s="98"/>
      <c r="AK20" s="90">
        <f t="shared" si="22"/>
        <v>0</v>
      </c>
      <c r="AL20" s="90"/>
      <c r="AM20" s="90"/>
      <c r="AN20" s="90"/>
      <c r="AO20" s="88">
        <f t="shared" si="18"/>
        <v>0</v>
      </c>
      <c r="AP20" s="100"/>
      <c r="AQ20" s="90">
        <f t="shared" si="19"/>
        <v>0</v>
      </c>
      <c r="AR20" s="98"/>
      <c r="AS20" s="101"/>
      <c r="AT20" s="106"/>
      <c r="AU20" s="106"/>
      <c r="AV20" s="106"/>
      <c r="AW20" s="106"/>
    </row>
    <row r="21" spans="1:49" ht="50.1" customHeight="1">
      <c r="A21" s="78">
        <v>15</v>
      </c>
      <c r="B21" s="78" t="s">
        <v>75</v>
      </c>
      <c r="C21" s="78"/>
      <c r="D21" s="78">
        <v>521001</v>
      </c>
      <c r="E21" s="78"/>
      <c r="F21" s="78"/>
      <c r="G21" s="78"/>
      <c r="H21" s="78"/>
      <c r="I21" s="78"/>
      <c r="J21" s="78"/>
      <c r="K21" s="78"/>
      <c r="L21" s="78">
        <f t="shared" si="0"/>
        <v>0</v>
      </c>
      <c r="M21" s="79">
        <f t="shared" si="1"/>
        <v>0</v>
      </c>
      <c r="N21" s="94"/>
      <c r="O21" s="81">
        <f t="shared" si="13"/>
        <v>0</v>
      </c>
      <c r="P21" s="79">
        <f t="shared" si="20"/>
        <v>0</v>
      </c>
      <c r="Q21" s="95"/>
      <c r="R21" s="79">
        <f t="shared" si="2"/>
        <v>0</v>
      </c>
      <c r="S21" s="96"/>
      <c r="T21" s="79">
        <f t="shared" si="3"/>
        <v>0</v>
      </c>
      <c r="U21" s="79">
        <f t="shared" si="14"/>
        <v>0</v>
      </c>
      <c r="V21" s="97"/>
      <c r="W21" s="79">
        <f t="shared" si="21"/>
        <v>0</v>
      </c>
      <c r="X21" s="79">
        <f t="shared" si="15"/>
        <v>0</v>
      </c>
      <c r="Y21" s="79">
        <f t="shared" si="16"/>
        <v>0</v>
      </c>
      <c r="Z21" s="79">
        <f t="shared" si="5"/>
        <v>0</v>
      </c>
      <c r="AA21" s="79">
        <f t="shared" si="6"/>
        <v>0</v>
      </c>
      <c r="AB21" s="79">
        <f t="shared" si="17"/>
        <v>0</v>
      </c>
      <c r="AC21" s="79">
        <f t="shared" si="7"/>
        <v>0</v>
      </c>
      <c r="AD21" s="79">
        <f t="shared" si="8"/>
        <v>0</v>
      </c>
      <c r="AE21" s="79">
        <f t="shared" si="9"/>
        <v>0</v>
      </c>
      <c r="AF21" s="79">
        <f t="shared" si="10"/>
        <v>0</v>
      </c>
      <c r="AG21" s="98"/>
      <c r="AH21" s="99"/>
      <c r="AI21" s="98">
        <f t="shared" si="11"/>
        <v>0</v>
      </c>
      <c r="AJ21" s="98"/>
      <c r="AK21" s="90">
        <f t="shared" si="22"/>
        <v>0</v>
      </c>
      <c r="AL21" s="90"/>
      <c r="AM21" s="90"/>
      <c r="AN21" s="90"/>
      <c r="AO21" s="88">
        <f t="shared" si="18"/>
        <v>0</v>
      </c>
      <c r="AP21" s="100"/>
      <c r="AQ21" s="90">
        <f t="shared" si="19"/>
        <v>0</v>
      </c>
      <c r="AR21" s="98"/>
      <c r="AS21" s="101"/>
      <c r="AT21" s="106"/>
      <c r="AU21" s="106"/>
      <c r="AV21" s="106"/>
      <c r="AW21" s="106"/>
    </row>
    <row r="22" spans="1:49" ht="50.1" customHeight="1">
      <c r="A22" s="78">
        <v>16</v>
      </c>
      <c r="B22" s="78" t="s">
        <v>76</v>
      </c>
      <c r="C22" s="78"/>
      <c r="D22" s="78">
        <v>521001</v>
      </c>
      <c r="E22" s="78"/>
      <c r="F22" s="78"/>
      <c r="G22" s="78"/>
      <c r="H22" s="78"/>
      <c r="I22" s="78"/>
      <c r="J22" s="78"/>
      <c r="K22" s="78"/>
      <c r="L22" s="78">
        <f t="shared" si="0"/>
        <v>0</v>
      </c>
      <c r="M22" s="79">
        <f t="shared" si="1"/>
        <v>0</v>
      </c>
      <c r="N22" s="108"/>
      <c r="O22" s="81">
        <f t="shared" si="13"/>
        <v>0</v>
      </c>
      <c r="P22" s="79">
        <f t="shared" si="20"/>
        <v>0</v>
      </c>
      <c r="Q22" s="95"/>
      <c r="R22" s="79">
        <f t="shared" si="2"/>
        <v>0</v>
      </c>
      <c r="S22" s="96"/>
      <c r="T22" s="79">
        <f t="shared" si="3"/>
        <v>0</v>
      </c>
      <c r="U22" s="79">
        <f t="shared" si="14"/>
        <v>0</v>
      </c>
      <c r="V22" s="97"/>
      <c r="W22" s="79">
        <f t="shared" si="21"/>
        <v>0</v>
      </c>
      <c r="X22" s="79">
        <f t="shared" si="15"/>
        <v>0</v>
      </c>
      <c r="Y22" s="79">
        <f t="shared" si="16"/>
        <v>0</v>
      </c>
      <c r="Z22" s="79">
        <f t="shared" si="5"/>
        <v>0</v>
      </c>
      <c r="AA22" s="79">
        <f t="shared" si="6"/>
        <v>0</v>
      </c>
      <c r="AB22" s="79">
        <f t="shared" si="17"/>
        <v>0</v>
      </c>
      <c r="AC22" s="79">
        <f t="shared" si="7"/>
        <v>0</v>
      </c>
      <c r="AD22" s="79">
        <f t="shared" si="8"/>
        <v>0</v>
      </c>
      <c r="AE22" s="79">
        <f t="shared" si="9"/>
        <v>0</v>
      </c>
      <c r="AF22" s="79">
        <f t="shared" si="10"/>
        <v>0</v>
      </c>
      <c r="AG22" s="98"/>
      <c r="AH22" s="99"/>
      <c r="AI22" s="98">
        <f t="shared" si="11"/>
        <v>0</v>
      </c>
      <c r="AJ22" s="98"/>
      <c r="AK22" s="90">
        <f t="shared" si="22"/>
        <v>0</v>
      </c>
      <c r="AL22" s="90"/>
      <c r="AM22" s="90"/>
      <c r="AN22" s="90"/>
      <c r="AO22" s="88">
        <f t="shared" si="18"/>
        <v>0</v>
      </c>
      <c r="AP22" s="100"/>
      <c r="AQ22" s="90">
        <f t="shared" si="19"/>
        <v>0</v>
      </c>
      <c r="AR22" s="98"/>
      <c r="AS22" s="101"/>
      <c r="AT22" s="106"/>
      <c r="AU22" s="106"/>
      <c r="AV22" s="106"/>
      <c r="AW22" s="106"/>
    </row>
    <row r="23" spans="1:49" ht="50.1" customHeight="1">
      <c r="A23" s="78">
        <v>17</v>
      </c>
      <c r="B23" s="78" t="s">
        <v>77</v>
      </c>
      <c r="C23" s="78"/>
      <c r="D23" s="78">
        <v>521001</v>
      </c>
      <c r="E23" s="78"/>
      <c r="F23" s="78"/>
      <c r="G23" s="78"/>
      <c r="H23" s="78"/>
      <c r="I23" s="78"/>
      <c r="J23" s="78"/>
      <c r="K23" s="78"/>
      <c r="L23" s="78">
        <f t="shared" si="0"/>
        <v>0</v>
      </c>
      <c r="M23" s="79">
        <f t="shared" si="1"/>
        <v>0</v>
      </c>
      <c r="N23" s="94"/>
      <c r="O23" s="81">
        <f t="shared" si="13"/>
        <v>0</v>
      </c>
      <c r="P23" s="79">
        <f t="shared" si="20"/>
        <v>0</v>
      </c>
      <c r="Q23" s="95"/>
      <c r="R23" s="79">
        <f t="shared" si="2"/>
        <v>0</v>
      </c>
      <c r="S23" s="96"/>
      <c r="T23" s="79">
        <f t="shared" si="3"/>
        <v>0</v>
      </c>
      <c r="U23" s="79">
        <f t="shared" si="14"/>
        <v>0</v>
      </c>
      <c r="V23" s="97"/>
      <c r="W23" s="79">
        <f t="shared" si="21"/>
        <v>0</v>
      </c>
      <c r="X23" s="79">
        <f t="shared" si="15"/>
        <v>0</v>
      </c>
      <c r="Y23" s="79">
        <f t="shared" si="16"/>
        <v>0</v>
      </c>
      <c r="Z23" s="79">
        <f t="shared" si="5"/>
        <v>0</v>
      </c>
      <c r="AA23" s="79">
        <f t="shared" si="6"/>
        <v>0</v>
      </c>
      <c r="AB23" s="79">
        <f t="shared" si="17"/>
        <v>0</v>
      </c>
      <c r="AC23" s="79">
        <f t="shared" si="7"/>
        <v>0</v>
      </c>
      <c r="AD23" s="79">
        <f t="shared" si="8"/>
        <v>0</v>
      </c>
      <c r="AE23" s="79">
        <f t="shared" si="9"/>
        <v>0</v>
      </c>
      <c r="AF23" s="79">
        <f t="shared" si="10"/>
        <v>0</v>
      </c>
      <c r="AG23" s="98"/>
      <c r="AH23" s="99"/>
      <c r="AI23" s="98">
        <f t="shared" si="11"/>
        <v>0</v>
      </c>
      <c r="AJ23" s="98"/>
      <c r="AK23" s="90">
        <f t="shared" si="22"/>
        <v>0</v>
      </c>
      <c r="AL23" s="90"/>
      <c r="AM23" s="90"/>
      <c r="AN23" s="90"/>
      <c r="AO23" s="88">
        <f t="shared" si="18"/>
        <v>0</v>
      </c>
      <c r="AP23" s="100"/>
      <c r="AQ23" s="90">
        <f t="shared" si="19"/>
        <v>0</v>
      </c>
      <c r="AR23" s="98"/>
      <c r="AS23" s="101"/>
      <c r="AT23" s="106"/>
      <c r="AU23" s="106"/>
      <c r="AV23" s="106"/>
      <c r="AW23" s="106"/>
    </row>
    <row r="24" spans="1:49" ht="50.1" customHeight="1">
      <c r="A24" s="78">
        <v>18</v>
      </c>
      <c r="B24" s="78" t="s">
        <v>78</v>
      </c>
      <c r="C24" s="78"/>
      <c r="D24" s="78">
        <v>521001</v>
      </c>
      <c r="E24" s="78"/>
      <c r="F24" s="78"/>
      <c r="G24" s="78"/>
      <c r="H24" s="78"/>
      <c r="I24" s="78"/>
      <c r="J24" s="78"/>
      <c r="K24" s="78"/>
      <c r="L24" s="78">
        <f t="shared" si="0"/>
        <v>0</v>
      </c>
      <c r="M24" s="79">
        <f t="shared" si="1"/>
        <v>0</v>
      </c>
      <c r="N24" s="108"/>
      <c r="O24" s="81">
        <f t="shared" si="13"/>
        <v>0</v>
      </c>
      <c r="P24" s="79">
        <f t="shared" si="20"/>
        <v>0</v>
      </c>
      <c r="Q24" s="95"/>
      <c r="R24" s="79">
        <f t="shared" si="2"/>
        <v>0</v>
      </c>
      <c r="S24" s="96"/>
      <c r="T24" s="79">
        <f t="shared" si="3"/>
        <v>0</v>
      </c>
      <c r="U24" s="79">
        <f t="shared" si="14"/>
        <v>0</v>
      </c>
      <c r="V24" s="97"/>
      <c r="W24" s="79">
        <f t="shared" si="21"/>
        <v>0</v>
      </c>
      <c r="X24" s="79">
        <f t="shared" si="15"/>
        <v>0</v>
      </c>
      <c r="Y24" s="79">
        <f t="shared" si="16"/>
        <v>0</v>
      </c>
      <c r="Z24" s="79">
        <f t="shared" si="5"/>
        <v>0</v>
      </c>
      <c r="AA24" s="79">
        <f t="shared" si="6"/>
        <v>0</v>
      </c>
      <c r="AB24" s="79">
        <f t="shared" si="17"/>
        <v>0</v>
      </c>
      <c r="AC24" s="79">
        <f t="shared" si="7"/>
        <v>0</v>
      </c>
      <c r="AD24" s="79">
        <f t="shared" si="8"/>
        <v>0</v>
      </c>
      <c r="AE24" s="79">
        <f t="shared" si="9"/>
        <v>0</v>
      </c>
      <c r="AF24" s="79">
        <f t="shared" si="10"/>
        <v>0</v>
      </c>
      <c r="AG24" s="98"/>
      <c r="AH24" s="99"/>
      <c r="AI24" s="98">
        <f t="shared" si="11"/>
        <v>0</v>
      </c>
      <c r="AJ24" s="98"/>
      <c r="AK24" s="90">
        <f t="shared" si="22"/>
        <v>0</v>
      </c>
      <c r="AL24" s="90"/>
      <c r="AM24" s="90"/>
      <c r="AN24" s="90"/>
      <c r="AO24" s="88">
        <f t="shared" si="18"/>
        <v>0</v>
      </c>
      <c r="AP24" s="100"/>
      <c r="AQ24" s="90">
        <f t="shared" si="19"/>
        <v>0</v>
      </c>
      <c r="AR24" s="98"/>
      <c r="AS24" s="101"/>
      <c r="AT24" s="106"/>
      <c r="AU24" s="106"/>
      <c r="AV24" s="106"/>
      <c r="AW24" s="106"/>
    </row>
    <row r="25" spans="1:49" ht="50.1" customHeight="1">
      <c r="A25" s="78">
        <v>19</v>
      </c>
      <c r="B25" s="78" t="s">
        <v>79</v>
      </c>
      <c r="C25" s="78"/>
      <c r="D25" s="78">
        <v>611010</v>
      </c>
      <c r="E25" s="78"/>
      <c r="F25" s="78"/>
      <c r="G25" s="78"/>
      <c r="H25" s="78"/>
      <c r="I25" s="78"/>
      <c r="J25" s="78"/>
      <c r="K25" s="78"/>
      <c r="L25" s="78">
        <f t="shared" si="0"/>
        <v>0</v>
      </c>
      <c r="M25" s="79">
        <f t="shared" si="1"/>
        <v>0</v>
      </c>
      <c r="N25" s="94"/>
      <c r="O25" s="81">
        <f t="shared" si="13"/>
        <v>0</v>
      </c>
      <c r="P25" s="79">
        <f t="shared" si="20"/>
        <v>0</v>
      </c>
      <c r="Q25" s="95"/>
      <c r="R25" s="79">
        <f t="shared" si="2"/>
        <v>0</v>
      </c>
      <c r="S25" s="96"/>
      <c r="T25" s="79">
        <f t="shared" si="3"/>
        <v>0</v>
      </c>
      <c r="U25" s="79">
        <f t="shared" si="14"/>
        <v>0</v>
      </c>
      <c r="V25" s="97"/>
      <c r="W25" s="79">
        <f t="shared" si="21"/>
        <v>0</v>
      </c>
      <c r="X25" s="79">
        <f t="shared" si="15"/>
        <v>0</v>
      </c>
      <c r="Y25" s="79">
        <f t="shared" si="16"/>
        <v>0</v>
      </c>
      <c r="Z25" s="79">
        <f t="shared" si="5"/>
        <v>0</v>
      </c>
      <c r="AA25" s="79">
        <f t="shared" si="6"/>
        <v>0</v>
      </c>
      <c r="AB25" s="79">
        <f t="shared" si="17"/>
        <v>0</v>
      </c>
      <c r="AC25" s="79">
        <f t="shared" si="7"/>
        <v>0</v>
      </c>
      <c r="AD25" s="79">
        <f t="shared" si="8"/>
        <v>0</v>
      </c>
      <c r="AE25" s="79">
        <f t="shared" si="9"/>
        <v>0</v>
      </c>
      <c r="AF25" s="79">
        <f t="shared" si="10"/>
        <v>0</v>
      </c>
      <c r="AG25" s="98"/>
      <c r="AH25" s="99"/>
      <c r="AI25" s="98">
        <f t="shared" si="11"/>
        <v>0</v>
      </c>
      <c r="AJ25" s="98"/>
      <c r="AK25" s="90">
        <f t="shared" si="22"/>
        <v>0</v>
      </c>
      <c r="AL25" s="90"/>
      <c r="AM25" s="90"/>
      <c r="AN25" s="90"/>
      <c r="AO25" s="88">
        <f t="shared" si="18"/>
        <v>0</v>
      </c>
      <c r="AP25" s="100"/>
      <c r="AQ25" s="90">
        <f t="shared" si="19"/>
        <v>0</v>
      </c>
      <c r="AR25" s="98"/>
      <c r="AS25" s="101"/>
      <c r="AT25" s="106"/>
      <c r="AU25" s="106"/>
      <c r="AV25" s="106"/>
      <c r="AW25" s="106"/>
    </row>
    <row r="26" spans="1:49" ht="50.1" customHeight="1">
      <c r="A26" s="78">
        <v>20</v>
      </c>
      <c r="B26" s="78" t="s">
        <v>80</v>
      </c>
      <c r="C26" s="78"/>
      <c r="D26" s="78">
        <v>521002</v>
      </c>
      <c r="E26" s="78"/>
      <c r="F26" s="78"/>
      <c r="G26" s="78"/>
      <c r="H26" s="78"/>
      <c r="I26" s="78"/>
      <c r="J26" s="78"/>
      <c r="K26" s="78"/>
      <c r="L26" s="78">
        <f t="shared" si="0"/>
        <v>0</v>
      </c>
      <c r="M26" s="79">
        <f t="shared" si="1"/>
        <v>0</v>
      </c>
      <c r="N26" s="109"/>
      <c r="O26" s="81">
        <f t="shared" si="13"/>
        <v>0</v>
      </c>
      <c r="P26" s="79">
        <f t="shared" si="20"/>
        <v>0</v>
      </c>
      <c r="Q26" s="95"/>
      <c r="R26" s="79">
        <f t="shared" si="2"/>
        <v>0</v>
      </c>
      <c r="S26" s="96"/>
      <c r="T26" s="79">
        <f t="shared" si="3"/>
        <v>0</v>
      </c>
      <c r="U26" s="79">
        <f t="shared" si="14"/>
        <v>0</v>
      </c>
      <c r="V26" s="97"/>
      <c r="W26" s="79">
        <f t="shared" si="21"/>
        <v>0</v>
      </c>
      <c r="X26" s="79">
        <f t="shared" si="15"/>
        <v>0</v>
      </c>
      <c r="Y26" s="79">
        <f t="shared" si="16"/>
        <v>0</v>
      </c>
      <c r="Z26" s="79">
        <f t="shared" si="5"/>
        <v>0</v>
      </c>
      <c r="AA26" s="79">
        <f t="shared" si="6"/>
        <v>0</v>
      </c>
      <c r="AB26" s="79">
        <f t="shared" si="17"/>
        <v>0</v>
      </c>
      <c r="AC26" s="79">
        <f t="shared" si="7"/>
        <v>0</v>
      </c>
      <c r="AD26" s="79">
        <f>(Z26+AC26)</f>
        <v>0</v>
      </c>
      <c r="AE26" s="79">
        <f t="shared" si="9"/>
        <v>0</v>
      </c>
      <c r="AF26" s="79">
        <f t="shared" si="10"/>
        <v>0</v>
      </c>
      <c r="AG26" s="98"/>
      <c r="AH26" s="99"/>
      <c r="AI26" s="98">
        <f t="shared" si="11"/>
        <v>0</v>
      </c>
      <c r="AJ26" s="98"/>
      <c r="AK26" s="90">
        <f t="shared" si="22"/>
        <v>0</v>
      </c>
      <c r="AL26" s="90"/>
      <c r="AM26" s="90"/>
      <c r="AN26" s="90"/>
      <c r="AO26" s="88">
        <f t="shared" si="18"/>
        <v>0</v>
      </c>
      <c r="AP26" s="100"/>
      <c r="AQ26" s="90">
        <f t="shared" si="19"/>
        <v>0</v>
      </c>
      <c r="AR26" s="98"/>
      <c r="AS26" s="101"/>
      <c r="AT26" s="106"/>
      <c r="AU26" s="106"/>
      <c r="AV26" s="106"/>
      <c r="AW26" s="106"/>
    </row>
    <row r="27" spans="1:49" ht="50.1" customHeight="1">
      <c r="A27" s="78">
        <v>21</v>
      </c>
      <c r="B27" s="78" t="s">
        <v>81</v>
      </c>
      <c r="C27" s="78"/>
      <c r="D27" s="78">
        <v>521002</v>
      </c>
      <c r="E27" s="78"/>
      <c r="F27" s="78"/>
      <c r="G27" s="78"/>
      <c r="H27" s="78"/>
      <c r="I27" s="78"/>
      <c r="J27" s="78"/>
      <c r="K27" s="78"/>
      <c r="L27" s="78">
        <f t="shared" si="0"/>
        <v>0</v>
      </c>
      <c r="M27" s="79">
        <f t="shared" si="1"/>
        <v>0</v>
      </c>
      <c r="N27" s="108"/>
      <c r="O27" s="81">
        <f t="shared" si="13"/>
        <v>0</v>
      </c>
      <c r="P27" s="79">
        <f t="shared" si="20"/>
        <v>0</v>
      </c>
      <c r="Q27" s="95"/>
      <c r="R27" s="79">
        <f t="shared" si="2"/>
        <v>0</v>
      </c>
      <c r="S27" s="96"/>
      <c r="T27" s="79">
        <f t="shared" si="3"/>
        <v>0</v>
      </c>
      <c r="U27" s="79">
        <f t="shared" si="14"/>
        <v>0</v>
      </c>
      <c r="V27" s="97"/>
      <c r="W27" s="79">
        <f t="shared" si="21"/>
        <v>0</v>
      </c>
      <c r="X27" s="79">
        <f t="shared" si="15"/>
        <v>0</v>
      </c>
      <c r="Y27" s="79">
        <f t="shared" si="16"/>
        <v>0</v>
      </c>
      <c r="Z27" s="79">
        <f t="shared" si="5"/>
        <v>0</v>
      </c>
      <c r="AA27" s="79">
        <f t="shared" si="6"/>
        <v>0</v>
      </c>
      <c r="AB27" s="79">
        <f t="shared" si="17"/>
        <v>0</v>
      </c>
      <c r="AC27" s="79">
        <f t="shared" si="7"/>
        <v>0</v>
      </c>
      <c r="AD27" s="79">
        <f t="shared" ref="AD27:AD40" si="23">(Z27+AC27)</f>
        <v>0</v>
      </c>
      <c r="AE27" s="79">
        <f t="shared" si="9"/>
        <v>0</v>
      </c>
      <c r="AF27" s="79">
        <f t="shared" si="10"/>
        <v>0</v>
      </c>
      <c r="AG27" s="98"/>
      <c r="AH27" s="98"/>
      <c r="AI27" s="98">
        <f t="shared" si="11"/>
        <v>0</v>
      </c>
      <c r="AJ27" s="98"/>
      <c r="AK27" s="90">
        <f t="shared" si="22"/>
        <v>0</v>
      </c>
      <c r="AL27" s="90"/>
      <c r="AM27" s="90"/>
      <c r="AN27" s="90"/>
      <c r="AO27" s="88">
        <f t="shared" si="18"/>
        <v>0</v>
      </c>
      <c r="AP27" s="100"/>
      <c r="AQ27" s="90">
        <f t="shared" si="19"/>
        <v>0</v>
      </c>
      <c r="AR27" s="98"/>
      <c r="AS27" s="101"/>
      <c r="AT27" s="106"/>
      <c r="AU27" s="106"/>
      <c r="AV27" s="106"/>
      <c r="AW27" s="106"/>
    </row>
    <row r="28" spans="1:49" ht="50.1" customHeight="1">
      <c r="A28" s="78">
        <v>22</v>
      </c>
      <c r="B28" s="78" t="s">
        <v>82</v>
      </c>
      <c r="C28" s="78"/>
      <c r="D28" s="78">
        <v>521002</v>
      </c>
      <c r="E28" s="78"/>
      <c r="F28" s="78"/>
      <c r="G28" s="78"/>
      <c r="H28" s="78"/>
      <c r="I28" s="78"/>
      <c r="J28" s="78"/>
      <c r="K28" s="78"/>
      <c r="L28" s="78">
        <f t="shared" si="0"/>
        <v>0</v>
      </c>
      <c r="M28" s="79">
        <f t="shared" si="1"/>
        <v>0</v>
      </c>
      <c r="N28" s="94"/>
      <c r="O28" s="81">
        <f t="shared" si="13"/>
        <v>0</v>
      </c>
      <c r="P28" s="79">
        <f t="shared" si="20"/>
        <v>0</v>
      </c>
      <c r="Q28" s="95"/>
      <c r="R28" s="79">
        <f t="shared" si="2"/>
        <v>0</v>
      </c>
      <c r="S28" s="96"/>
      <c r="T28" s="79">
        <f t="shared" si="3"/>
        <v>0</v>
      </c>
      <c r="U28" s="79">
        <f t="shared" si="14"/>
        <v>0</v>
      </c>
      <c r="V28" s="97"/>
      <c r="W28" s="79">
        <f t="shared" si="21"/>
        <v>0</v>
      </c>
      <c r="X28" s="79">
        <f t="shared" si="15"/>
        <v>0</v>
      </c>
      <c r="Y28" s="79">
        <f t="shared" si="16"/>
        <v>0</v>
      </c>
      <c r="Z28" s="79">
        <f t="shared" si="5"/>
        <v>0</v>
      </c>
      <c r="AA28" s="79">
        <f t="shared" si="6"/>
        <v>0</v>
      </c>
      <c r="AB28" s="79">
        <f t="shared" si="17"/>
        <v>0</v>
      </c>
      <c r="AC28" s="79">
        <f t="shared" si="7"/>
        <v>0</v>
      </c>
      <c r="AD28" s="79">
        <f t="shared" si="23"/>
        <v>0</v>
      </c>
      <c r="AE28" s="79">
        <f t="shared" si="9"/>
        <v>0</v>
      </c>
      <c r="AF28" s="79">
        <f t="shared" si="10"/>
        <v>0</v>
      </c>
      <c r="AG28" s="98"/>
      <c r="AH28" s="99"/>
      <c r="AI28" s="98">
        <f t="shared" si="11"/>
        <v>0</v>
      </c>
      <c r="AJ28" s="98"/>
      <c r="AK28" s="90">
        <f t="shared" si="22"/>
        <v>0</v>
      </c>
      <c r="AL28" s="90"/>
      <c r="AM28" s="90"/>
      <c r="AN28" s="90"/>
      <c r="AO28" s="88">
        <f t="shared" si="18"/>
        <v>0</v>
      </c>
      <c r="AP28" s="100"/>
      <c r="AQ28" s="90">
        <f t="shared" si="19"/>
        <v>0</v>
      </c>
      <c r="AR28" s="98"/>
      <c r="AS28" s="101"/>
      <c r="AT28" s="106"/>
      <c r="AU28" s="106"/>
      <c r="AV28" s="106"/>
      <c r="AW28" s="106"/>
    </row>
    <row r="29" spans="1:49" ht="50.1" customHeight="1">
      <c r="A29" s="78">
        <v>23</v>
      </c>
      <c r="B29" s="78" t="s">
        <v>83</v>
      </c>
      <c r="C29" s="78"/>
      <c r="D29" s="78">
        <v>521002</v>
      </c>
      <c r="E29" s="78"/>
      <c r="F29" s="78"/>
      <c r="G29" s="78"/>
      <c r="H29" s="78"/>
      <c r="I29" s="78"/>
      <c r="J29" s="78"/>
      <c r="K29" s="78"/>
      <c r="L29" s="78">
        <f t="shared" si="0"/>
        <v>0</v>
      </c>
      <c r="M29" s="79">
        <f t="shared" si="1"/>
        <v>0</v>
      </c>
      <c r="N29" s="94"/>
      <c r="O29" s="81">
        <f t="shared" si="13"/>
        <v>0</v>
      </c>
      <c r="P29" s="79">
        <f t="shared" si="20"/>
        <v>0</v>
      </c>
      <c r="Q29" s="95"/>
      <c r="R29" s="79">
        <f t="shared" si="2"/>
        <v>0</v>
      </c>
      <c r="S29" s="96"/>
      <c r="T29" s="79">
        <f t="shared" si="3"/>
        <v>0</v>
      </c>
      <c r="U29" s="79">
        <f t="shared" si="14"/>
        <v>0</v>
      </c>
      <c r="V29" s="97"/>
      <c r="W29" s="79">
        <f t="shared" si="21"/>
        <v>0</v>
      </c>
      <c r="X29" s="79">
        <f t="shared" si="15"/>
        <v>0</v>
      </c>
      <c r="Y29" s="79">
        <f t="shared" si="16"/>
        <v>0</v>
      </c>
      <c r="Z29" s="79">
        <f t="shared" si="5"/>
        <v>0</v>
      </c>
      <c r="AA29" s="79">
        <f t="shared" si="6"/>
        <v>0</v>
      </c>
      <c r="AB29" s="79">
        <f t="shared" si="17"/>
        <v>0</v>
      </c>
      <c r="AC29" s="79">
        <f t="shared" si="7"/>
        <v>0</v>
      </c>
      <c r="AD29" s="79">
        <v>0</v>
      </c>
      <c r="AE29" s="79">
        <f t="shared" si="9"/>
        <v>0</v>
      </c>
      <c r="AF29" s="79">
        <v>0</v>
      </c>
      <c r="AG29" s="98"/>
      <c r="AH29" s="99"/>
      <c r="AI29" s="98">
        <f t="shared" si="11"/>
        <v>0</v>
      </c>
      <c r="AJ29" s="98"/>
      <c r="AK29" s="90">
        <f t="shared" si="22"/>
        <v>0</v>
      </c>
      <c r="AL29" s="90"/>
      <c r="AM29" s="90"/>
      <c r="AN29" s="90"/>
      <c r="AO29" s="88">
        <f t="shared" si="18"/>
        <v>0</v>
      </c>
      <c r="AP29" s="100"/>
      <c r="AQ29" s="90">
        <f t="shared" si="19"/>
        <v>0</v>
      </c>
      <c r="AR29" s="98"/>
      <c r="AS29" s="101"/>
      <c r="AT29" s="106"/>
      <c r="AU29" s="106"/>
      <c r="AV29" s="106"/>
      <c r="AW29" s="106"/>
    </row>
    <row r="30" spans="1:49" ht="50.1" customHeight="1">
      <c r="A30" s="78">
        <v>24</v>
      </c>
      <c r="B30" s="78" t="s">
        <v>84</v>
      </c>
      <c r="C30" s="78"/>
      <c r="D30" s="78">
        <v>521002</v>
      </c>
      <c r="E30" s="78"/>
      <c r="F30" s="78"/>
      <c r="G30" s="78"/>
      <c r="H30" s="78"/>
      <c r="I30" s="78"/>
      <c r="J30" s="78"/>
      <c r="K30" s="78"/>
      <c r="L30" s="78">
        <f t="shared" si="0"/>
        <v>0</v>
      </c>
      <c r="M30" s="79">
        <f t="shared" si="1"/>
        <v>0</v>
      </c>
      <c r="N30" s="94"/>
      <c r="O30" s="81">
        <f t="shared" si="13"/>
        <v>0</v>
      </c>
      <c r="P30" s="79">
        <f t="shared" si="20"/>
        <v>0</v>
      </c>
      <c r="Q30" s="95"/>
      <c r="R30" s="79">
        <f t="shared" si="2"/>
        <v>0</v>
      </c>
      <c r="S30" s="96"/>
      <c r="T30" s="79">
        <f t="shared" si="3"/>
        <v>0</v>
      </c>
      <c r="U30" s="79">
        <f t="shared" si="14"/>
        <v>0</v>
      </c>
      <c r="V30" s="97"/>
      <c r="W30" s="79">
        <f t="shared" si="21"/>
        <v>0</v>
      </c>
      <c r="X30" s="79">
        <f t="shared" si="15"/>
        <v>0</v>
      </c>
      <c r="Y30" s="79">
        <f t="shared" si="16"/>
        <v>0</v>
      </c>
      <c r="Z30" s="79">
        <f t="shared" si="5"/>
        <v>0</v>
      </c>
      <c r="AA30" s="79">
        <f t="shared" si="6"/>
        <v>0</v>
      </c>
      <c r="AB30" s="79">
        <f t="shared" si="17"/>
        <v>0</v>
      </c>
      <c r="AC30" s="79">
        <f t="shared" si="7"/>
        <v>0</v>
      </c>
      <c r="AD30" s="79">
        <f t="shared" si="23"/>
        <v>0</v>
      </c>
      <c r="AE30" s="79">
        <f t="shared" si="9"/>
        <v>0</v>
      </c>
      <c r="AF30" s="79">
        <f t="shared" si="10"/>
        <v>0</v>
      </c>
      <c r="AG30" s="98"/>
      <c r="AH30" s="99"/>
      <c r="AI30" s="98">
        <f t="shared" si="11"/>
        <v>0</v>
      </c>
      <c r="AJ30" s="98"/>
      <c r="AK30" s="90">
        <f t="shared" si="22"/>
        <v>0</v>
      </c>
      <c r="AL30" s="90"/>
      <c r="AM30" s="90"/>
      <c r="AN30" s="90"/>
      <c r="AO30" s="88">
        <f t="shared" si="18"/>
        <v>0</v>
      </c>
      <c r="AP30" s="100"/>
      <c r="AQ30" s="90">
        <f t="shared" si="19"/>
        <v>0</v>
      </c>
      <c r="AR30" s="98"/>
      <c r="AS30" s="101"/>
      <c r="AT30" s="106"/>
      <c r="AU30" s="106"/>
      <c r="AV30" s="106"/>
      <c r="AW30" s="106"/>
    </row>
    <row r="31" spans="1:49" ht="50.1" customHeight="1">
      <c r="A31" s="78">
        <v>25</v>
      </c>
      <c r="B31" s="78" t="s">
        <v>85</v>
      </c>
      <c r="C31" s="78"/>
      <c r="D31" s="78">
        <v>521002</v>
      </c>
      <c r="E31" s="78"/>
      <c r="F31" s="78"/>
      <c r="G31" s="78"/>
      <c r="H31" s="78"/>
      <c r="I31" s="78"/>
      <c r="J31" s="78"/>
      <c r="K31" s="78"/>
      <c r="L31" s="78">
        <f t="shared" si="0"/>
        <v>0</v>
      </c>
      <c r="M31" s="79">
        <f t="shared" si="1"/>
        <v>0</v>
      </c>
      <c r="N31" s="94"/>
      <c r="O31" s="81">
        <f t="shared" si="13"/>
        <v>0</v>
      </c>
      <c r="P31" s="79">
        <f t="shared" si="20"/>
        <v>0</v>
      </c>
      <c r="Q31" s="95"/>
      <c r="R31" s="79">
        <f t="shared" si="2"/>
        <v>0</v>
      </c>
      <c r="S31" s="96"/>
      <c r="T31" s="79">
        <f t="shared" si="3"/>
        <v>0</v>
      </c>
      <c r="U31" s="79">
        <f t="shared" si="14"/>
        <v>0</v>
      </c>
      <c r="V31" s="97"/>
      <c r="W31" s="79">
        <f t="shared" si="21"/>
        <v>0</v>
      </c>
      <c r="X31" s="79">
        <f t="shared" si="15"/>
        <v>0</v>
      </c>
      <c r="Y31" s="79">
        <f t="shared" si="16"/>
        <v>0</v>
      </c>
      <c r="Z31" s="79">
        <f t="shared" si="5"/>
        <v>0</v>
      </c>
      <c r="AA31" s="79">
        <f t="shared" si="6"/>
        <v>0</v>
      </c>
      <c r="AB31" s="79">
        <f t="shared" si="17"/>
        <v>0</v>
      </c>
      <c r="AC31" s="79">
        <f t="shared" si="7"/>
        <v>0</v>
      </c>
      <c r="AD31" s="79">
        <f t="shared" si="23"/>
        <v>0</v>
      </c>
      <c r="AE31" s="79">
        <f t="shared" si="9"/>
        <v>0</v>
      </c>
      <c r="AF31" s="79">
        <f t="shared" si="10"/>
        <v>0</v>
      </c>
      <c r="AG31" s="98"/>
      <c r="AH31" s="99"/>
      <c r="AI31" s="98">
        <f t="shared" si="11"/>
        <v>0</v>
      </c>
      <c r="AJ31" s="98"/>
      <c r="AK31" s="90">
        <f t="shared" si="22"/>
        <v>0</v>
      </c>
      <c r="AL31" s="90"/>
      <c r="AM31" s="90"/>
      <c r="AN31" s="90"/>
      <c r="AO31" s="88">
        <f>SUM(AL31:AN31)</f>
        <v>0</v>
      </c>
      <c r="AP31" s="100"/>
      <c r="AQ31" s="90">
        <f t="shared" si="19"/>
        <v>0</v>
      </c>
      <c r="AR31" s="98"/>
      <c r="AS31" s="101"/>
      <c r="AT31" s="106"/>
      <c r="AU31" s="106"/>
      <c r="AV31" s="106"/>
      <c r="AW31" s="106"/>
    </row>
    <row r="32" spans="1:49" ht="50.1" customHeight="1">
      <c r="A32" s="78">
        <v>26</v>
      </c>
      <c r="B32" s="78" t="s">
        <v>86</v>
      </c>
      <c r="C32" s="78"/>
      <c r="D32" s="78">
        <v>521002</v>
      </c>
      <c r="E32" s="78"/>
      <c r="F32" s="78"/>
      <c r="G32" s="78"/>
      <c r="H32" s="78"/>
      <c r="I32" s="78"/>
      <c r="J32" s="78"/>
      <c r="K32" s="78"/>
      <c r="L32" s="78">
        <f t="shared" si="0"/>
        <v>0</v>
      </c>
      <c r="M32" s="79">
        <f t="shared" si="1"/>
        <v>0</v>
      </c>
      <c r="N32" s="108"/>
      <c r="O32" s="81">
        <f t="shared" si="13"/>
        <v>0</v>
      </c>
      <c r="P32" s="79">
        <f t="shared" si="20"/>
        <v>0</v>
      </c>
      <c r="Q32" s="95"/>
      <c r="R32" s="79">
        <f t="shared" si="2"/>
        <v>0</v>
      </c>
      <c r="S32" s="96"/>
      <c r="T32" s="79">
        <f t="shared" si="3"/>
        <v>0</v>
      </c>
      <c r="U32" s="79">
        <f t="shared" si="14"/>
        <v>0</v>
      </c>
      <c r="V32" s="97"/>
      <c r="W32" s="79">
        <f t="shared" si="21"/>
        <v>0</v>
      </c>
      <c r="X32" s="79">
        <f t="shared" si="15"/>
        <v>0</v>
      </c>
      <c r="Y32" s="79">
        <f t="shared" si="16"/>
        <v>0</v>
      </c>
      <c r="Z32" s="79">
        <f t="shared" si="5"/>
        <v>0</v>
      </c>
      <c r="AA32" s="79">
        <f t="shared" si="6"/>
        <v>0</v>
      </c>
      <c r="AB32" s="79">
        <f t="shared" si="17"/>
        <v>0</v>
      </c>
      <c r="AC32" s="79">
        <f t="shared" si="7"/>
        <v>0</v>
      </c>
      <c r="AD32" s="79">
        <f t="shared" si="23"/>
        <v>0</v>
      </c>
      <c r="AE32" s="79">
        <f t="shared" si="9"/>
        <v>0</v>
      </c>
      <c r="AF32" s="79">
        <f t="shared" si="10"/>
        <v>0</v>
      </c>
      <c r="AG32" s="98"/>
      <c r="AH32" s="99">
        <v>0</v>
      </c>
      <c r="AI32" s="98">
        <f t="shared" si="11"/>
        <v>0</v>
      </c>
      <c r="AJ32" s="98"/>
      <c r="AK32" s="90">
        <f t="shared" si="22"/>
        <v>0</v>
      </c>
      <c r="AL32" s="90"/>
      <c r="AM32" s="90"/>
      <c r="AN32" s="90"/>
      <c r="AO32" s="88">
        <f>SUM(AL32:AN32)</f>
        <v>0</v>
      </c>
      <c r="AP32" s="100"/>
      <c r="AQ32" s="90">
        <f t="shared" si="19"/>
        <v>0</v>
      </c>
      <c r="AR32" s="98"/>
      <c r="AS32" s="101"/>
      <c r="AT32" s="106"/>
      <c r="AU32" s="106"/>
      <c r="AV32" s="106"/>
      <c r="AW32" s="106"/>
    </row>
    <row r="33" spans="1:49" ht="50.1" customHeight="1">
      <c r="A33" s="78">
        <v>27</v>
      </c>
      <c r="B33" s="78" t="s">
        <v>87</v>
      </c>
      <c r="C33" s="78"/>
      <c r="D33" s="78">
        <v>521002</v>
      </c>
      <c r="E33" s="78"/>
      <c r="F33" s="78"/>
      <c r="G33" s="78"/>
      <c r="H33" s="78"/>
      <c r="I33" s="78"/>
      <c r="J33" s="78"/>
      <c r="K33" s="78"/>
      <c r="L33" s="78">
        <f t="shared" si="0"/>
        <v>0</v>
      </c>
      <c r="M33" s="79">
        <f t="shared" si="1"/>
        <v>0</v>
      </c>
      <c r="N33" s="94"/>
      <c r="O33" s="81">
        <f t="shared" si="13"/>
        <v>0</v>
      </c>
      <c r="P33" s="79">
        <f t="shared" si="20"/>
        <v>0</v>
      </c>
      <c r="Q33" s="95"/>
      <c r="R33" s="79">
        <f t="shared" si="2"/>
        <v>0</v>
      </c>
      <c r="S33" s="96"/>
      <c r="T33" s="79">
        <f t="shared" si="3"/>
        <v>0</v>
      </c>
      <c r="U33" s="79">
        <f t="shared" si="14"/>
        <v>0</v>
      </c>
      <c r="V33" s="97"/>
      <c r="W33" s="79">
        <f t="shared" si="21"/>
        <v>0</v>
      </c>
      <c r="X33" s="79">
        <f t="shared" si="15"/>
        <v>0</v>
      </c>
      <c r="Y33" s="79">
        <f t="shared" si="16"/>
        <v>0</v>
      </c>
      <c r="Z33" s="79">
        <f t="shared" si="5"/>
        <v>0</v>
      </c>
      <c r="AA33" s="79">
        <f t="shared" si="6"/>
        <v>0</v>
      </c>
      <c r="AB33" s="79">
        <f t="shared" si="17"/>
        <v>0</v>
      </c>
      <c r="AC33" s="79">
        <f t="shared" si="7"/>
        <v>0</v>
      </c>
      <c r="AD33" s="79">
        <f t="shared" si="23"/>
        <v>0</v>
      </c>
      <c r="AE33" s="79">
        <f t="shared" si="9"/>
        <v>0</v>
      </c>
      <c r="AF33" s="79">
        <f t="shared" si="10"/>
        <v>0</v>
      </c>
      <c r="AG33" s="98"/>
      <c r="AH33" s="99"/>
      <c r="AI33" s="98">
        <f t="shared" si="11"/>
        <v>0</v>
      </c>
      <c r="AJ33" s="98"/>
      <c r="AK33" s="98">
        <f t="shared" si="22"/>
        <v>0</v>
      </c>
      <c r="AL33" s="98"/>
      <c r="AM33" s="98"/>
      <c r="AN33" s="98"/>
      <c r="AO33" s="88">
        <f t="shared" si="18"/>
        <v>0</v>
      </c>
      <c r="AP33" s="100"/>
      <c r="AQ33" s="90">
        <f t="shared" si="19"/>
        <v>0</v>
      </c>
      <c r="AR33" s="98"/>
      <c r="AS33" s="101"/>
      <c r="AT33" s="106"/>
      <c r="AU33" s="106"/>
      <c r="AV33" s="106"/>
      <c r="AW33" s="106"/>
    </row>
    <row r="34" spans="1:49" ht="50.1" customHeight="1">
      <c r="A34" s="78">
        <v>28</v>
      </c>
      <c r="B34" s="78" t="s">
        <v>88</v>
      </c>
      <c r="C34" s="78"/>
      <c r="D34" s="78">
        <v>521002</v>
      </c>
      <c r="E34" s="78"/>
      <c r="F34" s="78"/>
      <c r="G34" s="78"/>
      <c r="H34" s="78"/>
      <c r="I34" s="78"/>
      <c r="J34" s="78"/>
      <c r="K34" s="78"/>
      <c r="L34" s="78">
        <f t="shared" si="0"/>
        <v>0</v>
      </c>
      <c r="M34" s="79">
        <f t="shared" si="1"/>
        <v>0</v>
      </c>
      <c r="N34" s="94"/>
      <c r="O34" s="81">
        <f t="shared" si="13"/>
        <v>0</v>
      </c>
      <c r="P34" s="79">
        <f t="shared" si="20"/>
        <v>0</v>
      </c>
      <c r="Q34" s="95"/>
      <c r="R34" s="79">
        <f t="shared" si="2"/>
        <v>0</v>
      </c>
      <c r="S34" s="96"/>
      <c r="T34" s="79">
        <f t="shared" si="3"/>
        <v>0</v>
      </c>
      <c r="U34" s="79">
        <f t="shared" si="14"/>
        <v>0</v>
      </c>
      <c r="V34" s="97"/>
      <c r="W34" s="79">
        <f t="shared" si="21"/>
        <v>0</v>
      </c>
      <c r="X34" s="79">
        <f t="shared" si="15"/>
        <v>0</v>
      </c>
      <c r="Y34" s="79">
        <f t="shared" si="16"/>
        <v>0</v>
      </c>
      <c r="Z34" s="79">
        <f t="shared" si="5"/>
        <v>0</v>
      </c>
      <c r="AA34" s="79">
        <f t="shared" si="6"/>
        <v>0</v>
      </c>
      <c r="AB34" s="79">
        <f t="shared" si="17"/>
        <v>0</v>
      </c>
      <c r="AC34" s="79">
        <f t="shared" si="7"/>
        <v>0</v>
      </c>
      <c r="AD34" s="79">
        <f t="shared" si="23"/>
        <v>0</v>
      </c>
      <c r="AE34" s="79">
        <f t="shared" si="9"/>
        <v>0</v>
      </c>
      <c r="AF34" s="79">
        <f t="shared" si="10"/>
        <v>0</v>
      </c>
      <c r="AG34" s="98"/>
      <c r="AH34" s="99"/>
      <c r="AI34" s="98">
        <f t="shared" si="11"/>
        <v>0</v>
      </c>
      <c r="AJ34" s="98"/>
      <c r="AK34" s="98">
        <f t="shared" si="22"/>
        <v>0</v>
      </c>
      <c r="AL34" s="98"/>
      <c r="AM34" s="98"/>
      <c r="AN34" s="98"/>
      <c r="AO34" s="88">
        <f t="shared" si="18"/>
        <v>0</v>
      </c>
      <c r="AP34" s="100"/>
      <c r="AQ34" s="90">
        <f t="shared" si="19"/>
        <v>0</v>
      </c>
      <c r="AR34" s="98"/>
      <c r="AS34" s="101"/>
      <c r="AT34" s="106"/>
      <c r="AU34" s="106"/>
      <c r="AV34" s="106"/>
      <c r="AW34" s="106"/>
    </row>
    <row r="35" spans="1:49" ht="50.1" customHeight="1">
      <c r="A35" s="78">
        <v>29</v>
      </c>
      <c r="B35" s="78" t="s">
        <v>89</v>
      </c>
      <c r="C35" s="78"/>
      <c r="D35" s="78">
        <v>521002</v>
      </c>
      <c r="E35" s="78"/>
      <c r="F35" s="78"/>
      <c r="G35" s="78"/>
      <c r="H35" s="78"/>
      <c r="I35" s="78"/>
      <c r="J35" s="78"/>
      <c r="K35" s="78"/>
      <c r="L35" s="78">
        <f t="shared" si="0"/>
        <v>0</v>
      </c>
      <c r="M35" s="79">
        <f t="shared" si="1"/>
        <v>0</v>
      </c>
      <c r="N35" s="94"/>
      <c r="O35" s="81">
        <f t="shared" si="13"/>
        <v>0</v>
      </c>
      <c r="P35" s="79">
        <f t="shared" si="20"/>
        <v>0</v>
      </c>
      <c r="Q35" s="95"/>
      <c r="R35" s="79">
        <f t="shared" si="2"/>
        <v>0</v>
      </c>
      <c r="S35" s="96"/>
      <c r="T35" s="79">
        <f t="shared" si="3"/>
        <v>0</v>
      </c>
      <c r="U35" s="79">
        <f t="shared" si="14"/>
        <v>0</v>
      </c>
      <c r="V35" s="97"/>
      <c r="W35" s="79">
        <f t="shared" si="21"/>
        <v>0</v>
      </c>
      <c r="X35" s="79">
        <f t="shared" si="15"/>
        <v>0</v>
      </c>
      <c r="Y35" s="79">
        <f t="shared" si="16"/>
        <v>0</v>
      </c>
      <c r="Z35" s="79">
        <f t="shared" si="5"/>
        <v>0</v>
      </c>
      <c r="AA35" s="79">
        <f t="shared" si="6"/>
        <v>0</v>
      </c>
      <c r="AB35" s="79">
        <f t="shared" si="17"/>
        <v>0</v>
      </c>
      <c r="AC35" s="79">
        <f t="shared" si="7"/>
        <v>0</v>
      </c>
      <c r="AD35" s="79">
        <f t="shared" si="23"/>
        <v>0</v>
      </c>
      <c r="AE35" s="79">
        <f t="shared" si="9"/>
        <v>0</v>
      </c>
      <c r="AF35" s="79">
        <f t="shared" si="10"/>
        <v>0</v>
      </c>
      <c r="AG35" s="98"/>
      <c r="AH35" s="99"/>
      <c r="AI35" s="98">
        <f t="shared" si="11"/>
        <v>0</v>
      </c>
      <c r="AJ35" s="98"/>
      <c r="AK35" s="98">
        <f t="shared" si="22"/>
        <v>0</v>
      </c>
      <c r="AL35" s="98"/>
      <c r="AM35" s="98"/>
      <c r="AN35" s="98"/>
      <c r="AO35" s="88">
        <f t="shared" si="18"/>
        <v>0</v>
      </c>
      <c r="AP35" s="100"/>
      <c r="AQ35" s="90">
        <f t="shared" si="19"/>
        <v>0</v>
      </c>
      <c r="AR35" s="98"/>
      <c r="AS35" s="101"/>
      <c r="AT35" s="106"/>
      <c r="AU35" s="106"/>
      <c r="AV35" s="106"/>
      <c r="AW35" s="106"/>
    </row>
    <row r="36" spans="1:49" ht="50.1" customHeight="1">
      <c r="A36" s="78">
        <v>30</v>
      </c>
      <c r="B36" s="78" t="s">
        <v>90</v>
      </c>
      <c r="C36" s="78"/>
      <c r="D36" s="78">
        <v>521002</v>
      </c>
      <c r="E36" s="78"/>
      <c r="F36" s="78"/>
      <c r="G36" s="78"/>
      <c r="H36" s="78"/>
      <c r="I36" s="78"/>
      <c r="J36" s="78"/>
      <c r="K36" s="78"/>
      <c r="L36" s="78">
        <f t="shared" si="0"/>
        <v>0</v>
      </c>
      <c r="M36" s="79">
        <f t="shared" si="1"/>
        <v>0</v>
      </c>
      <c r="N36" s="94"/>
      <c r="O36" s="81">
        <f t="shared" si="13"/>
        <v>0</v>
      </c>
      <c r="P36" s="79">
        <f t="shared" si="20"/>
        <v>0</v>
      </c>
      <c r="Q36" s="95"/>
      <c r="R36" s="79">
        <f t="shared" si="2"/>
        <v>0</v>
      </c>
      <c r="S36" s="96"/>
      <c r="T36" s="79">
        <f t="shared" si="3"/>
        <v>0</v>
      </c>
      <c r="U36" s="79">
        <f t="shared" si="14"/>
        <v>0</v>
      </c>
      <c r="V36" s="97"/>
      <c r="W36" s="79">
        <f t="shared" si="21"/>
        <v>0</v>
      </c>
      <c r="X36" s="79">
        <f t="shared" si="15"/>
        <v>0</v>
      </c>
      <c r="Y36" s="79">
        <f t="shared" si="16"/>
        <v>0</v>
      </c>
      <c r="Z36" s="79">
        <f t="shared" si="5"/>
        <v>0</v>
      </c>
      <c r="AA36" s="79">
        <f t="shared" si="6"/>
        <v>0</v>
      </c>
      <c r="AB36" s="79">
        <f t="shared" si="17"/>
        <v>0</v>
      </c>
      <c r="AC36" s="79">
        <f t="shared" si="7"/>
        <v>0</v>
      </c>
      <c r="AD36" s="79">
        <f t="shared" si="23"/>
        <v>0</v>
      </c>
      <c r="AE36" s="79">
        <f t="shared" si="9"/>
        <v>0</v>
      </c>
      <c r="AF36" s="79">
        <f t="shared" si="10"/>
        <v>0</v>
      </c>
      <c r="AG36" s="98"/>
      <c r="AH36" s="99"/>
      <c r="AI36" s="98">
        <f t="shared" si="11"/>
        <v>0</v>
      </c>
      <c r="AJ36" s="98"/>
      <c r="AK36" s="98">
        <f t="shared" si="22"/>
        <v>0</v>
      </c>
      <c r="AL36" s="98"/>
      <c r="AM36" s="98"/>
      <c r="AN36" s="98"/>
      <c r="AO36" s="88">
        <f t="shared" si="18"/>
        <v>0</v>
      </c>
      <c r="AP36" s="100"/>
      <c r="AQ36" s="90">
        <f t="shared" si="19"/>
        <v>0</v>
      </c>
      <c r="AR36" s="98"/>
      <c r="AS36" s="101"/>
      <c r="AT36" s="106"/>
      <c r="AU36" s="106"/>
      <c r="AV36" s="106"/>
      <c r="AW36" s="106"/>
    </row>
    <row r="37" spans="1:49" ht="50.1" customHeight="1">
      <c r="A37" s="78">
        <v>31</v>
      </c>
      <c r="B37" s="78" t="s">
        <v>91</v>
      </c>
      <c r="C37" s="78"/>
      <c r="D37" s="78">
        <v>521002</v>
      </c>
      <c r="E37" s="78"/>
      <c r="F37" s="78"/>
      <c r="G37" s="78"/>
      <c r="H37" s="78"/>
      <c r="I37" s="78"/>
      <c r="J37" s="78"/>
      <c r="K37" s="78"/>
      <c r="L37" s="78">
        <f t="shared" si="0"/>
        <v>0</v>
      </c>
      <c r="M37" s="79">
        <f t="shared" si="1"/>
        <v>0</v>
      </c>
      <c r="N37" s="94"/>
      <c r="O37" s="81">
        <f t="shared" si="13"/>
        <v>0</v>
      </c>
      <c r="P37" s="79">
        <f t="shared" si="20"/>
        <v>0</v>
      </c>
      <c r="Q37" s="95"/>
      <c r="R37" s="79">
        <f t="shared" si="2"/>
        <v>0</v>
      </c>
      <c r="S37" s="96"/>
      <c r="T37" s="79">
        <f>IF(L37=0,0,((M37+N37)/L37/8)*1.55*1.35*S37)</f>
        <v>0</v>
      </c>
      <c r="U37" s="79">
        <f t="shared" si="14"/>
        <v>0</v>
      </c>
      <c r="V37" s="97"/>
      <c r="W37" s="79">
        <f>IF((L37+O37)=0,0,U37/(L37+O37)*V37*2)</f>
        <v>0</v>
      </c>
      <c r="X37" s="79">
        <f>COUNTIF(K37,"1")</f>
        <v>0</v>
      </c>
      <c r="Y37" s="79">
        <f t="shared" si="16"/>
        <v>0</v>
      </c>
      <c r="Z37" s="79">
        <f t="shared" si="5"/>
        <v>0</v>
      </c>
      <c r="AA37" s="79">
        <f t="shared" si="6"/>
        <v>0</v>
      </c>
      <c r="AB37" s="79">
        <f t="shared" si="17"/>
        <v>0</v>
      </c>
      <c r="AC37" s="79">
        <f t="shared" si="7"/>
        <v>0</v>
      </c>
      <c r="AD37" s="79">
        <f t="shared" si="23"/>
        <v>0</v>
      </c>
      <c r="AE37" s="79">
        <f t="shared" si="9"/>
        <v>0</v>
      </c>
      <c r="AF37" s="79">
        <f>(AD37*AF$5)</f>
        <v>0</v>
      </c>
      <c r="AG37" s="98"/>
      <c r="AH37" s="99"/>
      <c r="AI37" s="98">
        <f t="shared" si="11"/>
        <v>0</v>
      </c>
      <c r="AJ37" s="99"/>
      <c r="AK37" s="98">
        <f>IF(AD37=0,0,(AD37-AE37-AF37-AG37-AH37-AI37))</f>
        <v>0</v>
      </c>
      <c r="AL37" s="98"/>
      <c r="AM37" s="98"/>
      <c r="AN37" s="98"/>
      <c r="AO37" s="88">
        <f t="shared" si="18"/>
        <v>0</v>
      </c>
      <c r="AP37" s="100"/>
      <c r="AQ37" s="90">
        <f t="shared" si="19"/>
        <v>0</v>
      </c>
      <c r="AR37" s="98"/>
      <c r="AS37" s="101"/>
      <c r="AT37" s="106"/>
      <c r="AU37" s="106"/>
      <c r="AV37" s="106"/>
      <c r="AW37" s="106"/>
    </row>
    <row r="38" spans="1:49" ht="50.1" customHeight="1">
      <c r="A38" s="78">
        <v>32</v>
      </c>
      <c r="B38" s="110" t="s">
        <v>92</v>
      </c>
      <c r="C38" s="78"/>
      <c r="D38" s="78">
        <v>521002</v>
      </c>
      <c r="E38" s="78"/>
      <c r="F38" s="78"/>
      <c r="G38" s="78"/>
      <c r="H38" s="78"/>
      <c r="I38" s="78"/>
      <c r="J38" s="78"/>
      <c r="K38" s="78"/>
      <c r="L38" s="78">
        <f t="shared" si="0"/>
        <v>0</v>
      </c>
      <c r="M38" s="79">
        <f t="shared" si="1"/>
        <v>0</v>
      </c>
      <c r="N38" s="94"/>
      <c r="O38" s="81">
        <f t="shared" si="13"/>
        <v>0</v>
      </c>
      <c r="P38" s="94">
        <f t="shared" si="20"/>
        <v>0</v>
      </c>
      <c r="Q38" s="111"/>
      <c r="R38" s="112">
        <f>IF(L38=0,0,((N38+M38)/L38/8)*1.55*Q38)</f>
        <v>0</v>
      </c>
      <c r="S38" s="113"/>
      <c r="T38" s="112">
        <f>IF(L38=0,0,((M38+N38)/L38/8)*1.55*1.35*S38)</f>
        <v>0</v>
      </c>
      <c r="U38" s="79">
        <f t="shared" si="14"/>
        <v>0</v>
      </c>
      <c r="V38" s="97"/>
      <c r="W38" s="79">
        <f>IF((L38+O38)=0,0,U38/(L38+O38)*V38*2)</f>
        <v>0</v>
      </c>
      <c r="X38" s="79">
        <f t="shared" si="15"/>
        <v>0</v>
      </c>
      <c r="Y38" s="79">
        <f t="shared" si="16"/>
        <v>0</v>
      </c>
      <c r="Z38" s="79">
        <f>W38+U38+Y38</f>
        <v>0</v>
      </c>
      <c r="AA38" s="79">
        <f t="shared" si="6"/>
        <v>0</v>
      </c>
      <c r="AB38" s="79">
        <f t="shared" si="17"/>
        <v>0</v>
      </c>
      <c r="AC38" s="79">
        <f t="shared" si="7"/>
        <v>0</v>
      </c>
      <c r="AD38" s="79">
        <f t="shared" si="23"/>
        <v>0</v>
      </c>
      <c r="AE38" s="79">
        <f t="shared" si="9"/>
        <v>0</v>
      </c>
      <c r="AF38" s="79">
        <f>(AD38*AF$5)</f>
        <v>0</v>
      </c>
      <c r="AG38" s="98"/>
      <c r="AH38" s="99"/>
      <c r="AI38" s="98">
        <f>AD38*1%</f>
        <v>0</v>
      </c>
      <c r="AJ38" s="114"/>
      <c r="AK38" s="90">
        <f>IF(AD38=0,0,(AD38-AE38-AF38-AG38-AH38-AI38-AJ38))</f>
        <v>0</v>
      </c>
      <c r="AL38" s="90"/>
      <c r="AM38" s="90"/>
      <c r="AN38" s="90"/>
      <c r="AO38" s="88">
        <f t="shared" si="18"/>
        <v>0</v>
      </c>
      <c r="AP38" s="100"/>
      <c r="AQ38" s="90">
        <f t="shared" si="19"/>
        <v>0</v>
      </c>
      <c r="AR38" s="98"/>
      <c r="AS38" s="101"/>
      <c r="AT38" s="106"/>
      <c r="AU38" s="106"/>
      <c r="AV38" s="106"/>
      <c r="AW38" s="106"/>
    </row>
    <row r="39" spans="1:49" ht="50.1" customHeight="1">
      <c r="A39" s="78">
        <v>33</v>
      </c>
      <c r="B39" s="78" t="s">
        <v>93</v>
      </c>
      <c r="C39" s="78"/>
      <c r="D39" s="78">
        <v>612010</v>
      </c>
      <c r="E39" s="78"/>
      <c r="F39" s="78"/>
      <c r="G39" s="78"/>
      <c r="H39" s="78"/>
      <c r="I39" s="78"/>
      <c r="J39" s="78"/>
      <c r="K39" s="78"/>
      <c r="L39" s="78">
        <f t="shared" si="0"/>
        <v>0</v>
      </c>
      <c r="M39" s="79">
        <f t="shared" si="1"/>
        <v>0</v>
      </c>
      <c r="N39" s="94"/>
      <c r="O39" s="81">
        <f t="shared" si="13"/>
        <v>0</v>
      </c>
      <c r="P39" s="94">
        <f t="shared" si="20"/>
        <v>0</v>
      </c>
      <c r="Q39" s="111"/>
      <c r="R39" s="112">
        <f>IF(L39=0,0,((N39+M39)/L39/8)*1.55*Q39)</f>
        <v>0</v>
      </c>
      <c r="S39" s="113"/>
      <c r="T39" s="112">
        <f>IF(L39=0,0,((M39+N39)/L39/8)*1.55*1.35*S39)</f>
        <v>0</v>
      </c>
      <c r="U39" s="79">
        <f t="shared" si="14"/>
        <v>0</v>
      </c>
      <c r="V39" s="97"/>
      <c r="W39" s="79">
        <f>IF((L39+O39)=0,0,U39/(L39+O39)*V39*2)</f>
        <v>0</v>
      </c>
      <c r="X39" s="79">
        <f t="shared" si="15"/>
        <v>0</v>
      </c>
      <c r="Y39" s="79">
        <f t="shared" si="16"/>
        <v>0</v>
      </c>
      <c r="Z39" s="79">
        <f>W39+U39+Y39</f>
        <v>0</v>
      </c>
      <c r="AA39" s="79">
        <f t="shared" si="6"/>
        <v>0</v>
      </c>
      <c r="AB39" s="79">
        <f t="shared" si="17"/>
        <v>0</v>
      </c>
      <c r="AC39" s="79">
        <f t="shared" si="7"/>
        <v>0</v>
      </c>
      <c r="AD39" s="79">
        <f t="shared" si="23"/>
        <v>0</v>
      </c>
      <c r="AE39" s="79">
        <f t="shared" si="9"/>
        <v>0</v>
      </c>
      <c r="AF39" s="79">
        <f>(AD39*AF$5)</f>
        <v>0</v>
      </c>
      <c r="AG39" s="98"/>
      <c r="AH39" s="99"/>
      <c r="AI39" s="98">
        <f>AD39*1%</f>
        <v>0</v>
      </c>
      <c r="AJ39" s="114"/>
      <c r="AK39" s="98">
        <f>IF(AD39=0,0,(AD39-AE39-AF39-AG39-AH39-AI39-AJ39))</f>
        <v>0</v>
      </c>
      <c r="AL39" s="98"/>
      <c r="AM39" s="98"/>
      <c r="AN39" s="98"/>
      <c r="AO39" s="88">
        <f t="shared" si="18"/>
        <v>0</v>
      </c>
      <c r="AP39" s="100"/>
      <c r="AQ39" s="90">
        <f>AK39+AO39+AP39</f>
        <v>0</v>
      </c>
      <c r="AR39" s="98"/>
      <c r="AS39" s="101"/>
      <c r="AT39" s="106"/>
      <c r="AU39" s="106"/>
      <c r="AV39" s="106"/>
      <c r="AW39" s="106"/>
    </row>
    <row r="40" spans="1:49" ht="50.1" customHeight="1">
      <c r="A40" s="78">
        <v>34</v>
      </c>
      <c r="B40" s="78" t="s">
        <v>94</v>
      </c>
      <c r="C40" s="78"/>
      <c r="D40" s="78">
        <v>521002</v>
      </c>
      <c r="E40" s="78"/>
      <c r="F40" s="78"/>
      <c r="G40" s="78"/>
      <c r="H40" s="78"/>
      <c r="I40" s="78"/>
      <c r="J40" s="78"/>
      <c r="K40" s="78"/>
      <c r="L40" s="78">
        <f>SUM(E40:K40)</f>
        <v>0</v>
      </c>
      <c r="M40" s="79">
        <f t="shared" si="1"/>
        <v>0</v>
      </c>
      <c r="N40" s="94"/>
      <c r="O40" s="81">
        <f t="shared" si="13"/>
        <v>0</v>
      </c>
      <c r="P40" s="79">
        <f>IF(O40="",0,O40*C40)</f>
        <v>0</v>
      </c>
      <c r="Q40" s="95"/>
      <c r="R40" s="79">
        <f>IF(L40=0,0,((N40+M40)/L40/8)*1.55*Q40)</f>
        <v>0</v>
      </c>
      <c r="S40" s="96"/>
      <c r="T40" s="79">
        <f>IF(L40=0,0,((M40+N40)/L40/8)*1.55*1.35*S40)</f>
        <v>0</v>
      </c>
      <c r="U40" s="79">
        <f t="shared" si="14"/>
        <v>0</v>
      </c>
      <c r="V40" s="97"/>
      <c r="W40" s="79">
        <f>IF((L40+O40)=0,0,U40/(L40+O40)*V40*2)</f>
        <v>0</v>
      </c>
      <c r="X40" s="79">
        <f t="shared" si="15"/>
        <v>0</v>
      </c>
      <c r="Y40" s="79">
        <f t="shared" si="16"/>
        <v>0</v>
      </c>
      <c r="Z40" s="79">
        <f>W40+U40+Y40</f>
        <v>0</v>
      </c>
      <c r="AA40" s="79">
        <f t="shared" si="6"/>
        <v>0</v>
      </c>
      <c r="AB40" s="79">
        <f t="shared" si="17"/>
        <v>0</v>
      </c>
      <c r="AC40" s="79">
        <f t="shared" si="7"/>
        <v>0</v>
      </c>
      <c r="AD40" s="79">
        <f t="shared" si="23"/>
        <v>0</v>
      </c>
      <c r="AE40" s="79">
        <f t="shared" si="9"/>
        <v>0</v>
      </c>
      <c r="AF40" s="79">
        <f>(AD40*AF$5)</f>
        <v>0</v>
      </c>
      <c r="AG40" s="98"/>
      <c r="AH40" s="99"/>
      <c r="AI40" s="98">
        <f>AD40*1%</f>
        <v>0</v>
      </c>
      <c r="AJ40" s="99"/>
      <c r="AK40" s="115">
        <f>IF(AD40=0,0,(AD40-AE40-AF40-AG40-AH40-AI40))</f>
        <v>0</v>
      </c>
      <c r="AL40" s="115"/>
      <c r="AM40" s="115"/>
      <c r="AN40" s="115"/>
      <c r="AO40" s="88">
        <f>SUM(AL40:AN40)</f>
        <v>0</v>
      </c>
      <c r="AP40" s="116"/>
      <c r="AQ40" s="90">
        <f>AK40+AO40+AP40</f>
        <v>0</v>
      </c>
      <c r="AR40" s="98"/>
      <c r="AS40" s="101"/>
      <c r="AT40" s="106"/>
      <c r="AU40" s="106"/>
      <c r="AV40" s="106"/>
      <c r="AW40" s="106"/>
    </row>
    <row r="41" spans="1:49" ht="50.1" customHeight="1">
      <c r="A41" s="78"/>
      <c r="B41" s="78"/>
      <c r="C41" s="99"/>
      <c r="D41" s="78"/>
      <c r="E41" s="78"/>
      <c r="F41" s="78"/>
      <c r="G41" s="78"/>
      <c r="H41" s="78"/>
      <c r="I41" s="78"/>
      <c r="J41" s="78"/>
      <c r="K41" s="78"/>
      <c r="L41" s="78"/>
      <c r="M41" s="79">
        <f>SUM(M7:M40)</f>
        <v>0</v>
      </c>
      <c r="N41" s="79"/>
      <c r="O41" s="81">
        <f>COUNTIF(E41:K41,"RM") + COUNTIF(E41:K41,"V") + COUNTIF(E41:K41,"FJ") + COUNTIF(E41:K41,"AL") +  COUNTIF(E41:K41,"EM") + COUNTIF(E41:K41,"PS")</f>
        <v>0</v>
      </c>
      <c r="P41" s="79">
        <f>SUM(P7:P40)</f>
        <v>0</v>
      </c>
      <c r="Q41" s="95"/>
      <c r="R41" s="79"/>
      <c r="S41" s="96"/>
      <c r="T41" s="79"/>
      <c r="U41" s="79">
        <f>SUM(U7:U40)</f>
        <v>0</v>
      </c>
      <c r="V41" s="97"/>
      <c r="W41" s="79"/>
      <c r="X41" s="79">
        <f t="shared" ref="X41:AF41" si="24">SUM(X7:X40)</f>
        <v>0</v>
      </c>
      <c r="Y41" s="79">
        <f>SUM(Y7:Y40)</f>
        <v>0</v>
      </c>
      <c r="Z41" s="98">
        <f>SUM(Z7:Z40)</f>
        <v>0</v>
      </c>
      <c r="AA41" s="98">
        <f t="shared" si="24"/>
        <v>0</v>
      </c>
      <c r="AB41" s="117">
        <f t="shared" si="24"/>
        <v>0</v>
      </c>
      <c r="AC41" s="79">
        <f t="shared" si="24"/>
        <v>0</v>
      </c>
      <c r="AD41" s="98">
        <f t="shared" si="24"/>
        <v>0</v>
      </c>
      <c r="AE41" s="98">
        <f t="shared" si="24"/>
        <v>0</v>
      </c>
      <c r="AF41" s="98">
        <f t="shared" si="24"/>
        <v>0</v>
      </c>
      <c r="AG41" s="98"/>
      <c r="AH41" s="98"/>
      <c r="AI41" s="98">
        <f>SUM(AI7:AI40)</f>
        <v>0</v>
      </c>
      <c r="AJ41" s="98"/>
      <c r="AK41" s="79">
        <f>SUM(AK7:AK40)</f>
        <v>0</v>
      </c>
      <c r="AL41" s="79"/>
      <c r="AM41" s="79"/>
      <c r="AN41" s="79"/>
      <c r="AO41" s="94">
        <f>SUM(AO7:AO40)</f>
        <v>0</v>
      </c>
      <c r="AP41" s="94">
        <f>SUM(AP7:AP40)</f>
        <v>0</v>
      </c>
      <c r="AQ41" s="90">
        <f>AK41+AO41+AP41</f>
        <v>0</v>
      </c>
      <c r="AR41" s="118"/>
      <c r="AS41" s="101"/>
      <c r="AT41" s="106"/>
      <c r="AU41" s="106"/>
      <c r="AV41" s="106"/>
      <c r="AW41" s="106"/>
    </row>
    <row r="42" spans="1:49" ht="20.100000000000001" customHeight="1">
      <c r="A42" s="119"/>
      <c r="B42" s="120" t="s">
        <v>95</v>
      </c>
      <c r="C42" s="121"/>
      <c r="D42" s="119"/>
      <c r="E42" s="119"/>
      <c r="F42" s="119"/>
      <c r="G42" s="119"/>
      <c r="H42" s="119"/>
      <c r="I42" s="119"/>
      <c r="J42" s="119"/>
      <c r="K42" s="119"/>
      <c r="L42" s="119"/>
      <c r="M42" s="121"/>
      <c r="N42" s="121"/>
      <c r="O42" s="121"/>
      <c r="P42" s="122"/>
      <c r="Q42" s="123"/>
      <c r="R42" s="121"/>
      <c r="S42" s="121"/>
      <c r="T42" s="121"/>
      <c r="U42" s="122"/>
      <c r="V42" s="124"/>
      <c r="W42" s="121"/>
      <c r="X42" s="121"/>
      <c r="Y42" s="121"/>
      <c r="Z42" s="125"/>
      <c r="AA42" s="125"/>
      <c r="AB42" s="126"/>
      <c r="AC42" s="121"/>
      <c r="AD42" s="125"/>
      <c r="AE42" s="127"/>
      <c r="AF42" s="127"/>
      <c r="AG42" s="127"/>
      <c r="AH42" s="125"/>
      <c r="AI42" s="125"/>
      <c r="AJ42" s="125"/>
      <c r="AK42" s="125"/>
      <c r="AL42" s="125"/>
      <c r="AM42" s="125"/>
      <c r="AN42" s="125"/>
      <c r="AO42" s="128"/>
      <c r="AP42" s="128"/>
      <c r="AQ42" s="129"/>
      <c r="AR42" s="130"/>
      <c r="AS42" s="101"/>
      <c r="AT42" s="106"/>
      <c r="AU42" s="106"/>
      <c r="AV42" s="106"/>
      <c r="AW42" s="106"/>
    </row>
    <row r="43" spans="1:49" ht="50.1" customHeight="1">
      <c r="A43" s="78">
        <v>1</v>
      </c>
      <c r="B43" s="78" t="s">
        <v>96</v>
      </c>
      <c r="C43" s="78"/>
      <c r="D43" s="78">
        <v>612010</v>
      </c>
      <c r="E43" s="78"/>
      <c r="F43" s="78"/>
      <c r="G43" s="78"/>
      <c r="H43" s="78"/>
      <c r="I43" s="78"/>
      <c r="J43" s="78"/>
      <c r="K43" s="78"/>
      <c r="L43" s="78">
        <f>SUM(E43:K43)</f>
        <v>0</v>
      </c>
      <c r="M43" s="79">
        <f>C43*L43</f>
        <v>0</v>
      </c>
      <c r="N43" s="96"/>
      <c r="O43" s="81">
        <f>COUNTIF(E43:K43,"RM") + COUNTIF(E43:K43,"V") + COUNTIF(E43:K43,"FJ") + COUNTIF(E43:K43,"AL") +  COUNTIF(E43:K43,"EM") + COUNTIF(E43:K43,"PS")</f>
        <v>0</v>
      </c>
      <c r="P43" s="79">
        <f>IF(O43="",0,O43*C43)</f>
        <v>0</v>
      </c>
      <c r="Q43" s="95"/>
      <c r="R43" s="79">
        <f>IF(L43=0,0,((N43+M43)/L43/8)*1.55*Q43)</f>
        <v>0</v>
      </c>
      <c r="S43" s="96"/>
      <c r="T43" s="79">
        <f>IF(L43=0,0,((M43+N43)/L43/8)*1.55*1.35*S43)</f>
        <v>0</v>
      </c>
      <c r="U43" s="79">
        <f>IF((L43+O43)=0,0,(M43+N43+P43+R43+T43))</f>
        <v>0</v>
      </c>
      <c r="V43" s="97"/>
      <c r="W43" s="79">
        <f>IF((L43+O43)=0,0,U43/(L43+O43)*V43*2)</f>
        <v>0</v>
      </c>
      <c r="X43" s="79">
        <f>COUNTIF(K43,"1")</f>
        <v>0</v>
      </c>
      <c r="Y43" s="79">
        <f>IF((L43+O43)=0,0,U43/(L43+O43)*X43*1.75)</f>
        <v>0</v>
      </c>
      <c r="Z43" s="79">
        <f>W43+U43+Y43</f>
        <v>0</v>
      </c>
      <c r="AA43" s="79">
        <f>IF((L43+O43)=0,0,Z43/(L43+O43))</f>
        <v>0</v>
      </c>
      <c r="AB43" s="117">
        <f>COUNTIF(E43:K43,"L")</f>
        <v>0</v>
      </c>
      <c r="AC43" s="79">
        <f>AA43*AB43</f>
        <v>0</v>
      </c>
      <c r="AD43" s="79">
        <f>(Z43+AC43)</f>
        <v>0</v>
      </c>
      <c r="AE43" s="79">
        <f>(C43*7*AE$5)</f>
        <v>0</v>
      </c>
      <c r="AF43" s="98">
        <f>(AD43*AF$5)</f>
        <v>0</v>
      </c>
      <c r="AG43" s="98"/>
      <c r="AH43" s="99"/>
      <c r="AI43" s="98">
        <f>AD43*1%</f>
        <v>0</v>
      </c>
      <c r="AJ43" s="99"/>
      <c r="AK43" s="98">
        <f>IF(AD43=0,0,(AD43-AE43-AF43-AG43-AH43-AI43))</f>
        <v>0</v>
      </c>
      <c r="AL43" s="98"/>
      <c r="AM43" s="98"/>
      <c r="AN43" s="98"/>
      <c r="AO43" s="131">
        <f>SUM(AL43:AN43)</f>
        <v>0</v>
      </c>
      <c r="AP43" s="98"/>
      <c r="AQ43" s="98">
        <f>SUM(AK43,AO43,AP43)</f>
        <v>0</v>
      </c>
      <c r="AR43" s="98"/>
      <c r="AS43" s="101"/>
      <c r="AT43" s="106"/>
      <c r="AU43" s="106"/>
      <c r="AV43" s="106"/>
      <c r="AW43" s="106"/>
    </row>
    <row r="44" spans="1:49" ht="50.1" customHeight="1">
      <c r="A44" s="78">
        <v>2</v>
      </c>
      <c r="B44" s="78" t="s">
        <v>97</v>
      </c>
      <c r="C44" s="78"/>
      <c r="D44" s="78">
        <v>521001</v>
      </c>
      <c r="E44" s="78"/>
      <c r="F44" s="78"/>
      <c r="G44" s="78"/>
      <c r="H44" s="78"/>
      <c r="I44" s="78"/>
      <c r="J44" s="78"/>
      <c r="K44" s="78"/>
      <c r="L44" s="78">
        <f>SUM(E44:K44)</f>
        <v>0</v>
      </c>
      <c r="M44" s="79">
        <f>C44*L44</f>
        <v>0</v>
      </c>
      <c r="N44" s="96"/>
      <c r="O44" s="81">
        <f>COUNTIF(E44:K44,"RM") + COUNTIF(E44:K44,"V") + COUNTIF(E44:K44,"FJ") + COUNTIF(E44:K44,"AL") +  COUNTIF(E44:K44,"EM") + COUNTIF(E44:K44,"PS")</f>
        <v>0</v>
      </c>
      <c r="P44" s="79">
        <f>IF(O44="",0,O44*C44)</f>
        <v>0</v>
      </c>
      <c r="Q44" s="95"/>
      <c r="R44" s="79">
        <f>IF(L44=0,0,((N44+M44)/L44/8)*1.55*Q44)</f>
        <v>0</v>
      </c>
      <c r="S44" s="96"/>
      <c r="T44" s="79">
        <f>IF(L44=0,0,((M44+N44)/L44/8)*1.55*1.35*S44)</f>
        <v>0</v>
      </c>
      <c r="U44" s="79">
        <f>IF((L44+O44)=0,0,(M44+N44+P44+R44+T44))</f>
        <v>0</v>
      </c>
      <c r="V44" s="97"/>
      <c r="W44" s="79">
        <f>IF((L44+O44)=0,0,U44/(L44+O44)*V44*2)</f>
        <v>0</v>
      </c>
      <c r="X44" s="79">
        <f>COUNTIF(K44,"1")</f>
        <v>0</v>
      </c>
      <c r="Y44" s="79">
        <f>IF((L44+O44)=0,0,U44/(L44+O44)*X44*1.75)</f>
        <v>0</v>
      </c>
      <c r="Z44" s="79">
        <f>W44+U44+Y44</f>
        <v>0</v>
      </c>
      <c r="AA44" s="79">
        <f>IF((L44+O44)=0,0,Z44/(L44+O44))</f>
        <v>0</v>
      </c>
      <c r="AB44" s="117">
        <f t="shared" ref="AB44:AB45" si="25">COUNTIF(E44:K44,"L")</f>
        <v>0</v>
      </c>
      <c r="AC44" s="79">
        <f>AA44*AB44</f>
        <v>0</v>
      </c>
      <c r="AD44" s="79">
        <f>(Z44+AC44)</f>
        <v>0</v>
      </c>
      <c r="AE44" s="79">
        <f>(C44*7*AE$5)</f>
        <v>0</v>
      </c>
      <c r="AF44" s="98">
        <f>(AD44*AF$5)</f>
        <v>0</v>
      </c>
      <c r="AG44" s="98"/>
      <c r="AH44" s="99"/>
      <c r="AI44" s="98">
        <f>AD44*1%</f>
        <v>0</v>
      </c>
      <c r="AJ44" s="99"/>
      <c r="AK44" s="90">
        <f>IF(AD44=0,0,(AD44-AE44-AF44-AG44-AH44-AI44-AJ44))</f>
        <v>0</v>
      </c>
      <c r="AL44" s="90"/>
      <c r="AM44" s="90"/>
      <c r="AN44" s="90"/>
      <c r="AO44" s="131">
        <f>SUM(AL44:AN44)</f>
        <v>0</v>
      </c>
      <c r="AP44" s="90"/>
      <c r="AQ44" s="98">
        <f>AK44+AO44+AP44</f>
        <v>0</v>
      </c>
      <c r="AR44" s="98"/>
      <c r="AS44" s="101"/>
      <c r="AT44" s="106"/>
      <c r="AU44" s="106"/>
      <c r="AV44" s="106"/>
      <c r="AW44" s="106"/>
    </row>
    <row r="45" spans="1:49" ht="50.1" customHeight="1">
      <c r="A45" s="78">
        <v>3</v>
      </c>
      <c r="B45" s="78" t="s">
        <v>98</v>
      </c>
      <c r="C45" s="78"/>
      <c r="D45" s="78">
        <v>521002</v>
      </c>
      <c r="E45" s="78"/>
      <c r="F45" s="78"/>
      <c r="G45" s="78"/>
      <c r="H45" s="78"/>
      <c r="I45" s="78"/>
      <c r="J45" s="78"/>
      <c r="K45" s="78"/>
      <c r="L45" s="78">
        <f>SUM(E45:K45)</f>
        <v>0</v>
      </c>
      <c r="M45" s="79">
        <f>C45*L45</f>
        <v>0</v>
      </c>
      <c r="N45" s="79"/>
      <c r="O45" s="81">
        <f>COUNTIF(E45:K45,"RM") + COUNTIF(E45:K45,"V") + COUNTIF(E45:K45,"FJ") + COUNTIF(E45:K45,"AL") +  COUNTIF(E45:K45,"EM") + COUNTIF(E45:K45,"PS")</f>
        <v>0</v>
      </c>
      <c r="P45" s="79">
        <f>IF(O45="",0,O45*C45)</f>
        <v>0</v>
      </c>
      <c r="Q45" s="95"/>
      <c r="R45" s="79">
        <f>IF(L45=0,0,((N45+M45)/L45/8)*1.55*Q45)</f>
        <v>0</v>
      </c>
      <c r="S45" s="96"/>
      <c r="T45" s="79">
        <f>IF(L45=0,0,((M45+N45)/L45/8)*1.55*1.35*S45)</f>
        <v>0</v>
      </c>
      <c r="U45" s="79">
        <f>IF((L45+O45)=0,0,(M45+N45+P45+R45+T45))</f>
        <v>0</v>
      </c>
      <c r="V45" s="97"/>
      <c r="W45" s="79">
        <f>IF((L45+O45)=0,0,U45/(L45+O45)*V45*2)</f>
        <v>0</v>
      </c>
      <c r="X45" s="79">
        <f>COUNTIF(K45,"1")</f>
        <v>0</v>
      </c>
      <c r="Y45" s="79">
        <f>IF((L45+O45)=0,0,U45/(L45+O45)*X45*1.75)</f>
        <v>0</v>
      </c>
      <c r="Z45" s="79">
        <f>W45+U45+Y45</f>
        <v>0</v>
      </c>
      <c r="AA45" s="79">
        <f>IF((L45+O45)=0,0,Z45/(L45+O45))</f>
        <v>0</v>
      </c>
      <c r="AB45" s="117">
        <f t="shared" si="25"/>
        <v>0</v>
      </c>
      <c r="AC45" s="79">
        <f>AA45*AB45</f>
        <v>0</v>
      </c>
      <c r="AD45" s="79">
        <f>(Z45+AC45)</f>
        <v>0</v>
      </c>
      <c r="AE45" s="79">
        <f>(C45*7*AE$5)</f>
        <v>0</v>
      </c>
      <c r="AF45" s="98">
        <f>(AD45*AF$5)</f>
        <v>0</v>
      </c>
      <c r="AG45" s="98"/>
      <c r="AH45" s="99"/>
      <c r="AI45" s="98">
        <f>AD42*1%</f>
        <v>0</v>
      </c>
      <c r="AJ45" s="99"/>
      <c r="AK45" s="90">
        <f>IF(AD45=0,0,(AD45-AE45-AF45-AG45-AH45-AI45))</f>
        <v>0</v>
      </c>
      <c r="AL45" s="90"/>
      <c r="AM45" s="90"/>
      <c r="AN45" s="90"/>
      <c r="AO45" s="88">
        <f>SUM(AL42:AN42)</f>
        <v>0</v>
      </c>
      <c r="AP45" s="90"/>
      <c r="AQ45" s="98">
        <f>AK45+AO45+AP45</f>
        <v>0</v>
      </c>
      <c r="AR45" s="98"/>
      <c r="AS45" s="101"/>
      <c r="AT45" s="106"/>
      <c r="AU45" s="106"/>
      <c r="AV45" s="106"/>
      <c r="AW45" s="106"/>
    </row>
    <row r="46" spans="1:49" ht="50.1" customHeight="1" thickBot="1">
      <c r="A46" s="78">
        <v>6</v>
      </c>
      <c r="B46" s="78"/>
      <c r="C46" s="79"/>
      <c r="D46" s="78"/>
      <c r="E46" s="78"/>
      <c r="F46" s="78"/>
      <c r="G46" s="78"/>
      <c r="H46" s="78"/>
      <c r="I46" s="78"/>
      <c r="J46" s="78"/>
      <c r="K46" s="78"/>
      <c r="L46" s="78"/>
      <c r="M46" s="79"/>
      <c r="N46" s="96"/>
      <c r="O46" s="96"/>
      <c r="P46" s="79"/>
      <c r="Q46" s="95"/>
      <c r="R46" s="79"/>
      <c r="S46" s="96"/>
      <c r="T46" s="79"/>
      <c r="U46" s="79"/>
      <c r="V46" s="97"/>
      <c r="W46" s="79"/>
      <c r="X46" s="79"/>
      <c r="Y46" s="79"/>
      <c r="Z46" s="98"/>
      <c r="AA46" s="98"/>
      <c r="AB46" s="117"/>
      <c r="AC46" s="79"/>
      <c r="AD46" s="98"/>
      <c r="AE46" s="98"/>
      <c r="AF46" s="98"/>
      <c r="AG46" s="98"/>
      <c r="AH46" s="99"/>
      <c r="AI46" s="99"/>
      <c r="AJ46" s="99"/>
      <c r="AK46" s="98"/>
      <c r="AL46" s="127"/>
      <c r="AM46" s="127"/>
      <c r="AN46" s="127"/>
      <c r="AO46" s="128"/>
      <c r="AP46" s="128"/>
      <c r="AQ46" s="3"/>
      <c r="AR46" s="103"/>
      <c r="AS46" s="101"/>
      <c r="AT46" s="106"/>
      <c r="AU46" s="106"/>
      <c r="AV46" s="106"/>
      <c r="AW46" s="106"/>
    </row>
    <row r="47" spans="1:49" ht="50.1" customHeight="1" thickBot="1">
      <c r="A47" s="119"/>
      <c r="B47" s="119"/>
      <c r="C47" s="121"/>
      <c r="D47" s="119"/>
      <c r="E47" s="119"/>
      <c r="F47" s="119"/>
      <c r="G47" s="119"/>
      <c r="H47" s="119"/>
      <c r="I47" s="25" t="s">
        <v>99</v>
      </c>
      <c r="J47" s="132"/>
      <c r="K47" s="132"/>
      <c r="L47" s="26"/>
      <c r="M47" s="133">
        <f>SUM(M43:M46)</f>
        <v>0</v>
      </c>
      <c r="N47" s="134">
        <f>SUM(N43:N44)</f>
        <v>0</v>
      </c>
      <c r="O47" s="134">
        <f>SUM(O43:O44)</f>
        <v>0</v>
      </c>
      <c r="P47" s="134">
        <f>SUM(P42:P44)</f>
        <v>0</v>
      </c>
      <c r="Q47" s="134">
        <f>SUM(Q42:Q44)</f>
        <v>0</v>
      </c>
      <c r="R47" s="134">
        <f>SUM(R42:R44)</f>
        <v>0</v>
      </c>
      <c r="S47" s="134">
        <f>SUM(S42:S44)</f>
        <v>0</v>
      </c>
      <c r="T47" s="134">
        <f>SUM(T42:T44)</f>
        <v>0</v>
      </c>
      <c r="U47" s="134">
        <f>SUM(U42:U44)</f>
        <v>0</v>
      </c>
      <c r="V47" s="124"/>
      <c r="W47" s="134">
        <f>SUM(W43:W46)</f>
        <v>0</v>
      </c>
      <c r="X47" s="134">
        <f>SUM(X43:X45)</f>
        <v>0</v>
      </c>
      <c r="Y47" s="134">
        <f>SUM(Y43:Y45)</f>
        <v>0</v>
      </c>
      <c r="Z47" s="135">
        <f>SUM(Z43:Z46)</f>
        <v>0</v>
      </c>
      <c r="AA47" s="136">
        <f>SUM(AA42:AA44)</f>
        <v>0</v>
      </c>
      <c r="AB47" s="117">
        <f>SUM(AB42:AB44)</f>
        <v>0</v>
      </c>
      <c r="AC47" s="133">
        <f>SUM(AC42:AC44)</f>
        <v>0</v>
      </c>
      <c r="AD47" s="135">
        <f>SUM(AD42:AD44)</f>
        <v>0</v>
      </c>
      <c r="AE47" s="135">
        <f>SUM(AE42:AE44)</f>
        <v>0</v>
      </c>
      <c r="AF47" s="135">
        <f>SUM(AF42:AF44)</f>
        <v>0</v>
      </c>
      <c r="AG47" s="135">
        <f>SUM(AG43:AG46)</f>
        <v>0</v>
      </c>
      <c r="AH47" s="135">
        <f>SUM(AH43:AH46)</f>
        <v>0</v>
      </c>
      <c r="AI47" s="135">
        <f>SUM(AI43:AI45)</f>
        <v>0</v>
      </c>
      <c r="AJ47" s="135"/>
      <c r="AK47" s="136">
        <f>SUM(AK43:AK45)</f>
        <v>0</v>
      </c>
      <c r="AL47" s="136">
        <f>SUM(AL42:AL44)</f>
        <v>0</v>
      </c>
      <c r="AM47" s="136">
        <f>SUM(AM42:AM44)</f>
        <v>0</v>
      </c>
      <c r="AN47" s="136">
        <f>SUM(AN42:AN44)</f>
        <v>0</v>
      </c>
      <c r="AO47" s="131">
        <f>SUM(AO43:AO45)</f>
        <v>0</v>
      </c>
      <c r="AP47" s="131">
        <f>SUM(AP43:AP45)</f>
        <v>0</v>
      </c>
      <c r="AQ47" s="79">
        <f>SUM(AQ43:AQ45)</f>
        <v>0</v>
      </c>
      <c r="AR47" s="137"/>
      <c r="AS47" s="101"/>
      <c r="AT47" s="106"/>
      <c r="AU47" s="106"/>
      <c r="AV47" s="106"/>
      <c r="AW47" s="106"/>
    </row>
    <row r="48" spans="1:49" ht="20.100000000000001" customHeight="1">
      <c r="A48" s="129"/>
      <c r="B48" s="51" t="s">
        <v>100</v>
      </c>
      <c r="C48" s="121"/>
      <c r="D48" s="129"/>
      <c r="E48" s="129"/>
      <c r="F48" s="129"/>
      <c r="G48" s="129"/>
      <c r="H48" s="129"/>
      <c r="I48" s="129"/>
      <c r="J48" s="129"/>
      <c r="K48" s="129"/>
      <c r="L48" s="129"/>
      <c r="M48" s="138"/>
      <c r="N48" s="138"/>
      <c r="O48" s="138"/>
      <c r="P48" s="139"/>
      <c r="Q48" s="140"/>
      <c r="R48" s="138"/>
      <c r="S48" s="138"/>
      <c r="T48" s="138"/>
      <c r="U48" s="139"/>
      <c r="V48" s="141"/>
      <c r="W48" s="138"/>
      <c r="X48" s="138"/>
      <c r="Y48" s="138"/>
      <c r="Z48" s="142"/>
      <c r="AA48" s="142"/>
      <c r="AB48" s="143"/>
      <c r="AC48" s="138"/>
      <c r="AD48" s="142"/>
      <c r="AE48" s="144"/>
      <c r="AF48" s="144"/>
      <c r="AG48" s="144"/>
      <c r="AH48" s="142"/>
      <c r="AI48" s="142"/>
      <c r="AJ48" s="142"/>
      <c r="AK48" s="142"/>
      <c r="AL48" s="125"/>
      <c r="AM48" s="125"/>
      <c r="AN48" s="125"/>
      <c r="AO48" s="128"/>
      <c r="AP48" s="128"/>
      <c r="AQ48" s="129"/>
      <c r="AR48" s="130"/>
      <c r="AS48" s="101"/>
      <c r="AT48" s="106"/>
      <c r="AU48" s="106"/>
      <c r="AV48" s="106"/>
      <c r="AW48" s="106"/>
    </row>
    <row r="49" spans="1:49" ht="50.1" customHeight="1">
      <c r="A49" s="78">
        <f>A48+1</f>
        <v>1</v>
      </c>
      <c r="B49" s="78" t="s">
        <v>101</v>
      </c>
      <c r="C49" s="78"/>
      <c r="D49" s="78">
        <v>521002</v>
      </c>
      <c r="E49" s="78"/>
      <c r="F49" s="78"/>
      <c r="G49" s="78"/>
      <c r="H49" s="78"/>
      <c r="I49" s="78"/>
      <c r="J49" s="78"/>
      <c r="K49" s="78"/>
      <c r="L49" s="78">
        <f>SUM(E49:K49)</f>
        <v>0</v>
      </c>
      <c r="M49" s="79">
        <f>C49*L49</f>
        <v>0</v>
      </c>
      <c r="N49" s="94"/>
      <c r="O49" s="81">
        <f>COUNTIF(E49:K49,"RM") + COUNTIF(E49:K49,"V") + COUNTIF(E49:K49,"FJ") + COUNTIF(E49:K49,"AL") +  COUNTIF(E49:K49,"EM") + COUNTIF(E49:K49,"PS")</f>
        <v>0</v>
      </c>
      <c r="P49" s="81">
        <f>IF(O49="",0,O49*C49)</f>
        <v>0</v>
      </c>
      <c r="Q49" s="81"/>
      <c r="R49" s="81">
        <f>IF(L49=0,0,((N49+M49)/L49/8)*1.55*Q49)</f>
        <v>0</v>
      </c>
      <c r="S49" s="81"/>
      <c r="T49" s="81">
        <f>IF(L49=0,0,((M49+N49)/L49/8)*1.55*1.35*S49)</f>
        <v>0</v>
      </c>
      <c r="U49" s="81">
        <f>IF((L49+O49)=0,0,(M49+N49+P49+R49+T49))</f>
        <v>0</v>
      </c>
      <c r="V49" s="84"/>
      <c r="W49" s="81">
        <f>IF((L49+O49)=0,0,U49/(L49+O49)*V49*2)</f>
        <v>0</v>
      </c>
      <c r="X49" s="79">
        <f>COUNTIF(K49,"1")</f>
        <v>0</v>
      </c>
      <c r="Y49" s="81">
        <f>IF((L49+O49)=0,0,U49/(L49+O49)*X49*1.75)</f>
        <v>0</v>
      </c>
      <c r="Z49" s="81">
        <f>W49+U49+Y49</f>
        <v>0</v>
      </c>
      <c r="AA49" s="79">
        <f>IF((L49+O49)=0,0,Z49/(L49+O49))</f>
        <v>0</v>
      </c>
      <c r="AB49" s="117">
        <f t="shared" ref="AB49:AB55" si="26">COUNTIF(E49:K49,"L")</f>
        <v>0</v>
      </c>
      <c r="AC49" s="81">
        <f>AA49*AB49</f>
        <v>0</v>
      </c>
      <c r="AD49" s="81">
        <f>(Z49+AC49)</f>
        <v>0</v>
      </c>
      <c r="AE49" s="86">
        <f>(C49*7*AE$5)</f>
        <v>0</v>
      </c>
      <c r="AF49" s="81">
        <f>(AD49*AF$5)</f>
        <v>0</v>
      </c>
      <c r="AG49" s="81"/>
      <c r="AH49" s="81"/>
      <c r="AI49" s="98">
        <f>AD49*1%</f>
        <v>0</v>
      </c>
      <c r="AJ49" s="145"/>
      <c r="AK49" s="90">
        <f>IF(AD49=0,0,(AD49-AE49-AF49-AG49-AH49-AI49))</f>
        <v>0</v>
      </c>
      <c r="AL49" s="79"/>
      <c r="AM49" s="79"/>
      <c r="AN49" s="79"/>
      <c r="AO49" s="88">
        <f>SUM(AL46:AN46)</f>
        <v>0</v>
      </c>
      <c r="AP49" s="78"/>
      <c r="AQ49" s="98">
        <f>AK49+AO49+AP49</f>
        <v>0</v>
      </c>
      <c r="AR49" s="79"/>
      <c r="AS49" s="101"/>
      <c r="AT49" s="106"/>
      <c r="AU49" s="106"/>
      <c r="AV49" s="106"/>
      <c r="AW49" s="106"/>
    </row>
    <row r="50" spans="1:49" ht="50.1" customHeight="1">
      <c r="A50" s="78">
        <v>2</v>
      </c>
      <c r="B50" s="78" t="s">
        <v>102</v>
      </c>
      <c r="C50" s="78"/>
      <c r="D50" s="78">
        <v>521002</v>
      </c>
      <c r="E50" s="78"/>
      <c r="F50" s="78"/>
      <c r="G50" s="78"/>
      <c r="H50" s="78"/>
      <c r="I50" s="78"/>
      <c r="J50" s="78"/>
      <c r="K50" s="78"/>
      <c r="L50" s="78">
        <f t="shared" ref="L50:L55" si="27">SUM(E50:K50)</f>
        <v>0</v>
      </c>
      <c r="M50" s="79">
        <f t="shared" ref="M50:M55" si="28">C50*L50</f>
        <v>0</v>
      </c>
      <c r="N50" s="79"/>
      <c r="O50" s="81">
        <f t="shared" ref="O50:O55" si="29">COUNTIF(E50:K50,"RM") + COUNTIF(E50:K50,"V") + COUNTIF(E50:K50,"FJ") + COUNTIF(E50:K50,"AL") +  COUNTIF(E50:K50,"EM") + COUNTIF(E50:K50,"PS")</f>
        <v>0</v>
      </c>
      <c r="P50" s="79">
        <f>IF(O50="",0,O50*C50)</f>
        <v>0</v>
      </c>
      <c r="Q50" s="79"/>
      <c r="R50" s="79"/>
      <c r="S50" s="79"/>
      <c r="T50" s="79"/>
      <c r="U50" s="79">
        <f>IF((L50+O50)=0,0,(M50+N50+P50+R50+T50))</f>
        <v>0</v>
      </c>
      <c r="V50" s="78"/>
      <c r="W50" s="79">
        <f>IF((L50+O50)=0,0,U50/(L50+O50)*V50*2)</f>
        <v>0</v>
      </c>
      <c r="X50" s="79">
        <f>COUNTIF(K50,"1")</f>
        <v>0</v>
      </c>
      <c r="Y50" s="81">
        <f t="shared" ref="Y50:Y55" si="30">IF((L50+O50)=0,0,U50/(L50+O50)*X50*1.75)</f>
        <v>0</v>
      </c>
      <c r="Z50" s="79">
        <f>W50+U50+Y50</f>
        <v>0</v>
      </c>
      <c r="AA50" s="79">
        <f t="shared" ref="AA50:AA55" si="31">IF((L50+O50)=0,0,Z50/(L50+O50))</f>
        <v>0</v>
      </c>
      <c r="AB50" s="117">
        <f t="shared" si="26"/>
        <v>0</v>
      </c>
      <c r="AC50" s="81">
        <f t="shared" ref="AC50:AC55" si="32">AA50*AB50</f>
        <v>0</v>
      </c>
      <c r="AD50" s="81">
        <f t="shared" ref="AD50:AD55" si="33">(Z50+AC50)</f>
        <v>0</v>
      </c>
      <c r="AE50" s="98">
        <f>(C50*7*AE$5)</f>
        <v>0</v>
      </c>
      <c r="AF50" s="79">
        <f>(AD50*AF$5)</f>
        <v>0</v>
      </c>
      <c r="AG50" s="98"/>
      <c r="AH50" s="98"/>
      <c r="AI50" s="98">
        <f t="shared" ref="AI50:AI54" si="34">AD50*1%</f>
        <v>0</v>
      </c>
      <c r="AJ50" s="99"/>
      <c r="AK50" s="90">
        <f t="shared" ref="AK50:AK55" si="35">IF(AD50=0,0,(AD50-AE50-AF50-AG50-AH50-AI50))</f>
        <v>0</v>
      </c>
      <c r="AL50" s="90"/>
      <c r="AM50" s="90"/>
      <c r="AN50" s="90"/>
      <c r="AO50" s="88">
        <f t="shared" ref="AO50:AO55" si="36">SUM(AL47:AN47)</f>
        <v>0</v>
      </c>
      <c r="AP50" s="146"/>
      <c r="AQ50" s="98">
        <f t="shared" ref="AQ50:AQ55" si="37">AK50+AO50+AP50</f>
        <v>0</v>
      </c>
      <c r="AR50" s="79"/>
      <c r="AS50" s="101"/>
      <c r="AT50" s="106"/>
      <c r="AU50" s="106"/>
      <c r="AV50" s="106"/>
      <c r="AW50" s="106"/>
    </row>
    <row r="51" spans="1:49" ht="50.1" customHeight="1">
      <c r="A51" s="78">
        <v>3</v>
      </c>
      <c r="B51" s="78" t="s">
        <v>103</v>
      </c>
      <c r="C51" s="78"/>
      <c r="D51" s="78">
        <v>521002</v>
      </c>
      <c r="E51" s="78"/>
      <c r="F51" s="78"/>
      <c r="G51" s="78"/>
      <c r="H51" s="78"/>
      <c r="I51" s="78"/>
      <c r="J51" s="78"/>
      <c r="K51" s="78"/>
      <c r="L51" s="78">
        <f t="shared" si="27"/>
        <v>0</v>
      </c>
      <c r="M51" s="79">
        <f t="shared" si="28"/>
        <v>0</v>
      </c>
      <c r="N51" s="79"/>
      <c r="O51" s="81">
        <f t="shared" si="29"/>
        <v>0</v>
      </c>
      <c r="P51" s="79">
        <f>IF(O51="",0,O51*C51)</f>
        <v>0</v>
      </c>
      <c r="Q51" s="79"/>
      <c r="R51" s="79"/>
      <c r="S51" s="79"/>
      <c r="T51" s="79"/>
      <c r="U51" s="79">
        <f>IF((L51+O51)=0,0,(M51+N51+P51+R51+T51))</f>
        <v>0</v>
      </c>
      <c r="V51" s="78"/>
      <c r="W51" s="79">
        <f>IF((L51+O51)=0,0,U51/(L51+O51)*V51*2)</f>
        <v>0</v>
      </c>
      <c r="X51" s="79">
        <f>COUNTIF(K51,"1")</f>
        <v>0</v>
      </c>
      <c r="Y51" s="81">
        <f t="shared" si="30"/>
        <v>0</v>
      </c>
      <c r="Z51" s="79">
        <f>W51+U51+Y51</f>
        <v>0</v>
      </c>
      <c r="AA51" s="79">
        <f t="shared" si="31"/>
        <v>0</v>
      </c>
      <c r="AB51" s="117">
        <f t="shared" si="26"/>
        <v>0</v>
      </c>
      <c r="AC51" s="81">
        <f t="shared" si="32"/>
        <v>0</v>
      </c>
      <c r="AD51" s="81">
        <f t="shared" si="33"/>
        <v>0</v>
      </c>
      <c r="AE51" s="98">
        <f>(C51*7*AE$5)</f>
        <v>0</v>
      </c>
      <c r="AF51" s="79">
        <f>(AD51*AF$5)</f>
        <v>0</v>
      </c>
      <c r="AG51" s="98"/>
      <c r="AH51" s="98"/>
      <c r="AI51" s="98">
        <f t="shared" si="34"/>
        <v>0</v>
      </c>
      <c r="AJ51" s="99"/>
      <c r="AK51" s="90">
        <f t="shared" si="35"/>
        <v>0</v>
      </c>
      <c r="AL51" s="90"/>
      <c r="AM51" s="90"/>
      <c r="AN51" s="90"/>
      <c r="AO51" s="88">
        <f t="shared" si="36"/>
        <v>0</v>
      </c>
      <c r="AP51" s="146"/>
      <c r="AQ51" s="98">
        <f t="shared" si="37"/>
        <v>0</v>
      </c>
      <c r="AR51" s="79"/>
      <c r="AS51" s="101"/>
      <c r="AT51" s="106"/>
      <c r="AU51" s="106"/>
      <c r="AV51" s="106"/>
      <c r="AW51" s="106"/>
    </row>
    <row r="52" spans="1:49" ht="50.1" customHeight="1">
      <c r="A52" s="78">
        <v>4</v>
      </c>
      <c r="B52" s="78" t="s">
        <v>104</v>
      </c>
      <c r="C52" s="78"/>
      <c r="D52" s="78">
        <v>621002</v>
      </c>
      <c r="E52" s="78"/>
      <c r="F52" s="78"/>
      <c r="G52" s="78"/>
      <c r="H52" s="78"/>
      <c r="I52" s="78"/>
      <c r="J52" s="78"/>
      <c r="K52" s="78"/>
      <c r="L52" s="78">
        <f t="shared" si="27"/>
        <v>0</v>
      </c>
      <c r="M52" s="79">
        <f t="shared" si="28"/>
        <v>0</v>
      </c>
      <c r="N52" s="79"/>
      <c r="O52" s="81">
        <f t="shared" si="29"/>
        <v>0</v>
      </c>
      <c r="P52" s="79">
        <f>IF(O52="",0,O52*C52)</f>
        <v>0</v>
      </c>
      <c r="Q52" s="95"/>
      <c r="R52" s="79"/>
      <c r="S52" s="96"/>
      <c r="T52" s="79"/>
      <c r="U52" s="79">
        <f>IF((L52)=0,0,(M52+N52+P52+R52+T52))</f>
        <v>0</v>
      </c>
      <c r="V52" s="97"/>
      <c r="W52" s="79">
        <f>IF(V52=0,0,(M52+N52+P52)/(L52+O52)*V52*1.5)</f>
        <v>0</v>
      </c>
      <c r="X52" s="79">
        <f>COUNTIF(K52,"1")</f>
        <v>0</v>
      </c>
      <c r="Y52" s="81">
        <f t="shared" si="30"/>
        <v>0</v>
      </c>
      <c r="Z52" s="79">
        <f>W53+U52+Y52</f>
        <v>0</v>
      </c>
      <c r="AA52" s="79">
        <f t="shared" si="31"/>
        <v>0</v>
      </c>
      <c r="AB52" s="117">
        <f t="shared" si="26"/>
        <v>0</v>
      </c>
      <c r="AC52" s="81">
        <f t="shared" si="32"/>
        <v>0</v>
      </c>
      <c r="AD52" s="81">
        <f t="shared" si="33"/>
        <v>0</v>
      </c>
      <c r="AE52" s="98">
        <f>(C52*7*AE$5)</f>
        <v>0</v>
      </c>
      <c r="AF52" s="79">
        <f>(AD52*AF$5)</f>
        <v>0</v>
      </c>
      <c r="AG52" s="98"/>
      <c r="AH52" s="99"/>
      <c r="AI52" s="98">
        <f t="shared" si="34"/>
        <v>0</v>
      </c>
      <c r="AJ52" s="99"/>
      <c r="AK52" s="90">
        <f t="shared" si="35"/>
        <v>0</v>
      </c>
      <c r="AL52" s="79"/>
      <c r="AM52" s="79"/>
      <c r="AN52" s="79"/>
      <c r="AO52" s="88">
        <f t="shared" si="36"/>
        <v>0</v>
      </c>
      <c r="AP52" s="146"/>
      <c r="AQ52" s="98">
        <f t="shared" si="37"/>
        <v>0</v>
      </c>
      <c r="AR52" s="79"/>
      <c r="AS52" s="101"/>
      <c r="AT52" s="106"/>
      <c r="AU52" s="106"/>
      <c r="AV52" s="106"/>
      <c r="AW52" s="106"/>
    </row>
    <row r="53" spans="1:49" ht="50.1" customHeight="1">
      <c r="A53" s="78">
        <v>5</v>
      </c>
      <c r="B53" s="78" t="s">
        <v>105</v>
      </c>
      <c r="C53" s="78"/>
      <c r="D53" s="78">
        <v>621002</v>
      </c>
      <c r="E53" s="78"/>
      <c r="F53" s="78"/>
      <c r="G53" s="78"/>
      <c r="H53" s="78"/>
      <c r="I53" s="78"/>
      <c r="J53" s="78"/>
      <c r="K53" s="78"/>
      <c r="L53" s="78">
        <f t="shared" si="27"/>
        <v>0</v>
      </c>
      <c r="M53" s="79">
        <f t="shared" si="28"/>
        <v>0</v>
      </c>
      <c r="N53" s="79"/>
      <c r="O53" s="81">
        <f t="shared" si="29"/>
        <v>0</v>
      </c>
      <c r="P53" s="79">
        <f t="shared" ref="P53:P55" si="38">IF(O53="",0,O53*C53)</f>
        <v>0</v>
      </c>
      <c r="Q53" s="79"/>
      <c r="R53" s="79"/>
      <c r="S53" s="79"/>
      <c r="T53" s="79"/>
      <c r="U53" s="79">
        <f>IF((L53)=0,0,(M53+N53+P53+R53+T53))</f>
        <v>0</v>
      </c>
      <c r="V53" s="78"/>
      <c r="W53" s="79">
        <f>IF(V53=0,0,(M53+N53+P53)/(L53+O53)*V53*1.5)</f>
        <v>0</v>
      </c>
      <c r="X53" s="79">
        <f>COUNTIF(K53,"1")</f>
        <v>0</v>
      </c>
      <c r="Y53" s="81">
        <f t="shared" si="30"/>
        <v>0</v>
      </c>
      <c r="Z53" s="79">
        <f>W54+U53+Y53</f>
        <v>0</v>
      </c>
      <c r="AA53" s="79">
        <f t="shared" si="31"/>
        <v>0</v>
      </c>
      <c r="AB53" s="117">
        <f t="shared" si="26"/>
        <v>0</v>
      </c>
      <c r="AC53" s="81">
        <f t="shared" si="32"/>
        <v>0</v>
      </c>
      <c r="AD53" s="81">
        <f t="shared" si="33"/>
        <v>0</v>
      </c>
      <c r="AE53" s="98">
        <f>(C53*7*AE$5)</f>
        <v>0</v>
      </c>
      <c r="AF53" s="79">
        <f>(AD53*AF$5)</f>
        <v>0</v>
      </c>
      <c r="AG53" s="98"/>
      <c r="AH53" s="98"/>
      <c r="AI53" s="98">
        <f t="shared" si="34"/>
        <v>0</v>
      </c>
      <c r="AJ53" s="99"/>
      <c r="AK53" s="90">
        <f t="shared" si="35"/>
        <v>0</v>
      </c>
      <c r="AL53" s="79"/>
      <c r="AM53" s="79"/>
      <c r="AN53" s="79"/>
      <c r="AO53" s="88">
        <f t="shared" si="36"/>
        <v>0</v>
      </c>
      <c r="AP53" s="146"/>
      <c r="AQ53" s="98">
        <f t="shared" si="37"/>
        <v>0</v>
      </c>
      <c r="AR53" s="79"/>
      <c r="AS53" s="101"/>
      <c r="AT53" s="106"/>
      <c r="AU53" s="106"/>
      <c r="AV53" s="106"/>
      <c r="AW53" s="106"/>
    </row>
    <row r="54" spans="1:49" ht="50.1" customHeight="1">
      <c r="A54" s="78">
        <v>6</v>
      </c>
      <c r="B54" s="78" t="s">
        <v>106</v>
      </c>
      <c r="C54" s="78"/>
      <c r="D54" s="78">
        <v>621002</v>
      </c>
      <c r="E54" s="78"/>
      <c r="F54" s="78"/>
      <c r="G54" s="78"/>
      <c r="H54" s="78"/>
      <c r="I54" s="78"/>
      <c r="J54" s="78"/>
      <c r="K54" s="78"/>
      <c r="L54" s="78">
        <f t="shared" si="27"/>
        <v>0</v>
      </c>
      <c r="M54" s="79">
        <f t="shared" si="28"/>
        <v>0</v>
      </c>
      <c r="N54" s="79"/>
      <c r="O54" s="81">
        <f t="shared" si="29"/>
        <v>0</v>
      </c>
      <c r="P54" s="79">
        <f t="shared" si="38"/>
        <v>0</v>
      </c>
      <c r="Q54" s="79"/>
      <c r="R54" s="79"/>
      <c r="S54" s="79"/>
      <c r="T54" s="79"/>
      <c r="U54" s="79">
        <f>IF((L54)=0,0,(M54+N54+P54+R54+T54))</f>
        <v>0</v>
      </c>
      <c r="V54" s="78"/>
      <c r="W54" s="79">
        <f>IF(V54=0,0,(M54+N54+P54)/(L54+O54)*V54*1.5)</f>
        <v>0</v>
      </c>
      <c r="X54" s="79">
        <f>COUNTIF(K54,"1")</f>
        <v>0</v>
      </c>
      <c r="Y54" s="81">
        <f>IF((L54+O54)=0,0,U54/(L54+O54)*X54*1.75)</f>
        <v>0</v>
      </c>
      <c r="Z54" s="79">
        <f>W55+U54+Y54</f>
        <v>0</v>
      </c>
      <c r="AA54" s="79">
        <f t="shared" si="31"/>
        <v>0</v>
      </c>
      <c r="AB54" s="117">
        <f t="shared" si="26"/>
        <v>0</v>
      </c>
      <c r="AC54" s="81">
        <f t="shared" si="32"/>
        <v>0</v>
      </c>
      <c r="AD54" s="81">
        <f t="shared" si="33"/>
        <v>0</v>
      </c>
      <c r="AE54" s="98">
        <f>(C54*7*AE$5)</f>
        <v>0</v>
      </c>
      <c r="AF54" s="79">
        <f>(AD54*AF$5)</f>
        <v>0</v>
      </c>
      <c r="AG54" s="98"/>
      <c r="AH54" s="98"/>
      <c r="AI54" s="98">
        <f t="shared" si="34"/>
        <v>0</v>
      </c>
      <c r="AJ54" s="99"/>
      <c r="AK54" s="90">
        <f t="shared" si="35"/>
        <v>0</v>
      </c>
      <c r="AL54" s="79"/>
      <c r="AM54" s="79"/>
      <c r="AN54" s="79"/>
      <c r="AO54" s="88">
        <f t="shared" si="36"/>
        <v>0</v>
      </c>
      <c r="AP54" s="146"/>
      <c r="AQ54" s="98">
        <f t="shared" si="37"/>
        <v>0</v>
      </c>
      <c r="AR54" s="79"/>
      <c r="AS54" s="101"/>
      <c r="AT54" s="106"/>
      <c r="AU54" s="106"/>
      <c r="AV54" s="106"/>
      <c r="AW54" s="106"/>
    </row>
    <row r="55" spans="1:49" ht="50.1" customHeight="1">
      <c r="A55" s="78">
        <v>7</v>
      </c>
      <c r="B55" s="78" t="s">
        <v>107</v>
      </c>
      <c r="C55" s="78"/>
      <c r="D55" s="78">
        <v>621002</v>
      </c>
      <c r="E55" s="78"/>
      <c r="F55" s="78"/>
      <c r="G55" s="78"/>
      <c r="H55" s="78"/>
      <c r="I55" s="78"/>
      <c r="J55" s="78"/>
      <c r="K55" s="78"/>
      <c r="L55" s="78">
        <f t="shared" si="27"/>
        <v>0</v>
      </c>
      <c r="M55" s="79">
        <f t="shared" si="28"/>
        <v>0</v>
      </c>
      <c r="N55" s="79"/>
      <c r="O55" s="81">
        <f t="shared" si="29"/>
        <v>0</v>
      </c>
      <c r="P55" s="79">
        <f t="shared" si="38"/>
        <v>0</v>
      </c>
      <c r="Q55" s="95"/>
      <c r="R55" s="79"/>
      <c r="S55" s="96"/>
      <c r="T55" s="79"/>
      <c r="U55" s="79">
        <f>IF((L55)=0,0,(M55+N55+P55+R55+T55))</f>
        <v>0</v>
      </c>
      <c r="V55" s="78"/>
      <c r="W55" s="79">
        <f>IF(V55=0,0,(M55+N55+P55)/(L55+O55)*V55*1.5)</f>
        <v>0</v>
      </c>
      <c r="X55" s="79">
        <f t="shared" ref="X55:X60" si="39">COUNTIF(K55,"1")</f>
        <v>0</v>
      </c>
      <c r="Y55" s="81">
        <f t="shared" si="30"/>
        <v>0</v>
      </c>
      <c r="Z55" s="79">
        <f>X55+U55+Y55</f>
        <v>0</v>
      </c>
      <c r="AA55" s="79">
        <f t="shared" si="31"/>
        <v>0</v>
      </c>
      <c r="AB55" s="117">
        <f t="shared" si="26"/>
        <v>0</v>
      </c>
      <c r="AC55" s="81">
        <f t="shared" si="32"/>
        <v>0</v>
      </c>
      <c r="AD55" s="81">
        <f t="shared" si="33"/>
        <v>0</v>
      </c>
      <c r="AE55" s="98">
        <f>(C55*7*AE$5)</f>
        <v>0</v>
      </c>
      <c r="AF55" s="79">
        <f>(AD55*AF$5)</f>
        <v>0</v>
      </c>
      <c r="AG55" s="98"/>
      <c r="AH55" s="99"/>
      <c r="AI55" s="98">
        <f>AD55*1%</f>
        <v>0</v>
      </c>
      <c r="AJ55" s="99"/>
      <c r="AK55" s="90">
        <f t="shared" si="35"/>
        <v>0</v>
      </c>
      <c r="AL55" s="79"/>
      <c r="AM55" s="79"/>
      <c r="AN55" s="79"/>
      <c r="AO55" s="88">
        <f t="shared" si="36"/>
        <v>0</v>
      </c>
      <c r="AP55" s="146"/>
      <c r="AQ55" s="98">
        <f t="shared" si="37"/>
        <v>0</v>
      </c>
      <c r="AR55" s="79"/>
      <c r="AS55" s="101"/>
      <c r="AT55" s="106"/>
      <c r="AU55" s="106"/>
      <c r="AV55" s="106"/>
      <c r="AW55" s="106"/>
    </row>
    <row r="56" spans="1:49" ht="50.1" customHeight="1">
      <c r="A56" s="147"/>
      <c r="B56" s="147"/>
      <c r="C56" s="147"/>
      <c r="D56" s="147"/>
      <c r="E56" s="147"/>
      <c r="F56" s="147"/>
      <c r="G56" s="147"/>
      <c r="H56" s="147"/>
      <c r="I56" s="147"/>
      <c r="K56" s="148" t="s">
        <v>99</v>
      </c>
      <c r="L56" s="149"/>
      <c r="M56" s="79">
        <f>SUM(M49:M55)</f>
        <v>0</v>
      </c>
      <c r="N56" s="79">
        <f>SUM(N49:N55)</f>
        <v>0</v>
      </c>
      <c r="O56" s="79">
        <f>SUM(O49:O55)</f>
        <v>0</v>
      </c>
      <c r="P56" s="79">
        <f>SUM(P49:P55)</f>
        <v>0</v>
      </c>
      <c r="Q56" s="79" t="e">
        <f>SUM(#REF!)</f>
        <v>#REF!</v>
      </c>
      <c r="R56" s="79" t="e">
        <f>SUM(#REF!)</f>
        <v>#REF!</v>
      </c>
      <c r="S56" s="79" t="e">
        <f>SUM(#REF!)</f>
        <v>#REF!</v>
      </c>
      <c r="T56" s="79" t="e">
        <f>SUM(#REF!)</f>
        <v>#REF!</v>
      </c>
      <c r="U56" s="79">
        <f>SUM(U49:U55)</f>
        <v>0</v>
      </c>
      <c r="V56" s="97"/>
      <c r="W56" s="79" t="e">
        <f>SUM(#REF!)</f>
        <v>#REF!</v>
      </c>
      <c r="X56" s="79">
        <f>SUM(X49:X55)</f>
        <v>0</v>
      </c>
      <c r="Y56" s="79">
        <f>SUM(Y49:Y55)</f>
        <v>0</v>
      </c>
      <c r="Z56" s="79">
        <f t="shared" ref="Z56:AQ56" si="40">SUM(Z49:Z55)</f>
        <v>0</v>
      </c>
      <c r="AA56" s="79">
        <f t="shared" si="40"/>
        <v>0</v>
      </c>
      <c r="AB56" s="79">
        <f t="shared" si="40"/>
        <v>0</v>
      </c>
      <c r="AC56" s="79">
        <f t="shared" si="40"/>
        <v>0</v>
      </c>
      <c r="AD56" s="79">
        <f t="shared" si="40"/>
        <v>0</v>
      </c>
      <c r="AE56" s="79">
        <f t="shared" si="40"/>
        <v>0</v>
      </c>
      <c r="AF56" s="79">
        <f t="shared" si="40"/>
        <v>0</v>
      </c>
      <c r="AG56" s="79">
        <f t="shared" si="40"/>
        <v>0</v>
      </c>
      <c r="AH56" s="79">
        <f t="shared" si="40"/>
        <v>0</v>
      </c>
      <c r="AI56" s="79">
        <f t="shared" si="40"/>
        <v>0</v>
      </c>
      <c r="AJ56" s="79">
        <f t="shared" si="40"/>
        <v>0</v>
      </c>
      <c r="AK56" s="79">
        <f t="shared" si="40"/>
        <v>0</v>
      </c>
      <c r="AL56" s="79">
        <f t="shared" si="40"/>
        <v>0</v>
      </c>
      <c r="AM56" s="79">
        <f t="shared" si="40"/>
        <v>0</v>
      </c>
      <c r="AN56" s="79">
        <f t="shared" si="40"/>
        <v>0</v>
      </c>
      <c r="AO56" s="79">
        <f t="shared" si="40"/>
        <v>0</v>
      </c>
      <c r="AP56" s="79">
        <f t="shared" si="40"/>
        <v>0</v>
      </c>
      <c r="AQ56" s="79">
        <f t="shared" si="40"/>
        <v>0</v>
      </c>
      <c r="AR56" s="137"/>
      <c r="AS56" s="101"/>
      <c r="AT56" s="106"/>
      <c r="AU56" s="106"/>
      <c r="AV56" s="106"/>
      <c r="AW56" s="106"/>
    </row>
    <row r="57" spans="1:49" ht="20.100000000000001" customHeight="1" thickBot="1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21"/>
      <c r="N57" s="121"/>
      <c r="O57" s="121"/>
      <c r="P57" s="122"/>
      <c r="Q57" s="123"/>
      <c r="R57" s="121"/>
      <c r="S57" s="121"/>
      <c r="T57" s="121"/>
      <c r="U57" s="122"/>
      <c r="V57" s="124"/>
      <c r="W57" s="121"/>
      <c r="X57" s="121"/>
      <c r="Y57" s="121"/>
      <c r="Z57" s="125"/>
      <c r="AA57" s="125"/>
      <c r="AB57" s="126"/>
      <c r="AC57" s="121"/>
      <c r="AD57" s="125"/>
      <c r="AE57" s="127"/>
      <c r="AF57" s="127"/>
      <c r="AG57" s="127"/>
      <c r="AH57" s="125"/>
      <c r="AI57" s="125"/>
      <c r="AJ57" s="125"/>
      <c r="AK57" s="125"/>
      <c r="AL57" s="125"/>
      <c r="AM57" s="125"/>
      <c r="AN57" s="125"/>
      <c r="AO57" s="128"/>
      <c r="AP57" s="128"/>
      <c r="AQ57" s="119"/>
      <c r="AR57" s="101"/>
      <c r="AS57" s="101"/>
      <c r="AT57" s="106"/>
      <c r="AU57" s="106"/>
      <c r="AV57" s="106"/>
      <c r="AW57" s="106"/>
    </row>
    <row r="58" spans="1:49" ht="50.1" customHeight="1" thickBot="1">
      <c r="A58" s="65"/>
      <c r="B58" s="65"/>
      <c r="C58" s="150"/>
      <c r="D58" s="65"/>
      <c r="E58" s="65"/>
      <c r="F58" s="12" t="s">
        <v>108</v>
      </c>
      <c r="G58" s="10"/>
      <c r="H58" s="10"/>
      <c r="I58" s="10"/>
      <c r="J58" s="10"/>
      <c r="K58" s="10"/>
      <c r="L58" s="11"/>
      <c r="M58" s="151">
        <f>M41+M47+M56</f>
        <v>0</v>
      </c>
      <c r="N58" s="79">
        <f>N41+N47+N56</f>
        <v>0</v>
      </c>
      <c r="O58" s="79">
        <f>O41+O47+O56</f>
        <v>0</v>
      </c>
      <c r="P58" s="79">
        <f>P41+P47+P56</f>
        <v>0</v>
      </c>
      <c r="Q58" s="79" t="e">
        <f>SUM(#REF!+#REF!+Q47+Q56)</f>
        <v>#REF!</v>
      </c>
      <c r="R58" s="79" t="e">
        <f>SUM(#REF!+#REF!+R47+R56)</f>
        <v>#REF!</v>
      </c>
      <c r="S58" s="79" t="e">
        <f>SUM(#REF!+#REF!+S47+S56)</f>
        <v>#REF!</v>
      </c>
      <c r="T58" s="79" t="e">
        <f>SUM(#REF!+#REF!+T47+T56)</f>
        <v>#REF!</v>
      </c>
      <c r="U58" s="79">
        <f>U41+U47+U56</f>
        <v>0</v>
      </c>
      <c r="V58" s="97"/>
      <c r="W58" s="98" t="e">
        <f>SUM(#REF!+#REF!+#REF!+W47+W56)</f>
        <v>#REF!</v>
      </c>
      <c r="X58" s="98">
        <f>X41+X47+X56</f>
        <v>0</v>
      </c>
      <c r="Y58" s="98">
        <f>Y41+Y47+Y56</f>
        <v>0</v>
      </c>
      <c r="Z58" s="98">
        <f>Z41+Z47+Z56</f>
        <v>0</v>
      </c>
      <c r="AA58" s="98">
        <f>AA41+AA47+AA56</f>
        <v>0</v>
      </c>
      <c r="AB58" s="117">
        <f>AB41+AB47+AB56</f>
        <v>0</v>
      </c>
      <c r="AC58" s="98">
        <f>AC41+AC47+AC56</f>
        <v>0</v>
      </c>
      <c r="AD58" s="98">
        <f>AD41+AD47+AD56</f>
        <v>0</v>
      </c>
      <c r="AE58" s="98">
        <f>AE41+AE47+AE56</f>
        <v>0</v>
      </c>
      <c r="AF58" s="98">
        <f>AF41+AF47+AF56</f>
        <v>0</v>
      </c>
      <c r="AG58" s="98" t="e">
        <f>SUM(#REF!+#REF!+#REF!+AG47+AG56)</f>
        <v>#REF!</v>
      </c>
      <c r="AH58" s="98" t="e">
        <f>SUM(#REF!+#REF!+#REF!+AH47+AH56)</f>
        <v>#REF!</v>
      </c>
      <c r="AI58" s="98">
        <f>AI41+AI47+AI56</f>
        <v>0</v>
      </c>
      <c r="AJ58" s="98" t="e">
        <f>SUM(#REF!+#REF!+#REF!+AJ47+AJ56)</f>
        <v>#REF!</v>
      </c>
      <c r="AK58" s="98">
        <f>AK41+AK47+AK56</f>
        <v>0</v>
      </c>
      <c r="AL58" s="98">
        <f t="shared" ref="AL58:AN58" si="41">AL41+AL47+AL56</f>
        <v>0</v>
      </c>
      <c r="AM58" s="98">
        <f t="shared" si="41"/>
        <v>0</v>
      </c>
      <c r="AN58" s="98">
        <f t="shared" si="41"/>
        <v>0</v>
      </c>
      <c r="AO58" s="131">
        <f>AO41+AO47+AO56</f>
        <v>0</v>
      </c>
      <c r="AP58" s="131">
        <f>AP41+AP47+AP56</f>
        <v>0</v>
      </c>
      <c r="AQ58" s="115">
        <f>AQ41+AQ47+AQ56</f>
        <v>0</v>
      </c>
      <c r="AR58" s="118"/>
      <c r="AS58" s="101"/>
      <c r="AT58" s="106"/>
      <c r="AU58" s="106"/>
      <c r="AV58" s="106"/>
      <c r="AW58" s="106"/>
    </row>
    <row r="59" spans="1:49" ht="18" customHeight="1">
      <c r="AS59" s="156"/>
      <c r="AT59" s="106"/>
      <c r="AU59" s="106"/>
      <c r="AV59" s="106"/>
      <c r="AW59" s="106"/>
    </row>
    <row r="60" spans="1:49" ht="18" customHeight="1">
      <c r="AS60" s="156"/>
      <c r="AT60" s="106"/>
      <c r="AU60" s="106"/>
      <c r="AV60" s="106"/>
      <c r="AW60" s="106"/>
    </row>
    <row r="61" spans="1:49" ht="18" customHeight="1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  <c r="T61" s="147"/>
      <c r="U61" s="147"/>
      <c r="V61" s="147"/>
      <c r="W61" s="147"/>
      <c r="X61" s="147"/>
      <c r="Y61" s="147"/>
      <c r="Z61" s="147"/>
      <c r="AA61" s="147"/>
      <c r="AB61" s="147"/>
      <c r="AC61" s="147"/>
      <c r="AD61" s="147"/>
      <c r="AE61" s="147"/>
      <c r="AF61" s="147"/>
      <c r="AG61" s="147"/>
      <c r="AH61" s="147"/>
      <c r="AI61" s="147"/>
      <c r="AJ61" s="147"/>
      <c r="AK61" s="147"/>
      <c r="AL61" s="147"/>
      <c r="AM61" s="147"/>
      <c r="AN61" s="147"/>
      <c r="AO61" s="147"/>
      <c r="AP61" s="147"/>
      <c r="AQ61" s="147"/>
      <c r="AR61" s="147"/>
      <c r="AS61" s="156"/>
      <c r="AT61" s="106"/>
      <c r="AU61" s="106"/>
      <c r="AV61" s="106"/>
      <c r="AW61" s="106"/>
    </row>
    <row r="62" spans="1:49" ht="18" customHeight="1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  <c r="T62" s="147"/>
      <c r="U62" s="147"/>
      <c r="V62" s="147"/>
      <c r="W62" s="147"/>
      <c r="X62" s="147"/>
      <c r="Y62" s="147"/>
      <c r="Z62" s="147"/>
      <c r="AA62" s="147"/>
      <c r="AB62" s="147"/>
      <c r="AC62" s="147"/>
      <c r="AD62" s="147"/>
      <c r="AE62" s="147"/>
      <c r="AF62" s="147"/>
      <c r="AG62" s="147"/>
      <c r="AH62" s="147"/>
      <c r="AI62" s="147"/>
      <c r="AJ62" s="147"/>
      <c r="AK62" s="147"/>
      <c r="AL62" s="147"/>
      <c r="AM62" s="147"/>
      <c r="AN62" s="147"/>
      <c r="AO62" s="147"/>
      <c r="AP62" s="147"/>
      <c r="AQ62" s="147"/>
      <c r="AR62" s="147"/>
      <c r="AS62" s="156"/>
      <c r="AT62" s="106"/>
      <c r="AU62" s="106"/>
      <c r="AV62" s="106"/>
      <c r="AW62" s="106"/>
    </row>
    <row r="63" spans="1:49" ht="18" customHeight="1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  <c r="T63" s="147"/>
      <c r="U63" s="147"/>
      <c r="V63" s="147"/>
      <c r="W63" s="147"/>
      <c r="X63" s="147"/>
      <c r="Y63" s="147"/>
      <c r="Z63" s="147"/>
      <c r="AA63" s="147"/>
      <c r="AB63" s="147"/>
      <c r="AC63" s="147"/>
      <c r="AD63" s="147"/>
      <c r="AE63" s="147"/>
      <c r="AF63" s="147"/>
      <c r="AG63" s="147"/>
      <c r="AH63" s="147"/>
      <c r="AI63" s="147"/>
      <c r="AJ63" s="147"/>
      <c r="AK63" s="147"/>
      <c r="AL63" s="147"/>
      <c r="AM63" s="147"/>
      <c r="AN63" s="147"/>
      <c r="AO63" s="147"/>
      <c r="AP63" s="147"/>
      <c r="AQ63" s="147"/>
      <c r="AR63" s="147"/>
      <c r="AS63" s="156"/>
      <c r="AT63" s="106"/>
      <c r="AU63" s="106"/>
      <c r="AV63" s="106"/>
      <c r="AW63" s="106"/>
    </row>
    <row r="64" spans="1:49" ht="18" customHeight="1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  <c r="T64" s="147"/>
      <c r="U64" s="147"/>
      <c r="V64" s="147"/>
      <c r="W64" s="147"/>
      <c r="X64" s="147"/>
      <c r="Y64" s="147"/>
      <c r="Z64" s="147"/>
      <c r="AA64" s="147"/>
      <c r="AB64" s="147"/>
      <c r="AC64" s="147"/>
      <c r="AD64" s="147"/>
      <c r="AE64" s="147"/>
      <c r="AF64" s="147"/>
      <c r="AG64" s="147"/>
      <c r="AH64" s="147"/>
      <c r="AI64" s="147"/>
      <c r="AJ64" s="147"/>
      <c r="AK64" s="147"/>
      <c r="AL64" s="147"/>
      <c r="AM64" s="147"/>
      <c r="AN64" s="147"/>
      <c r="AO64" s="147"/>
      <c r="AP64" s="147"/>
      <c r="AQ64" s="147"/>
      <c r="AR64" s="147"/>
      <c r="AS64" s="156"/>
      <c r="AT64" s="106"/>
      <c r="AU64" s="106"/>
      <c r="AV64" s="106"/>
      <c r="AW64" s="106"/>
    </row>
    <row r="65" spans="1:58" ht="18" customHeight="1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  <c r="T65" s="147"/>
      <c r="U65" s="147"/>
      <c r="V65" s="147"/>
      <c r="W65" s="147"/>
      <c r="X65" s="147"/>
      <c r="Y65" s="147"/>
      <c r="Z65" s="147"/>
      <c r="AA65" s="147"/>
      <c r="AB65" s="147"/>
      <c r="AC65" s="147"/>
      <c r="AD65" s="147"/>
      <c r="AE65" s="147"/>
      <c r="AF65" s="147"/>
      <c r="AG65" s="147"/>
      <c r="AH65" s="147"/>
      <c r="AI65" s="147"/>
      <c r="AJ65" s="147"/>
      <c r="AK65" s="147"/>
      <c r="AL65" s="147"/>
      <c r="AM65" s="147"/>
      <c r="AN65" s="147"/>
      <c r="AO65" s="147"/>
      <c r="AP65" s="147"/>
      <c r="AQ65" s="147"/>
      <c r="AR65" s="147"/>
      <c r="AS65" s="156"/>
      <c r="AT65" s="106"/>
      <c r="AU65" s="106"/>
      <c r="AV65" s="106"/>
      <c r="AW65" s="106"/>
    </row>
    <row r="66" spans="1:58" ht="18" customHeight="1">
      <c r="AS66" s="101"/>
      <c r="AT66" s="106"/>
      <c r="AU66" s="106"/>
      <c r="AV66" s="106"/>
      <c r="AW66" s="106"/>
    </row>
    <row r="67" spans="1:58" ht="18" customHeight="1">
      <c r="AS67" s="101"/>
      <c r="AT67" s="106"/>
      <c r="AU67" s="106"/>
      <c r="AV67" s="106"/>
      <c r="AW67" s="106"/>
    </row>
    <row r="68" spans="1:58" ht="18" customHeight="1">
      <c r="F68" s="147"/>
      <c r="G68" s="147"/>
      <c r="H68" s="147"/>
      <c r="I68" s="147"/>
      <c r="J68" s="147"/>
      <c r="K68" s="147"/>
      <c r="L68" s="147"/>
      <c r="M68" s="147"/>
      <c r="N68" s="147"/>
      <c r="O68" s="147"/>
      <c r="P68" s="147"/>
      <c r="Q68" s="147"/>
      <c r="R68" s="147"/>
      <c r="S68" s="147"/>
      <c r="T68" s="147"/>
      <c r="U68" s="147"/>
      <c r="V68" s="147"/>
      <c r="W68" s="147"/>
      <c r="X68" s="147"/>
      <c r="Y68" s="147"/>
      <c r="Z68" s="147"/>
      <c r="AA68" s="147"/>
      <c r="AB68" s="147"/>
      <c r="AC68" s="147"/>
      <c r="AD68" s="147"/>
      <c r="AE68" s="147"/>
      <c r="AF68" s="147"/>
      <c r="AG68" s="147"/>
      <c r="AH68" s="147"/>
      <c r="AI68" s="147"/>
      <c r="AJ68" s="147"/>
      <c r="AK68" s="147"/>
      <c r="AL68" s="147"/>
      <c r="AM68" s="147"/>
      <c r="AN68" s="147"/>
      <c r="AO68" s="147"/>
      <c r="AP68" s="147"/>
      <c r="AQ68" s="147"/>
      <c r="AR68" s="147"/>
      <c r="AS68" s="147"/>
      <c r="AT68" s="147"/>
      <c r="AU68" s="147"/>
      <c r="AV68" s="147"/>
      <c r="AW68" s="147"/>
      <c r="AX68" s="147"/>
      <c r="AY68" s="147"/>
      <c r="AZ68" s="147"/>
      <c r="BA68" s="147"/>
      <c r="BB68" s="147"/>
      <c r="BC68" s="147"/>
      <c r="BD68" s="147"/>
      <c r="BE68" s="147"/>
      <c r="BF68" s="147"/>
    </row>
    <row r="69" spans="1:58" ht="18" customHeight="1">
      <c r="A69" s="101"/>
      <c r="B69" s="101"/>
      <c r="C69" s="157"/>
      <c r="D69" s="101"/>
      <c r="E69" s="101"/>
      <c r="F69" s="147"/>
      <c r="G69" s="147"/>
      <c r="H69" s="147"/>
      <c r="I69" s="147"/>
      <c r="J69" s="147"/>
      <c r="K69" s="147"/>
      <c r="L69" s="147"/>
      <c r="M69" s="147"/>
      <c r="N69" s="147"/>
      <c r="O69" s="147"/>
      <c r="P69" s="147"/>
      <c r="Q69" s="147"/>
      <c r="R69" s="147"/>
      <c r="S69" s="147"/>
      <c r="T69" s="147"/>
      <c r="U69" s="147"/>
      <c r="V69" s="147"/>
      <c r="W69" s="147"/>
      <c r="X69" s="147"/>
      <c r="Y69" s="147"/>
      <c r="Z69" s="147"/>
      <c r="AA69" s="147"/>
      <c r="AB69" s="147"/>
      <c r="AC69" s="147"/>
      <c r="AD69" s="147"/>
      <c r="AE69" s="147"/>
      <c r="AF69" s="147"/>
      <c r="AG69" s="147"/>
      <c r="AH69" s="147"/>
      <c r="AI69" s="147"/>
      <c r="AJ69" s="147"/>
      <c r="AK69" s="147"/>
      <c r="AL69" s="147"/>
      <c r="AM69" s="147"/>
      <c r="AN69" s="147"/>
      <c r="AO69" s="147"/>
      <c r="AP69" s="147"/>
      <c r="AQ69" s="147"/>
      <c r="AR69" s="147"/>
      <c r="AS69" s="147"/>
      <c r="AT69" s="147"/>
      <c r="AU69" s="147"/>
      <c r="AV69" s="147"/>
      <c r="AW69" s="147"/>
      <c r="AX69" s="147"/>
      <c r="AY69" s="147"/>
      <c r="AZ69" s="147"/>
      <c r="BA69" s="147"/>
      <c r="BB69" s="147"/>
      <c r="BC69" s="147"/>
      <c r="BD69" s="147"/>
      <c r="BE69" s="147"/>
      <c r="BF69" s="147"/>
    </row>
    <row r="70" spans="1:58" ht="18" customHeight="1">
      <c r="A70" s="101"/>
      <c r="B70" s="101"/>
      <c r="C70" s="157"/>
      <c r="D70" s="101"/>
      <c r="E70" s="101"/>
      <c r="F70" s="147"/>
      <c r="G70" s="147"/>
      <c r="H70" s="147"/>
      <c r="I70" s="147"/>
      <c r="J70" s="147"/>
      <c r="K70" s="147"/>
      <c r="L70" s="147"/>
      <c r="M70" s="147"/>
      <c r="N70" s="147"/>
      <c r="O70" s="147"/>
      <c r="P70" s="147"/>
      <c r="Q70" s="147"/>
      <c r="R70" s="147"/>
      <c r="S70" s="147"/>
      <c r="T70" s="147"/>
      <c r="U70" s="147"/>
      <c r="V70" s="147"/>
      <c r="W70" s="147"/>
      <c r="X70" s="147"/>
      <c r="Y70" s="147"/>
      <c r="Z70" s="147"/>
      <c r="AA70" s="147"/>
      <c r="AB70" s="147"/>
      <c r="AC70" s="147"/>
      <c r="AD70" s="147"/>
      <c r="AE70" s="147"/>
      <c r="AF70" s="147"/>
      <c r="AG70" s="147"/>
      <c r="AH70" s="147"/>
      <c r="AI70" s="147"/>
      <c r="AJ70" s="147"/>
      <c r="AK70" s="147"/>
      <c r="AL70" s="147"/>
      <c r="AM70" s="147"/>
      <c r="AN70" s="147"/>
      <c r="AO70" s="147"/>
      <c r="AP70" s="147"/>
      <c r="AQ70" s="147"/>
      <c r="AR70" s="147"/>
      <c r="AS70" s="147"/>
      <c r="AT70" s="147"/>
      <c r="AU70" s="147"/>
      <c r="AV70" s="147"/>
      <c r="AW70" s="147"/>
      <c r="AX70" s="147"/>
      <c r="AY70" s="147"/>
      <c r="AZ70" s="147"/>
      <c r="BA70" s="147"/>
      <c r="BB70" s="147"/>
      <c r="BC70" s="147"/>
      <c r="BD70" s="147"/>
      <c r="BE70" s="147"/>
      <c r="BF70" s="147"/>
    </row>
    <row r="71" spans="1:58" ht="18" customHeight="1">
      <c r="A71" s="101"/>
      <c r="B71" s="101"/>
      <c r="C71" s="158"/>
      <c r="D71" s="101"/>
      <c r="E71" s="101"/>
      <c r="F71" s="147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  <c r="W71" s="147"/>
      <c r="X71" s="147"/>
      <c r="Y71" s="147"/>
      <c r="Z71" s="147"/>
      <c r="AA71" s="147"/>
      <c r="AB71" s="147"/>
      <c r="AC71" s="147"/>
      <c r="AD71" s="147"/>
      <c r="AE71" s="147"/>
      <c r="AF71" s="147"/>
      <c r="AG71" s="147"/>
      <c r="AH71" s="147"/>
      <c r="AI71" s="147"/>
      <c r="AJ71" s="147"/>
      <c r="AK71" s="147"/>
      <c r="AL71" s="147"/>
      <c r="AM71" s="147"/>
      <c r="AN71" s="147"/>
      <c r="AO71" s="147"/>
      <c r="AP71" s="147"/>
      <c r="AQ71" s="147"/>
      <c r="AR71" s="147"/>
      <c r="AS71" s="147"/>
      <c r="AT71" s="147"/>
      <c r="AU71" s="147"/>
      <c r="AV71" s="147"/>
      <c r="AW71" s="147"/>
      <c r="AX71" s="147"/>
      <c r="AY71" s="147"/>
      <c r="AZ71" s="147"/>
      <c r="BA71" s="147"/>
      <c r="BB71" s="147"/>
      <c r="BC71" s="147"/>
      <c r="BD71" s="147"/>
      <c r="BE71" s="147"/>
      <c r="BF71" s="147"/>
    </row>
    <row r="72" spans="1:58" ht="18" customHeight="1">
      <c r="A72" s="101"/>
      <c r="B72" s="101"/>
      <c r="C72" s="158"/>
      <c r="D72" s="101"/>
      <c r="E72" s="101"/>
      <c r="F72" s="147"/>
      <c r="G72" s="147"/>
      <c r="H72" s="147"/>
      <c r="I72" s="147"/>
      <c r="J72" s="147"/>
      <c r="K72" s="147"/>
      <c r="L72" s="147"/>
      <c r="M72" s="147"/>
      <c r="N72" s="147"/>
      <c r="O72" s="147"/>
      <c r="P72" s="147"/>
      <c r="Q72" s="147"/>
      <c r="R72" s="147"/>
      <c r="S72" s="147"/>
      <c r="T72" s="147"/>
      <c r="U72" s="147"/>
      <c r="V72" s="147"/>
      <c r="W72" s="147"/>
      <c r="X72" s="147"/>
      <c r="Y72" s="147"/>
      <c r="Z72" s="147"/>
      <c r="AA72" s="147"/>
      <c r="AB72" s="147"/>
      <c r="AC72" s="147"/>
      <c r="AD72" s="147"/>
      <c r="AE72" s="147"/>
      <c r="AF72" s="147"/>
      <c r="AG72" s="147"/>
      <c r="AH72" s="147"/>
      <c r="AI72" s="147"/>
      <c r="AJ72" s="147"/>
      <c r="AK72" s="147"/>
      <c r="AL72" s="147"/>
      <c r="AM72" s="147"/>
      <c r="AN72" s="147"/>
      <c r="AO72" s="147"/>
      <c r="AP72" s="147"/>
      <c r="AQ72" s="147"/>
      <c r="AR72" s="147"/>
      <c r="AS72" s="147"/>
      <c r="AT72" s="147"/>
      <c r="AU72" s="147"/>
      <c r="AV72" s="147"/>
      <c r="AW72" s="147"/>
      <c r="AX72" s="147"/>
      <c r="AY72" s="147"/>
      <c r="AZ72" s="147"/>
      <c r="BA72" s="147"/>
      <c r="BB72" s="147"/>
      <c r="BC72" s="147"/>
      <c r="BD72" s="147"/>
      <c r="BE72" s="147"/>
      <c r="BF72" s="147"/>
    </row>
    <row r="73" spans="1:58" ht="18" customHeight="1">
      <c r="A73" s="101"/>
      <c r="B73" s="101"/>
      <c r="C73" s="158"/>
      <c r="D73" s="101"/>
      <c r="E73" s="101"/>
      <c r="F73" s="147"/>
      <c r="G73" s="147"/>
      <c r="H73" s="147"/>
      <c r="I73" s="147"/>
      <c r="J73" s="147"/>
      <c r="K73" s="147"/>
      <c r="L73" s="147"/>
      <c r="M73" s="147"/>
      <c r="N73" s="147"/>
      <c r="O73" s="147"/>
      <c r="P73" s="147"/>
      <c r="Q73" s="147"/>
      <c r="R73" s="147"/>
      <c r="S73" s="147"/>
      <c r="T73" s="147"/>
      <c r="U73" s="147"/>
      <c r="V73" s="147"/>
      <c r="W73" s="147"/>
      <c r="X73" s="147"/>
      <c r="Y73" s="147"/>
      <c r="Z73" s="147"/>
      <c r="AA73" s="147"/>
      <c r="AB73" s="147"/>
      <c r="AC73" s="147"/>
      <c r="AD73" s="147"/>
      <c r="AE73" s="147"/>
      <c r="AF73" s="147"/>
      <c r="AG73" s="147"/>
      <c r="AH73" s="147"/>
      <c r="AI73" s="147"/>
      <c r="AJ73" s="147"/>
      <c r="AK73" s="147"/>
      <c r="AL73" s="147"/>
      <c r="AM73" s="147"/>
      <c r="AN73" s="147"/>
      <c r="AO73" s="147"/>
      <c r="AP73" s="147"/>
      <c r="AQ73" s="147"/>
      <c r="AR73" s="147"/>
      <c r="AS73" s="147"/>
      <c r="AT73" s="147"/>
      <c r="AU73" s="147"/>
      <c r="AV73" s="147"/>
      <c r="AW73" s="147"/>
      <c r="AX73" s="147"/>
      <c r="AY73" s="147"/>
      <c r="AZ73" s="147"/>
      <c r="BA73" s="147"/>
      <c r="BB73" s="147"/>
      <c r="BC73" s="147"/>
      <c r="BD73" s="147"/>
      <c r="BE73" s="147"/>
      <c r="BF73" s="147"/>
    </row>
    <row r="74" spans="1:58" ht="18" customHeight="1">
      <c r="A74" s="65"/>
      <c r="B74" s="101"/>
      <c r="C74" s="158"/>
      <c r="D74" s="101"/>
      <c r="E74" s="101"/>
      <c r="F74" s="101"/>
      <c r="G74" s="101"/>
      <c r="H74" s="101"/>
      <c r="I74" s="65"/>
      <c r="J74" s="101"/>
      <c r="K74" s="101"/>
      <c r="L74" s="101"/>
      <c r="M74" s="159"/>
      <c r="N74" s="159"/>
      <c r="O74" s="159"/>
      <c r="P74" s="159"/>
      <c r="Q74" s="160"/>
      <c r="R74" s="159"/>
      <c r="S74" s="161"/>
      <c r="T74" s="159"/>
      <c r="U74" s="159"/>
      <c r="V74" s="162"/>
      <c r="W74" s="159"/>
      <c r="X74" s="159"/>
      <c r="Y74" s="159"/>
      <c r="Z74" s="158"/>
      <c r="AA74" s="158"/>
      <c r="AB74" s="163"/>
      <c r="AC74" s="164"/>
      <c r="AD74" s="158"/>
      <c r="AE74" s="158"/>
      <c r="AF74" s="158"/>
      <c r="AG74" s="158"/>
      <c r="AH74" s="158"/>
      <c r="AI74" s="158"/>
      <c r="AJ74" s="158"/>
      <c r="AK74" s="158"/>
      <c r="AL74" s="158"/>
      <c r="AM74" s="158"/>
      <c r="AN74" s="158"/>
      <c r="AO74" s="165"/>
      <c r="AP74" s="165"/>
      <c r="AQ74" s="101"/>
      <c r="AR74" s="101"/>
      <c r="AS74" s="101"/>
    </row>
    <row r="75" spans="1:58" ht="18" customHeight="1">
      <c r="A75" s="65"/>
      <c r="B75" s="101"/>
      <c r="C75" s="158"/>
      <c r="D75" s="101"/>
      <c r="E75" s="101"/>
      <c r="F75" s="101"/>
      <c r="G75" s="101"/>
      <c r="H75" s="101"/>
      <c r="I75" s="65"/>
      <c r="J75" s="101"/>
      <c r="K75" s="101"/>
      <c r="L75" s="101"/>
      <c r="M75" s="159"/>
      <c r="N75" s="159"/>
      <c r="O75" s="159"/>
      <c r="P75" s="159"/>
      <c r="Q75" s="160"/>
      <c r="R75" s="159"/>
      <c r="S75" s="161"/>
      <c r="T75" s="159"/>
      <c r="U75" s="159"/>
      <c r="V75" s="162"/>
      <c r="W75" s="159"/>
      <c r="X75" s="159"/>
      <c r="Y75" s="159"/>
      <c r="Z75" s="158"/>
      <c r="AA75" s="158"/>
      <c r="AB75" s="163"/>
      <c r="AC75" s="164"/>
      <c r="AD75" s="158"/>
      <c r="AE75" s="158"/>
      <c r="AF75" s="158"/>
      <c r="AG75" s="158"/>
      <c r="AH75" s="158"/>
      <c r="AI75" s="158"/>
      <c r="AJ75" s="158"/>
      <c r="AK75" s="158"/>
      <c r="AL75" s="158"/>
      <c r="AM75" s="158"/>
      <c r="AN75" s="158"/>
      <c r="AO75" s="165"/>
      <c r="AP75" s="165"/>
      <c r="AQ75" s="101"/>
      <c r="AR75" s="101"/>
      <c r="AS75" s="101"/>
    </row>
    <row r="76" spans="1:58" ht="18" customHeight="1">
      <c r="A76" s="65"/>
      <c r="B76" s="101"/>
      <c r="C76" s="158"/>
      <c r="D76" s="101"/>
      <c r="E76" s="101"/>
      <c r="F76" s="101"/>
      <c r="G76" s="101"/>
      <c r="H76" s="101"/>
      <c r="I76" s="65"/>
      <c r="J76" s="101"/>
      <c r="K76" s="101"/>
      <c r="L76" s="101"/>
      <c r="M76" s="159"/>
      <c r="N76" s="159"/>
      <c r="O76" s="159"/>
      <c r="P76" s="159"/>
      <c r="Q76" s="160"/>
      <c r="R76" s="159"/>
      <c r="S76" s="161"/>
      <c r="T76" s="159"/>
      <c r="U76" s="159"/>
      <c r="V76" s="162"/>
      <c r="W76" s="159"/>
      <c r="X76" s="159"/>
      <c r="Y76" s="159"/>
      <c r="Z76" s="158"/>
      <c r="AA76" s="158"/>
      <c r="AB76" s="163"/>
      <c r="AC76" s="164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65"/>
      <c r="AP76" s="165"/>
      <c r="AQ76" s="101"/>
      <c r="AR76" s="101"/>
      <c r="AS76" s="101"/>
    </row>
    <row r="77" spans="1:58" ht="18" customHeight="1">
      <c r="A77" s="65"/>
      <c r="B77" s="166"/>
      <c r="C77" s="166"/>
      <c r="D77" s="166"/>
      <c r="E77" s="101"/>
      <c r="F77" s="101"/>
      <c r="G77" s="101"/>
      <c r="H77" s="101"/>
      <c r="I77" s="65"/>
      <c r="J77" s="101"/>
      <c r="K77" s="101"/>
      <c r="L77" s="101"/>
      <c r="M77" s="159"/>
      <c r="N77" s="159"/>
      <c r="O77" s="159"/>
      <c r="P77" s="159"/>
      <c r="Q77" s="160"/>
      <c r="R77" s="159"/>
      <c r="S77" s="161"/>
      <c r="T77" s="159"/>
      <c r="U77" s="159"/>
      <c r="V77" s="162"/>
      <c r="W77" s="159"/>
      <c r="X77" s="159"/>
      <c r="Y77" s="159"/>
      <c r="Z77" s="158"/>
      <c r="AA77" s="158"/>
      <c r="AB77" s="163"/>
      <c r="AC77" s="164"/>
      <c r="AD77" s="158"/>
      <c r="AE77" s="158"/>
      <c r="AF77" s="158"/>
      <c r="AG77" s="158"/>
      <c r="AH77" s="158"/>
      <c r="AI77" s="158"/>
      <c r="AJ77" s="158"/>
      <c r="AK77" s="158"/>
      <c r="AL77" s="158"/>
      <c r="AM77" s="158"/>
      <c r="AN77" s="158"/>
      <c r="AO77" s="165"/>
      <c r="AP77" s="165"/>
      <c r="AQ77" s="101"/>
      <c r="AR77" s="101"/>
      <c r="AS77" s="101"/>
    </row>
  </sheetData>
  <mergeCells count="29">
    <mergeCell ref="K56:L56"/>
    <mergeCell ref="F58:L58"/>
    <mergeCell ref="B77:D77"/>
    <mergeCell ref="X4:Y4"/>
    <mergeCell ref="AA4:AA5"/>
    <mergeCell ref="AB4:AC4"/>
    <mergeCell ref="AI4:AI5"/>
    <mergeCell ref="AT7:BA7"/>
    <mergeCell ref="I47:L47"/>
    <mergeCell ref="AL3:AL5"/>
    <mergeCell ref="AM3:AM5"/>
    <mergeCell ref="AN3:AN5"/>
    <mergeCell ref="AO3:AO5"/>
    <mergeCell ref="AP3:AP5"/>
    <mergeCell ref="A4:B4"/>
    <mergeCell ref="C4:D4"/>
    <mergeCell ref="G4:I4"/>
    <mergeCell ref="J4:K4"/>
    <mergeCell ref="L4:M4"/>
    <mergeCell ref="A1:D1"/>
    <mergeCell ref="R1:U1"/>
    <mergeCell ref="A2:D2"/>
    <mergeCell ref="L3:AD3"/>
    <mergeCell ref="AE3:AI3"/>
    <mergeCell ref="AK3:AK5"/>
    <mergeCell ref="O4:P4"/>
    <mergeCell ref="Q4:T4"/>
    <mergeCell ref="U4:U5"/>
    <mergeCell ref="V4:W4"/>
  </mergeCells>
  <conditionalFormatting sqref="AC58:AI58 W58:Z58 AO58:AP58 AO47:AP47 AK42:AN42 AQ7:AR40 AK69:AN77 AK7:AO40 AP7:AP39 AS59:AS65 AK43:AR45 AO49:AO55 AK46:AK55 AL46:AN53 AQ41 AQ49:AR55 AK61:AO65 AQ61:AR65 AK57:AN58">
    <cfRule type="cellIs" priority="1" stopIfTrue="1" operator="between">
      <formula>"si es mayor o igual 50,0"</formula>
      <formula>"si es menor que 50,0"</formula>
    </cfRule>
  </conditionalFormatting>
  <printOptions horizontalCentered="1"/>
  <pageMargins left="1.9685039370078741" right="0" top="0.55118110236220474" bottom="0.55118110236220474" header="0.31496062992125984" footer="0.31496062992125984"/>
  <pageSetup paperSize="5" scale="21" orientation="landscape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Y101"/>
  <sheetViews>
    <sheetView showWhiteSpace="0" zoomScale="25" zoomScaleNormal="25" zoomScaleSheetLayoutView="10" zoomScalePageLayoutView="75" workbookViewId="0">
      <selection activeCell="X37" sqref="X37:Y37"/>
    </sheetView>
  </sheetViews>
  <sheetFormatPr baseColWidth="10" defaultRowHeight="50.1" customHeight="1"/>
  <cols>
    <col min="1" max="1" width="11.85546875" style="167" customWidth="1"/>
    <col min="2" max="2" width="61.28515625" style="167" customWidth="1"/>
    <col min="3" max="3" width="24.5703125" style="167" customWidth="1"/>
    <col min="4" max="4" width="25.28515625" style="167" customWidth="1"/>
    <col min="5" max="5" width="27.28515625" style="167" customWidth="1"/>
    <col min="6" max="6" width="25.85546875" style="167" customWidth="1"/>
    <col min="7" max="7" width="25.5703125" style="7" customWidth="1"/>
    <col min="8" max="8" width="24.5703125" style="7" customWidth="1"/>
    <col min="9" max="9" width="23.42578125" style="7" customWidth="1"/>
    <col min="10" max="10" width="27.5703125" style="7" customWidth="1"/>
    <col min="11" max="11" width="23" style="7" customWidth="1"/>
    <col min="12" max="12" width="21.7109375" style="167" customWidth="1"/>
    <col min="13" max="13" width="17.7109375" style="167" customWidth="1"/>
    <col min="14" max="14" width="11.42578125" style="167" customWidth="1"/>
    <col min="15" max="15" width="22.42578125" style="167" customWidth="1"/>
    <col min="16" max="16" width="26.7109375" style="167" customWidth="1"/>
    <col min="17" max="17" width="32.28515625" style="167" customWidth="1"/>
    <col min="18" max="18" width="25.42578125" style="167" customWidth="1"/>
    <col min="19" max="19" width="28.85546875" style="167" customWidth="1"/>
    <col min="20" max="20" width="28.140625" style="167" customWidth="1"/>
    <col min="21" max="21" width="19" style="167" customWidth="1"/>
    <col min="22" max="22" width="24.28515625" style="167" customWidth="1"/>
    <col min="23" max="16384" width="11.42578125" style="167"/>
  </cols>
  <sheetData>
    <row r="1" spans="1:22" ht="50.1" customHeight="1">
      <c r="A1" s="185" t="s">
        <v>109</v>
      </c>
      <c r="B1" s="185"/>
      <c r="C1" s="185"/>
      <c r="D1" s="185"/>
      <c r="E1" s="186"/>
      <c r="F1" s="186"/>
      <c r="G1" s="186"/>
      <c r="H1" s="186"/>
      <c r="I1" s="186"/>
      <c r="J1" s="186"/>
      <c r="K1" s="186"/>
    </row>
    <row r="2" spans="1:22" ht="50.1" customHeight="1">
      <c r="A2" s="185" t="s">
        <v>1</v>
      </c>
      <c r="B2" s="185"/>
      <c r="C2" s="185"/>
      <c r="D2" s="185"/>
      <c r="E2" s="186"/>
      <c r="F2" s="186"/>
      <c r="G2" s="186"/>
      <c r="H2" s="186"/>
      <c r="I2" s="186"/>
      <c r="J2" s="186"/>
      <c r="K2" s="186"/>
    </row>
    <row r="3" spans="1:22" ht="50.1" customHeight="1" thickBot="1">
      <c r="A3" s="181"/>
      <c r="B3" s="187" t="s">
        <v>110</v>
      </c>
      <c r="C3" s="187"/>
      <c r="D3" s="187"/>
      <c r="E3" s="187"/>
      <c r="F3" s="187"/>
      <c r="G3" s="187"/>
      <c r="H3" s="187"/>
      <c r="I3" s="187"/>
      <c r="J3" s="187"/>
      <c r="K3" s="188"/>
    </row>
    <row r="4" spans="1:22" ht="50.1" customHeight="1" thickBot="1">
      <c r="A4" s="189"/>
      <c r="B4" s="190" t="s">
        <v>111</v>
      </c>
      <c r="C4" s="191" t="s">
        <v>112</v>
      </c>
      <c r="D4" s="191" t="s">
        <v>114</v>
      </c>
      <c r="E4" s="192" t="s">
        <v>113</v>
      </c>
      <c r="F4" s="191" t="s">
        <v>115</v>
      </c>
      <c r="G4" s="192" t="s">
        <v>113</v>
      </c>
      <c r="H4" s="191" t="s">
        <v>116</v>
      </c>
      <c r="I4" s="192" t="s">
        <v>113</v>
      </c>
      <c r="J4" s="191" t="s">
        <v>117</v>
      </c>
      <c r="K4" s="192" t="s">
        <v>113</v>
      </c>
    </row>
    <row r="5" spans="1:22" ht="50.1" customHeight="1">
      <c r="A5" s="189"/>
      <c r="B5" s="105" t="s">
        <v>118</v>
      </c>
      <c r="C5" s="193"/>
      <c r="D5" s="193"/>
      <c r="E5" s="194"/>
      <c r="F5" s="193"/>
      <c r="G5" s="194"/>
      <c r="H5" s="193"/>
      <c r="I5" s="194"/>
      <c r="J5" s="193"/>
      <c r="K5" s="194"/>
    </row>
    <row r="6" spans="1:22" ht="50.1" customHeight="1">
      <c r="A6" s="195">
        <v>1</v>
      </c>
      <c r="B6" s="169" t="s">
        <v>128</v>
      </c>
      <c r="C6" s="196">
        <f>'Nom. Sic. Sem. 1'!AQ41</f>
        <v>0</v>
      </c>
      <c r="D6" s="197">
        <f>'Nom. Sic. Sem. 2'!AQ41</f>
        <v>0</v>
      </c>
      <c r="E6" s="198">
        <f>D6-C6</f>
        <v>0</v>
      </c>
      <c r="F6" s="196">
        <f>'Nom. Sic. Sem. 3'!AQ47</f>
        <v>0</v>
      </c>
      <c r="G6" s="199">
        <f>F6-D6</f>
        <v>0</v>
      </c>
      <c r="H6" s="171">
        <f>'Nom. Sic. Sem. 4'!AQ41</f>
        <v>0</v>
      </c>
      <c r="I6" s="200">
        <f>H6-F6</f>
        <v>0</v>
      </c>
      <c r="J6" s="201">
        <f>'Nom. Sic. Sem. 5'!AQ41</f>
        <v>0</v>
      </c>
      <c r="K6" s="202"/>
    </row>
    <row r="7" spans="1:22" ht="50.1" customHeight="1">
      <c r="A7" s="195">
        <v>2</v>
      </c>
      <c r="B7" s="169" t="s">
        <v>129</v>
      </c>
      <c r="C7" s="196">
        <f>'Nom. Sic. Sem. 1'!AQ47</f>
        <v>0</v>
      </c>
      <c r="D7" s="203">
        <f>'Nom. Sic. Sem. 2'!AQ46</f>
        <v>0</v>
      </c>
      <c r="E7" s="198">
        <f>D7-C7</f>
        <v>0</v>
      </c>
      <c r="F7" s="196">
        <f>'Nom. Sic. Sem. 3'!AQ47</f>
        <v>0</v>
      </c>
      <c r="G7" s="199">
        <f>F7-D7</f>
        <v>0</v>
      </c>
      <c r="H7" s="171">
        <f>'Nom. Sic. Sem. 5'!AQ47</f>
        <v>0</v>
      </c>
      <c r="I7" s="200">
        <f>H7-F7</f>
        <v>0</v>
      </c>
      <c r="J7" s="201">
        <f>'Nom. Sic. Sem. 5'!AQ47</f>
        <v>0</v>
      </c>
      <c r="K7" s="202"/>
    </row>
    <row r="8" spans="1:22" ht="50.1" customHeight="1">
      <c r="A8" s="195">
        <v>3</v>
      </c>
      <c r="B8" s="169" t="s">
        <v>130</v>
      </c>
      <c r="C8" s="196">
        <f>'Nom. Sic. Sem. 1'!AQ58</f>
        <v>0</v>
      </c>
      <c r="D8" s="203">
        <f>'Nom. Sic. Sem. 2'!AQ56</f>
        <v>0</v>
      </c>
      <c r="E8" s="198">
        <f>D8-C8</f>
        <v>0</v>
      </c>
      <c r="F8" s="196">
        <f>'Nom. Sic. Sem. 3'!AQ56</f>
        <v>0</v>
      </c>
      <c r="G8" s="199">
        <f>F8-D8</f>
        <v>0</v>
      </c>
      <c r="H8" s="171">
        <f>'Nom. Sic. Sem. 4'!AQ56</f>
        <v>0</v>
      </c>
      <c r="I8" s="200">
        <f>H8-F8</f>
        <v>0</v>
      </c>
      <c r="J8" s="201">
        <f>'Nom. Sic. Sem. 5'!AQ56</f>
        <v>0</v>
      </c>
      <c r="K8" s="202"/>
      <c r="O8" s="183" t="s">
        <v>137</v>
      </c>
      <c r="P8" s="213"/>
      <c r="Q8" s="213"/>
      <c r="R8" s="213"/>
      <c r="S8" s="213"/>
      <c r="T8" s="184"/>
    </row>
    <row r="9" spans="1:22" ht="55.5" customHeight="1">
      <c r="A9" s="195">
        <v>4</v>
      </c>
      <c r="B9" s="169" t="s">
        <v>131</v>
      </c>
      <c r="C9" s="196"/>
      <c r="D9" s="203"/>
      <c r="E9" s="198">
        <f>D9-C9</f>
        <v>0</v>
      </c>
      <c r="F9" s="196"/>
      <c r="G9" s="199"/>
      <c r="H9" s="171"/>
      <c r="I9" s="200"/>
      <c r="J9" s="201"/>
      <c r="K9" s="202"/>
      <c r="N9" s="103"/>
      <c r="O9" s="105" t="str">
        <f>B6</f>
        <v>Fijos ganaderia de leche</v>
      </c>
      <c r="P9" s="212" t="str">
        <f>B7</f>
        <v>Empleados</v>
      </c>
      <c r="Q9" s="169" t="str">
        <f>B8</f>
        <v>Temporeros ganaderia de leche</v>
      </c>
      <c r="R9" s="169" t="str">
        <f>B9</f>
        <v>Vacaciones</v>
      </c>
      <c r="S9" s="170" t="str">
        <f>B10</f>
        <v>Ticket</v>
      </c>
      <c r="T9" s="170" t="str">
        <f>B11</f>
        <v>Sueldos empleados fijos</v>
      </c>
      <c r="U9" s="7"/>
      <c r="V9" s="105" t="s">
        <v>119</v>
      </c>
    </row>
    <row r="10" spans="1:22" ht="50.1" customHeight="1">
      <c r="A10" s="195">
        <v>5</v>
      </c>
      <c r="B10" s="170" t="s">
        <v>9</v>
      </c>
      <c r="C10" s="196">
        <f>'Nom. Sic. Sem. 1'!AP60</f>
        <v>0</v>
      </c>
      <c r="D10" s="197">
        <f>'Nom. Sic. Sem. 2'!AP58</f>
        <v>0</v>
      </c>
      <c r="E10" s="198">
        <f>D10-C10</f>
        <v>0</v>
      </c>
      <c r="F10" s="196">
        <f>'Nom. Sic. Sem. 3'!AP58</f>
        <v>0</v>
      </c>
      <c r="G10" s="199">
        <f>F10-D10</f>
        <v>0</v>
      </c>
      <c r="H10" s="171">
        <f>'Nom. Sic. Sem. 4'!AP58</f>
        <v>0</v>
      </c>
      <c r="I10" s="200">
        <f>H10-F10</f>
        <v>0</v>
      </c>
      <c r="J10" s="201">
        <f>'Nom. Sic. Sem. 5'!AP58</f>
        <v>0</v>
      </c>
      <c r="K10" s="202"/>
      <c r="N10" s="103">
        <v>1</v>
      </c>
      <c r="O10" s="168">
        <f>C6</f>
        <v>0</v>
      </c>
      <c r="P10" s="168">
        <f>C7</f>
        <v>0</v>
      </c>
      <c r="Q10" s="168">
        <f>C8</f>
        <v>0</v>
      </c>
      <c r="R10" s="168">
        <f>C9</f>
        <v>0</v>
      </c>
      <c r="S10" s="168">
        <f>C10</f>
        <v>0</v>
      </c>
      <c r="T10" s="168">
        <f>C11</f>
        <v>0</v>
      </c>
      <c r="U10" s="7"/>
      <c r="V10" s="171">
        <f>SUM(O10:T10)</f>
        <v>0</v>
      </c>
    </row>
    <row r="11" spans="1:22" ht="50.1" customHeight="1">
      <c r="A11" s="195">
        <v>6</v>
      </c>
      <c r="B11" s="170" t="s">
        <v>132</v>
      </c>
      <c r="C11" s="196"/>
      <c r="D11" s="197"/>
      <c r="E11" s="198">
        <f>D11-C11</f>
        <v>0</v>
      </c>
      <c r="F11" s="196"/>
      <c r="G11" s="199">
        <f>F11-D11</f>
        <v>0</v>
      </c>
      <c r="H11" s="171"/>
      <c r="I11" s="200">
        <f>H11-F11</f>
        <v>0</v>
      </c>
      <c r="J11" s="201"/>
      <c r="K11" s="202"/>
      <c r="N11" s="103">
        <v>2</v>
      </c>
      <c r="O11" s="168">
        <f>D6</f>
        <v>0</v>
      </c>
      <c r="P11" s="168">
        <f>D7</f>
        <v>0</v>
      </c>
      <c r="Q11" s="168">
        <f>D8</f>
        <v>0</v>
      </c>
      <c r="R11" s="168">
        <f>D9</f>
        <v>0</v>
      </c>
      <c r="S11" s="168">
        <f>D10</f>
        <v>0</v>
      </c>
      <c r="T11" s="168">
        <f>D11</f>
        <v>0</v>
      </c>
      <c r="U11" s="7"/>
      <c r="V11" s="171">
        <f>SUM(O11:T11)</f>
        <v>0</v>
      </c>
    </row>
    <row r="12" spans="1:22" ht="50.1" customHeight="1">
      <c r="A12" s="195"/>
      <c r="B12" s="170" t="s">
        <v>133</v>
      </c>
      <c r="C12" s="204">
        <f>SUM(C6:C11)</f>
        <v>0</v>
      </c>
      <c r="D12" s="205">
        <f>SUM(D6:D11)</f>
        <v>0</v>
      </c>
      <c r="E12" s="198">
        <f>D12-C12</f>
        <v>0</v>
      </c>
      <c r="F12" s="204">
        <f>SUM(F6:F11)</f>
        <v>0</v>
      </c>
      <c r="G12" s="199">
        <f>F12-D12</f>
        <v>0</v>
      </c>
      <c r="H12" s="204">
        <f>SUM(H6:H11)</f>
        <v>0</v>
      </c>
      <c r="I12" s="200">
        <f>H12-F12</f>
        <v>0</v>
      </c>
      <c r="J12" s="204">
        <f>SUM(J6:J11)</f>
        <v>0</v>
      </c>
      <c r="K12" s="202"/>
      <c r="N12" s="103">
        <v>3</v>
      </c>
      <c r="O12" s="168">
        <f>F6</f>
        <v>0</v>
      </c>
      <c r="P12" s="168">
        <f>F7</f>
        <v>0</v>
      </c>
      <c r="Q12" s="168">
        <f>F8</f>
        <v>0</v>
      </c>
      <c r="R12" s="168">
        <f>F9</f>
        <v>0</v>
      </c>
      <c r="S12" s="168">
        <f>F10</f>
        <v>0</v>
      </c>
      <c r="T12" s="168">
        <f>F11</f>
        <v>0</v>
      </c>
      <c r="U12" s="7"/>
      <c r="V12" s="171">
        <f>SUM(O12:T12)</f>
        <v>0</v>
      </c>
    </row>
    <row r="13" spans="1:22" ht="50.1" customHeight="1">
      <c r="A13" s="195"/>
      <c r="B13" s="195" t="s">
        <v>8</v>
      </c>
      <c r="C13" s="196"/>
      <c r="D13" s="203"/>
      <c r="E13" s="198"/>
      <c r="F13" s="196"/>
      <c r="G13" s="206"/>
      <c r="H13" s="171"/>
      <c r="I13" s="200"/>
      <c r="J13" s="201"/>
      <c r="K13" s="202"/>
      <c r="N13" s="103">
        <v>4</v>
      </c>
      <c r="O13" s="168">
        <f>H6</f>
        <v>0</v>
      </c>
      <c r="P13" s="168">
        <f>H7</f>
        <v>0</v>
      </c>
      <c r="Q13" s="168">
        <f>H8</f>
        <v>0</v>
      </c>
      <c r="R13" s="168">
        <f>H9</f>
        <v>0</v>
      </c>
      <c r="S13" s="168">
        <f>H10</f>
        <v>0</v>
      </c>
      <c r="T13" s="168">
        <f>H11</f>
        <v>0</v>
      </c>
      <c r="U13" s="7"/>
      <c r="V13" s="171">
        <f>SUM(O13:T13)</f>
        <v>0</v>
      </c>
    </row>
    <row r="14" spans="1:22" ht="50.1" customHeight="1">
      <c r="A14" s="195">
        <v>1</v>
      </c>
      <c r="B14" s="169" t="s">
        <v>134</v>
      </c>
      <c r="C14" s="196">
        <f>'Nom. Sic. Sem. 1'!AN60</f>
        <v>0</v>
      </c>
      <c r="D14" s="203">
        <f>'Nom. Sic. Sem. 2'!AN58</f>
        <v>0</v>
      </c>
      <c r="E14" s="198">
        <f>D14-C14</f>
        <v>0</v>
      </c>
      <c r="F14" s="196">
        <f>'Nom. Sic. Sem. 3'!AN58</f>
        <v>0</v>
      </c>
      <c r="G14" s="199">
        <f>F14-D14</f>
        <v>0</v>
      </c>
      <c r="H14" s="171">
        <f>'Nom. Sic. Sem. 4'!AN58</f>
        <v>0</v>
      </c>
      <c r="I14" s="200">
        <f>H14-F14</f>
        <v>0</v>
      </c>
      <c r="J14" s="201">
        <f>'Nom. Sic. Sem. 5'!AN58</f>
        <v>0</v>
      </c>
      <c r="K14" s="202"/>
      <c r="N14" s="103">
        <v>5</v>
      </c>
      <c r="O14" s="172">
        <f>J6</f>
        <v>0</v>
      </c>
      <c r="P14" s="172">
        <f>J6</f>
        <v>0</v>
      </c>
      <c r="Q14" s="172">
        <f>J8</f>
        <v>0</v>
      </c>
      <c r="R14" s="172">
        <f>J9</f>
        <v>0</v>
      </c>
      <c r="S14" s="172">
        <f>J10</f>
        <v>0</v>
      </c>
      <c r="T14" s="172">
        <f>J11</f>
        <v>0</v>
      </c>
      <c r="U14" s="7"/>
      <c r="V14" s="171">
        <f>SUM(O14:T14)</f>
        <v>0</v>
      </c>
    </row>
    <row r="15" spans="1:22" ht="50.1" customHeight="1">
      <c r="A15" s="195">
        <v>2</v>
      </c>
      <c r="B15" s="169" t="s">
        <v>139</v>
      </c>
      <c r="C15" s="196">
        <f>'Nom. Sic. Sem. 1'!AM60 + 'Nom. Sic. Sem. 1'!AL60</f>
        <v>0</v>
      </c>
      <c r="D15" s="197">
        <f>'Nom. Sic. Sem. 2'!AL58 + 'Nom. Sic. Sem. 2'!AM58</f>
        <v>0</v>
      </c>
      <c r="E15" s="198">
        <f>D15-C15</f>
        <v>0</v>
      </c>
      <c r="F15" s="196">
        <f>'Nom. Sic. Sem. 3'!AL58 + 'Nom. Sic. Sem. 3'!AM58</f>
        <v>0</v>
      </c>
      <c r="G15" s="199">
        <f>F15-D15</f>
        <v>0</v>
      </c>
      <c r="H15" s="171">
        <f>'Nom. Sic. Sem. 4'!AL58 + 'Nom. Sic. Sem. 4'!AM58</f>
        <v>0</v>
      </c>
      <c r="I15" s="200">
        <f>H15-F15</f>
        <v>0</v>
      </c>
      <c r="J15" s="201">
        <f>'Nom. Sic. Sem. 5'!AL58 + 'Nom. Sic. Sem. 5'!AM58</f>
        <v>0</v>
      </c>
      <c r="K15" s="202"/>
    </row>
    <row r="16" spans="1:22" ht="50.1" customHeight="1">
      <c r="A16" s="195">
        <v>3</v>
      </c>
      <c r="B16" s="207" t="s">
        <v>23</v>
      </c>
      <c r="C16" s="204">
        <f>SUM(C14:C15)</f>
        <v>0</v>
      </c>
      <c r="D16" s="208">
        <f>SUM(D14:D15)</f>
        <v>0</v>
      </c>
      <c r="E16" s="198">
        <f>D16-C16</f>
        <v>0</v>
      </c>
      <c r="F16" s="204">
        <f>SUM(F14:F15)</f>
        <v>0</v>
      </c>
      <c r="G16" s="199">
        <f>F16-D16</f>
        <v>0</v>
      </c>
      <c r="H16" s="204">
        <f>SUM(H14:H15)</f>
        <v>0</v>
      </c>
      <c r="I16" s="200">
        <f>H16-F16</f>
        <v>0</v>
      </c>
      <c r="J16" s="204">
        <f>SUM(J14:J15)</f>
        <v>0</v>
      </c>
      <c r="K16" s="202"/>
      <c r="N16" s="105" t="s">
        <v>120</v>
      </c>
      <c r="O16" s="171">
        <f t="shared" ref="O16:T16" si="0">SUM(O10:O14)</f>
        <v>0</v>
      </c>
      <c r="P16" s="171">
        <f t="shared" si="0"/>
        <v>0</v>
      </c>
      <c r="Q16" s="171">
        <f t="shared" si="0"/>
        <v>0</v>
      </c>
      <c r="R16" s="171">
        <f t="shared" si="0"/>
        <v>0</v>
      </c>
      <c r="S16" s="171">
        <f t="shared" si="0"/>
        <v>0</v>
      </c>
      <c r="T16" s="171">
        <f t="shared" si="0"/>
        <v>0</v>
      </c>
    </row>
    <row r="17" spans="1:22" ht="50.1" customHeight="1">
      <c r="A17" s="195">
        <v>4</v>
      </c>
      <c r="B17" s="170"/>
      <c r="C17" s="196"/>
      <c r="D17" s="197"/>
      <c r="E17" s="198"/>
      <c r="F17" s="196"/>
      <c r="G17" s="206"/>
      <c r="H17" s="171"/>
      <c r="I17" s="200"/>
      <c r="J17" s="201"/>
      <c r="K17" s="202"/>
      <c r="U17" s="105" t="s">
        <v>121</v>
      </c>
      <c r="V17" s="171">
        <f>SUM(V10:V14)</f>
        <v>0</v>
      </c>
    </row>
    <row r="18" spans="1:22" ht="50.1" customHeight="1">
      <c r="A18" s="195">
        <v>5</v>
      </c>
      <c r="B18" s="170"/>
      <c r="C18" s="196"/>
      <c r="D18" s="197"/>
      <c r="E18" s="198"/>
      <c r="F18" s="196"/>
      <c r="G18" s="206"/>
      <c r="H18" s="171"/>
      <c r="I18" s="200"/>
      <c r="J18" s="201"/>
      <c r="K18" s="202"/>
      <c r="T18" s="173"/>
      <c r="V18" s="173"/>
    </row>
    <row r="19" spans="1:22" ht="50.1" customHeight="1">
      <c r="A19" s="195">
        <v>6</v>
      </c>
      <c r="B19" s="170"/>
      <c r="C19" s="196"/>
      <c r="D19" s="197"/>
      <c r="E19" s="198"/>
      <c r="F19" s="196"/>
      <c r="G19" s="206"/>
      <c r="H19" s="171"/>
      <c r="I19" s="200"/>
      <c r="J19" s="201"/>
      <c r="K19" s="202"/>
      <c r="O19" s="182" t="s">
        <v>138</v>
      </c>
      <c r="P19" s="182"/>
      <c r="Q19" s="182"/>
      <c r="R19" s="182"/>
      <c r="S19" s="182"/>
      <c r="T19" s="182"/>
      <c r="U19" s="182"/>
    </row>
    <row r="20" spans="1:22" ht="50.1" customHeight="1">
      <c r="A20" s="195">
        <v>7</v>
      </c>
      <c r="B20" s="170"/>
      <c r="C20" s="196"/>
      <c r="D20" s="209"/>
      <c r="E20" s="198"/>
      <c r="F20" s="196"/>
      <c r="G20" s="206"/>
      <c r="H20" s="171"/>
      <c r="I20" s="200"/>
      <c r="J20" s="201"/>
      <c r="K20" s="202"/>
      <c r="N20" s="105"/>
      <c r="O20" s="214" t="s">
        <v>122</v>
      </c>
      <c r="P20" s="214" t="s">
        <v>123</v>
      </c>
      <c r="V20" s="105" t="s">
        <v>124</v>
      </c>
    </row>
    <row r="21" spans="1:22" ht="50.1" customHeight="1">
      <c r="A21" s="195"/>
      <c r="B21" s="210" t="s">
        <v>135</v>
      </c>
      <c r="C21" s="211">
        <f>C12+C16</f>
        <v>0</v>
      </c>
      <c r="D21" s="211">
        <f>D12+D16</f>
        <v>0</v>
      </c>
      <c r="E21" s="198">
        <f>D21-C21</f>
        <v>0</v>
      </c>
      <c r="F21" s="211">
        <f>F16+F12</f>
        <v>0</v>
      </c>
      <c r="G21" s="199">
        <f>F21-D21</f>
        <v>0</v>
      </c>
      <c r="H21" s="211">
        <f>H12+H16</f>
        <v>0</v>
      </c>
      <c r="I21" s="200">
        <f>H21-F21</f>
        <v>0</v>
      </c>
      <c r="J21" s="211">
        <f>J12+J16</f>
        <v>0</v>
      </c>
      <c r="K21" s="202"/>
      <c r="N21" s="105">
        <v>1</v>
      </c>
      <c r="O21" s="171">
        <f>C14</f>
        <v>0</v>
      </c>
      <c r="P21" s="171">
        <f>C15</f>
        <v>0</v>
      </c>
      <c r="V21" s="171">
        <f>SUM(O21:P21)</f>
        <v>0</v>
      </c>
    </row>
    <row r="22" spans="1:22" ht="50.1" customHeight="1">
      <c r="B22" s="105" t="s">
        <v>136</v>
      </c>
      <c r="C22" s="211">
        <f>SUM(C21,D21,F21,H21,J21)</f>
        <v>0</v>
      </c>
      <c r="N22" s="105">
        <v>2</v>
      </c>
      <c r="O22" s="171">
        <f>D14</f>
        <v>0</v>
      </c>
      <c r="P22" s="171">
        <f>D15</f>
        <v>0</v>
      </c>
      <c r="V22" s="171">
        <f t="shared" ref="V22" si="1">SUM(O22:P22)</f>
        <v>0</v>
      </c>
    </row>
    <row r="23" spans="1:22" ht="50.1" customHeight="1">
      <c r="N23" s="105">
        <v>2</v>
      </c>
      <c r="O23" s="171">
        <f>D14</f>
        <v>0</v>
      </c>
      <c r="P23" s="171">
        <f>D15</f>
        <v>0</v>
      </c>
      <c r="V23" s="171">
        <f>SUM(O23:P23)</f>
        <v>0</v>
      </c>
    </row>
    <row r="24" spans="1:22" ht="50.1" customHeight="1">
      <c r="N24" s="105">
        <v>3</v>
      </c>
      <c r="O24" s="171">
        <f>F14</f>
        <v>0</v>
      </c>
      <c r="P24" s="171">
        <f>F15</f>
        <v>0</v>
      </c>
      <c r="T24" s="173"/>
      <c r="V24" s="171">
        <f>SUM(O24:P24)</f>
        <v>0</v>
      </c>
    </row>
    <row r="25" spans="1:22" ht="50.1" customHeight="1">
      <c r="N25" s="105">
        <v>4</v>
      </c>
      <c r="O25" s="171">
        <f>H14</f>
        <v>0</v>
      </c>
      <c r="P25" s="171">
        <f>H15</f>
        <v>0</v>
      </c>
      <c r="V25" s="171">
        <f>SUM(O25:P25)</f>
        <v>0</v>
      </c>
    </row>
    <row r="26" spans="1:22" ht="50.1" customHeight="1">
      <c r="G26" s="167"/>
      <c r="H26" s="167"/>
      <c r="I26" s="167"/>
      <c r="J26" s="167"/>
      <c r="K26" s="167"/>
      <c r="N26" s="105">
        <v>5</v>
      </c>
      <c r="O26" s="174">
        <f>J14</f>
        <v>0</v>
      </c>
      <c r="P26" s="174">
        <f>J15</f>
        <v>0</v>
      </c>
      <c r="V26" s="171">
        <f>SUM(O26:P26)</f>
        <v>0</v>
      </c>
    </row>
    <row r="27" spans="1:22" ht="50.1" customHeight="1">
      <c r="B27" s="175"/>
      <c r="C27" s="176"/>
      <c r="D27" s="173"/>
      <c r="E27" s="173"/>
      <c r="G27" s="167"/>
      <c r="H27" s="167"/>
      <c r="I27" s="167"/>
      <c r="J27" s="167"/>
      <c r="K27" s="167"/>
    </row>
    <row r="28" spans="1:22" ht="50.1" customHeight="1">
      <c r="D28" s="173"/>
      <c r="G28" s="167"/>
      <c r="H28" s="167"/>
      <c r="I28" s="167"/>
      <c r="J28" s="167"/>
      <c r="K28" s="167"/>
      <c r="N28" s="105" t="s">
        <v>120</v>
      </c>
      <c r="O28" s="171">
        <f>SUM(O21:O26)</f>
        <v>0</v>
      </c>
      <c r="P28" s="171">
        <f>SUM(P21:P26)</f>
        <v>0</v>
      </c>
      <c r="T28" s="173"/>
      <c r="U28" s="105" t="s">
        <v>121</v>
      </c>
      <c r="V28" s="171">
        <f>SUM(V21,V23,V24,V25,V26)</f>
        <v>0</v>
      </c>
    </row>
    <row r="29" spans="1:22" ht="50.1" customHeight="1">
      <c r="G29" s="167"/>
      <c r="H29" s="167"/>
      <c r="I29" s="167"/>
      <c r="J29" s="167"/>
      <c r="K29" s="167"/>
    </row>
    <row r="30" spans="1:22" ht="50.1" customHeight="1">
      <c r="G30" s="167"/>
      <c r="H30" s="167"/>
      <c r="I30" s="167"/>
      <c r="J30" s="167"/>
      <c r="K30" s="167"/>
      <c r="P30" s="173"/>
    </row>
    <row r="31" spans="1:22" ht="50.1" customHeight="1">
      <c r="G31" s="167"/>
      <c r="H31" s="167"/>
      <c r="I31" s="167"/>
      <c r="J31" s="167"/>
      <c r="K31" s="167"/>
      <c r="U31" s="103" t="s">
        <v>125</v>
      </c>
      <c r="V31" s="177">
        <f>SUM(V28,V17)</f>
        <v>0</v>
      </c>
    </row>
    <row r="32" spans="1:22" ht="50.1" customHeight="1">
      <c r="G32" s="167"/>
      <c r="H32" s="167"/>
      <c r="I32" s="167"/>
      <c r="J32" s="167"/>
      <c r="K32" s="167"/>
    </row>
    <row r="33" spans="7:25" ht="50.1" customHeight="1">
      <c r="G33" s="167"/>
      <c r="H33" s="167"/>
      <c r="I33" s="167"/>
      <c r="J33" s="167"/>
      <c r="K33" s="167"/>
      <c r="O33" s="180" t="s">
        <v>127</v>
      </c>
      <c r="P33" s="180"/>
      <c r="Q33" s="180"/>
      <c r="R33" s="180"/>
      <c r="S33" s="180"/>
      <c r="T33" s="180"/>
      <c r="U33" s="180"/>
      <c r="V33" s="180"/>
      <c r="X33" s="182" t="s">
        <v>119</v>
      </c>
      <c r="Y33" s="182"/>
    </row>
    <row r="34" spans="7:25" ht="50.1" customHeight="1">
      <c r="G34" s="167"/>
      <c r="H34" s="167"/>
      <c r="I34" s="167"/>
      <c r="J34" s="167"/>
      <c r="K34" s="167"/>
      <c r="N34" s="105"/>
      <c r="O34" s="102" t="s">
        <v>36</v>
      </c>
      <c r="P34" s="102" t="s">
        <v>39</v>
      </c>
      <c r="Q34" s="102" t="s">
        <v>58</v>
      </c>
      <c r="R34" s="102" t="s">
        <v>59</v>
      </c>
      <c r="S34" s="103" t="s">
        <v>60</v>
      </c>
      <c r="T34" s="104" t="s">
        <v>12</v>
      </c>
      <c r="U34" s="103" t="s">
        <v>61</v>
      </c>
      <c r="V34" s="103" t="s">
        <v>62</v>
      </c>
      <c r="X34" s="182"/>
      <c r="Y34" s="182"/>
    </row>
    <row r="35" spans="7:25" ht="50.1" customHeight="1">
      <c r="G35" s="167"/>
      <c r="H35" s="167"/>
      <c r="I35" s="167"/>
      <c r="J35" s="167"/>
      <c r="K35" s="167"/>
      <c r="N35" s="105">
        <v>1</v>
      </c>
      <c r="O35" s="105">
        <f>'Nom. Sic. Sem. 1'!AT9</f>
        <v>0</v>
      </c>
      <c r="P35" s="105">
        <f>'Nom. Sic. Sem. 1'!AU9</f>
        <v>0</v>
      </c>
      <c r="Q35" s="105">
        <f>'Nom. Sic. Sem. 1'!AV9</f>
        <v>0</v>
      </c>
      <c r="R35" s="105">
        <f>'Nom. Sic. Sem. 1'!AW9</f>
        <v>0</v>
      </c>
      <c r="S35" s="105">
        <f>'Nom. Sic. Sem. 1'!AX9</f>
        <v>0</v>
      </c>
      <c r="T35" s="105">
        <f>'Nom. Sic. Sem. 1'!AY9</f>
        <v>0</v>
      </c>
      <c r="U35" s="105">
        <f>'Nom. Sic. Sem. 1'!AZ9</f>
        <v>0</v>
      </c>
      <c r="V35" s="105">
        <f>'Nom. Sic. Sem. 1'!BA9</f>
        <v>0</v>
      </c>
      <c r="X35" s="183">
        <f>SUM(O35:V35)</f>
        <v>0</v>
      </c>
      <c r="Y35" s="184"/>
    </row>
    <row r="36" spans="7:25" ht="50.1" customHeight="1">
      <c r="G36" s="167"/>
      <c r="H36" s="167"/>
      <c r="I36" s="167"/>
      <c r="J36" s="167"/>
      <c r="K36" s="167"/>
      <c r="N36" s="105">
        <v>2</v>
      </c>
      <c r="O36" s="105">
        <f>'Nom. Sic. Sem. 2'!AT9</f>
        <v>0</v>
      </c>
      <c r="P36" s="105">
        <f>'Nom. Sic. Sem. 2'!AU9</f>
        <v>0</v>
      </c>
      <c r="Q36" s="105">
        <f>'Nom. Sic. Sem. 2'!AV9</f>
        <v>0</v>
      </c>
      <c r="R36" s="105">
        <f>'Nom. Sic. Sem. 2'!AW9</f>
        <v>0</v>
      </c>
      <c r="S36" s="105">
        <f>'Nom. Sic. Sem. 2'!AX9</f>
        <v>0</v>
      </c>
      <c r="T36" s="105">
        <f>'Nom. Sic. Sem. 2'!AY9</f>
        <v>0</v>
      </c>
      <c r="U36" s="105">
        <f>'Nom. Sic. Sem. 2'!AZ9</f>
        <v>0</v>
      </c>
      <c r="V36" s="105">
        <f>'Nom. Sic. Sem. 2'!BA9</f>
        <v>0</v>
      </c>
      <c r="X36" s="183">
        <f>SUM(O36:V36)</f>
        <v>0</v>
      </c>
      <c r="Y36" s="184"/>
    </row>
    <row r="37" spans="7:25" ht="50.1" customHeight="1">
      <c r="G37" s="167"/>
      <c r="H37" s="167"/>
      <c r="I37" s="167"/>
      <c r="J37" s="167"/>
      <c r="K37" s="167"/>
      <c r="N37" s="105">
        <v>3</v>
      </c>
      <c r="O37" s="105">
        <f>'Nom. Sic. Sem. 3'!AT9</f>
        <v>0</v>
      </c>
      <c r="P37" s="105">
        <f>'Nom. Sic. Sem. 3'!AU9</f>
        <v>0</v>
      </c>
      <c r="Q37" s="105">
        <f>'Nom. Sic. Sem. 3'!AV9</f>
        <v>0</v>
      </c>
      <c r="R37" s="105">
        <f>'Nom. Sic. Sem. 3'!AW9</f>
        <v>0</v>
      </c>
      <c r="S37" s="105">
        <f>'Nom. Sic. Sem. 3'!AX9</f>
        <v>0</v>
      </c>
      <c r="T37" s="105">
        <f>'Nom. Sic. Sem. 3'!AY9</f>
        <v>0</v>
      </c>
      <c r="U37" s="105">
        <f>'Nom. Sic. Sem. 3'!AZ9</f>
        <v>0</v>
      </c>
      <c r="V37" s="105">
        <f>'Nom. Sic. Sem. 3'!BA9</f>
        <v>0</v>
      </c>
      <c r="X37" s="183">
        <f>SUM(O36:V36)</f>
        <v>0</v>
      </c>
      <c r="Y37" s="184"/>
    </row>
    <row r="38" spans="7:25" ht="50.1" customHeight="1">
      <c r="G38" s="167"/>
      <c r="H38" s="167"/>
      <c r="I38" s="167"/>
      <c r="J38" s="167"/>
      <c r="K38" s="167"/>
      <c r="N38" s="105">
        <v>4</v>
      </c>
      <c r="O38" s="105">
        <f>'Nom. Sic. Sem. 4'!AT9</f>
        <v>0</v>
      </c>
      <c r="P38" s="105">
        <f>'Nom. Sic. Sem. 4'!AU9</f>
        <v>0</v>
      </c>
      <c r="Q38" s="105">
        <f>'Nom. Sic. Sem. 4'!AV9</f>
        <v>0</v>
      </c>
      <c r="R38" s="105">
        <f>'Nom. Sic. Sem. 4'!AW9</f>
        <v>0</v>
      </c>
      <c r="S38" s="105">
        <f>'Nom. Sic. Sem. 4'!AX9</f>
        <v>0</v>
      </c>
      <c r="T38" s="105">
        <f>'Nom. Sic. Sem. 4'!AY9</f>
        <v>0</v>
      </c>
      <c r="U38" s="105">
        <f>'Nom. Sic. Sem. 4'!AZ9</f>
        <v>0</v>
      </c>
      <c r="V38" s="105">
        <f>'Nom. Sic. Sem. 5'!BA9</f>
        <v>0</v>
      </c>
      <c r="X38" s="183">
        <f>SUM(O37:V37)</f>
        <v>0</v>
      </c>
      <c r="Y38" s="184"/>
    </row>
    <row r="39" spans="7:25" ht="50.1" customHeight="1">
      <c r="G39" s="167"/>
      <c r="H39" s="167"/>
      <c r="I39" s="167"/>
      <c r="J39" s="167"/>
      <c r="K39" s="167"/>
      <c r="N39" s="105">
        <v>5</v>
      </c>
      <c r="O39" s="105">
        <f>'Nom. Sic. Sem. 5'!AT9</f>
        <v>0</v>
      </c>
      <c r="P39" s="105">
        <f>'Nom. Sic. Sem. 5'!AU9</f>
        <v>0</v>
      </c>
      <c r="Q39" s="105">
        <f>'Nom. Sic. Sem. 5'!AV9</f>
        <v>0</v>
      </c>
      <c r="R39" s="105">
        <f>'Nom. Sic. Sem. 5'!AW9</f>
        <v>0</v>
      </c>
      <c r="S39" s="105">
        <f>'Nom. Sic. Sem. 5'!AX9</f>
        <v>0</v>
      </c>
      <c r="T39" s="105">
        <f>'Nom. Sic. Sem. 5'!AY9</f>
        <v>0</v>
      </c>
      <c r="U39" s="105">
        <f>'Nom. Sic. Sem. 5'!AZ9</f>
        <v>0</v>
      </c>
      <c r="V39" s="105">
        <f>'Nom. Sic. Sem. 5'!BA9</f>
        <v>0</v>
      </c>
      <c r="X39" s="183">
        <f>SUM(O38:V38)</f>
        <v>0</v>
      </c>
      <c r="Y39" s="184"/>
    </row>
    <row r="40" spans="7:25" ht="50.1" customHeight="1">
      <c r="G40" s="167"/>
      <c r="H40" s="167"/>
      <c r="I40" s="167"/>
      <c r="J40" s="167"/>
      <c r="K40" s="167"/>
      <c r="X40" s="183">
        <f>SUM(O39:V39)</f>
        <v>0</v>
      </c>
      <c r="Y40" s="184"/>
    </row>
    <row r="41" spans="7:25" ht="50.1" customHeight="1">
      <c r="G41" s="167"/>
      <c r="H41" s="167"/>
      <c r="I41" s="167"/>
      <c r="J41" s="167"/>
      <c r="K41" s="167"/>
    </row>
    <row r="42" spans="7:25" ht="50.1" customHeight="1">
      <c r="G42" s="167"/>
      <c r="H42" s="167"/>
      <c r="I42" s="167"/>
      <c r="J42" s="167"/>
      <c r="K42" s="167"/>
      <c r="N42" s="105" t="s">
        <v>126</v>
      </c>
      <c r="O42" s="105">
        <f>SUM(O35:O39)</f>
        <v>0</v>
      </c>
      <c r="P42" s="105">
        <f>SUM(P35:P39)</f>
        <v>0</v>
      </c>
      <c r="Q42" s="105">
        <f>SUM(Q35:Q39)</f>
        <v>0</v>
      </c>
      <c r="R42" s="105">
        <f>SUM(R35:R39)</f>
        <v>0</v>
      </c>
      <c r="S42" s="105">
        <f>SUM(S35:S39)</f>
        <v>0</v>
      </c>
      <c r="T42" s="105">
        <f>SUM(T35:T39)</f>
        <v>0</v>
      </c>
      <c r="U42" s="105">
        <f>SUM(U35:U39)</f>
        <v>0</v>
      </c>
      <c r="V42" s="105">
        <f>SUM(V35:V39)</f>
        <v>0</v>
      </c>
      <c r="X42" s="183">
        <f>SUM(X35:Y40)</f>
        <v>0</v>
      </c>
      <c r="Y42" s="184"/>
    </row>
    <row r="43" spans="7:25" ht="50.1" customHeight="1">
      <c r="G43" s="167"/>
      <c r="H43" s="167"/>
      <c r="I43" s="167"/>
      <c r="J43" s="167"/>
      <c r="K43" s="167"/>
      <c r="S43" s="179"/>
      <c r="T43" s="179"/>
      <c r="U43" s="179"/>
    </row>
    <row r="44" spans="7:25" ht="50.1" customHeight="1">
      <c r="G44" s="167"/>
      <c r="H44" s="167"/>
      <c r="I44" s="167"/>
      <c r="J44" s="167"/>
      <c r="K44" s="167"/>
    </row>
    <row r="45" spans="7:25" ht="50.1" customHeight="1">
      <c r="G45" s="167"/>
      <c r="H45" s="167"/>
      <c r="I45" s="167"/>
      <c r="J45" s="167"/>
      <c r="K45" s="167"/>
    </row>
    <row r="46" spans="7:25" ht="50.1" customHeight="1">
      <c r="G46" s="167"/>
      <c r="H46" s="167"/>
      <c r="I46" s="167"/>
      <c r="J46" s="167"/>
      <c r="K46" s="167"/>
    </row>
    <row r="47" spans="7:25" ht="50.1" customHeight="1">
      <c r="G47" s="167"/>
      <c r="H47" s="167"/>
      <c r="I47" s="167"/>
      <c r="J47" s="167"/>
      <c r="K47" s="167"/>
    </row>
    <row r="48" spans="7:25" ht="50.1" customHeight="1">
      <c r="G48" s="167"/>
      <c r="H48" s="167"/>
      <c r="I48" s="167"/>
      <c r="J48" s="167"/>
      <c r="K48" s="167"/>
    </row>
    <row r="49" spans="2:13" ht="50.1" customHeight="1">
      <c r="G49" s="167"/>
      <c r="H49" s="167"/>
      <c r="I49" s="167"/>
      <c r="J49" s="167"/>
      <c r="K49" s="167"/>
    </row>
    <row r="50" spans="2:13" ht="50.1" customHeight="1">
      <c r="G50" s="167"/>
      <c r="H50" s="167"/>
      <c r="I50" s="167"/>
      <c r="J50" s="167"/>
      <c r="K50" s="167"/>
    </row>
    <row r="51" spans="2:13" ht="50.1" customHeight="1">
      <c r="G51" s="167"/>
      <c r="H51" s="167"/>
      <c r="I51" s="167"/>
      <c r="J51" s="167"/>
      <c r="K51" s="167"/>
    </row>
    <row r="52" spans="2:13" ht="50.1" customHeight="1">
      <c r="G52" s="167"/>
      <c r="H52" s="167"/>
      <c r="I52" s="167"/>
      <c r="J52" s="167"/>
      <c r="K52" s="167"/>
    </row>
    <row r="53" spans="2:13" ht="50.1" customHeight="1">
      <c r="G53" s="167"/>
      <c r="H53" s="167"/>
      <c r="I53" s="167"/>
      <c r="J53" s="167"/>
      <c r="K53" s="167"/>
    </row>
    <row r="54" spans="2:13" ht="50.1" customHeight="1">
      <c r="G54" s="167"/>
      <c r="H54" s="167"/>
      <c r="I54" s="167"/>
      <c r="J54" s="167"/>
      <c r="K54" s="167"/>
    </row>
    <row r="55" spans="2:13" ht="50.1" customHeight="1">
      <c r="G55" s="167"/>
      <c r="H55" s="167"/>
      <c r="I55" s="167"/>
      <c r="J55" s="167"/>
      <c r="K55" s="167"/>
    </row>
    <row r="56" spans="2:13" ht="50.1" customHeight="1">
      <c r="G56" s="167"/>
      <c r="H56" s="167"/>
      <c r="I56" s="167"/>
      <c r="J56" s="167"/>
      <c r="K56" s="167"/>
    </row>
    <row r="57" spans="2:13" ht="50.1" customHeight="1">
      <c r="G57" s="167"/>
      <c r="H57" s="167"/>
      <c r="I57" s="167"/>
      <c r="J57" s="167"/>
      <c r="K57" s="167"/>
    </row>
    <row r="58" spans="2:13" ht="50.1" customHeight="1">
      <c r="G58" s="167"/>
      <c r="H58" s="167"/>
      <c r="I58" s="167"/>
      <c r="J58" s="167"/>
      <c r="K58" s="167"/>
    </row>
    <row r="59" spans="2:13" ht="50.1" customHeight="1">
      <c r="G59" s="167"/>
      <c r="H59" s="167"/>
      <c r="I59" s="167"/>
      <c r="J59" s="167"/>
      <c r="K59" s="167"/>
    </row>
    <row r="60" spans="2:13" ht="50.1" customHeight="1">
      <c r="B60" s="178"/>
      <c r="C60" s="178"/>
      <c r="D60" s="178"/>
      <c r="E60" s="178"/>
      <c r="F60" s="178"/>
      <c r="G60" s="101"/>
      <c r="H60" s="101"/>
      <c r="I60" s="101"/>
      <c r="J60" s="101"/>
      <c r="K60" s="101"/>
    </row>
    <row r="61" spans="2:13" ht="50.1" customHeight="1">
      <c r="B61" s="178"/>
      <c r="C61" s="178"/>
      <c r="D61" s="178"/>
      <c r="E61" s="178"/>
      <c r="F61" s="178"/>
      <c r="G61" s="101"/>
      <c r="H61" s="101"/>
      <c r="I61" s="101"/>
      <c r="J61" s="101"/>
      <c r="K61" s="101"/>
      <c r="L61" s="178"/>
      <c r="M61" s="178"/>
    </row>
    <row r="62" spans="2:13" ht="50.1" customHeight="1">
      <c r="B62" s="178"/>
      <c r="C62" s="178"/>
      <c r="D62" s="178"/>
      <c r="E62" s="178"/>
      <c r="F62" s="178"/>
      <c r="G62" s="101"/>
      <c r="H62" s="101"/>
      <c r="I62" s="101"/>
      <c r="J62" s="101"/>
      <c r="K62" s="101"/>
      <c r="L62" s="178"/>
      <c r="M62" s="178"/>
    </row>
    <row r="63" spans="2:13" ht="50.1" customHeight="1">
      <c r="B63" s="178"/>
      <c r="C63" s="178"/>
      <c r="D63" s="178"/>
      <c r="E63" s="178"/>
      <c r="F63" s="178"/>
      <c r="G63" s="101"/>
      <c r="H63" s="101"/>
      <c r="I63" s="101"/>
      <c r="J63" s="101"/>
      <c r="K63" s="101"/>
      <c r="L63" s="178"/>
      <c r="M63" s="178"/>
    </row>
    <row r="64" spans="2:13" ht="50.1" customHeight="1">
      <c r="B64" s="178"/>
      <c r="C64" s="178"/>
      <c r="D64" s="178"/>
      <c r="E64" s="178"/>
      <c r="F64" s="178"/>
      <c r="G64" s="101"/>
      <c r="H64" s="101"/>
      <c r="I64" s="101"/>
      <c r="J64" s="101"/>
      <c r="K64" s="101"/>
      <c r="L64" s="178"/>
      <c r="M64" s="178"/>
    </row>
    <row r="65" spans="2:13" ht="50.1" customHeight="1">
      <c r="B65" s="178"/>
      <c r="C65" s="178"/>
      <c r="D65" s="178"/>
      <c r="E65" s="178"/>
      <c r="F65" s="178"/>
      <c r="G65" s="101"/>
      <c r="H65" s="101"/>
      <c r="I65" s="101"/>
      <c r="J65" s="101"/>
      <c r="K65" s="101"/>
      <c r="L65" s="178"/>
      <c r="M65" s="178"/>
    </row>
    <row r="66" spans="2:13" ht="50.1" customHeight="1">
      <c r="B66" s="178"/>
      <c r="C66" s="178"/>
      <c r="D66" s="178"/>
      <c r="E66" s="178"/>
      <c r="F66" s="178"/>
      <c r="G66" s="101"/>
      <c r="H66" s="101"/>
      <c r="I66" s="101"/>
      <c r="J66" s="101"/>
      <c r="K66" s="101"/>
      <c r="L66" s="178"/>
      <c r="M66" s="178"/>
    </row>
    <row r="67" spans="2:13" ht="50.1" customHeight="1">
      <c r="B67" s="178"/>
      <c r="C67" s="178"/>
      <c r="D67" s="178"/>
      <c r="E67" s="178"/>
      <c r="F67" s="178"/>
      <c r="G67" s="101"/>
      <c r="H67" s="101"/>
      <c r="I67" s="101"/>
      <c r="J67" s="101"/>
      <c r="K67" s="101"/>
      <c r="L67" s="178"/>
      <c r="M67" s="178"/>
    </row>
    <row r="68" spans="2:13" ht="50.1" customHeight="1">
      <c r="B68" s="178"/>
      <c r="C68" s="178"/>
      <c r="D68" s="178"/>
      <c r="E68" s="178"/>
      <c r="F68" s="178"/>
      <c r="G68" s="101"/>
      <c r="H68" s="101"/>
      <c r="I68" s="101"/>
      <c r="J68" s="101"/>
      <c r="K68" s="101"/>
      <c r="L68" s="178"/>
      <c r="M68" s="178"/>
    </row>
    <row r="69" spans="2:13" ht="50.1" customHeight="1">
      <c r="B69" s="178"/>
      <c r="C69" s="178"/>
      <c r="D69" s="178"/>
      <c r="E69" s="178"/>
      <c r="F69" s="178"/>
      <c r="G69" s="101"/>
      <c r="H69" s="101"/>
      <c r="I69" s="101"/>
      <c r="J69" s="101"/>
      <c r="K69" s="101"/>
      <c r="L69" s="178"/>
      <c r="M69" s="178"/>
    </row>
    <row r="70" spans="2:13" ht="50.1" customHeight="1">
      <c r="B70" s="178"/>
      <c r="C70" s="178"/>
      <c r="D70" s="178"/>
      <c r="E70" s="178"/>
      <c r="F70" s="178"/>
      <c r="G70" s="101"/>
      <c r="H70" s="101"/>
      <c r="I70" s="101"/>
      <c r="J70" s="101"/>
      <c r="K70" s="101"/>
      <c r="L70" s="178"/>
      <c r="M70" s="178"/>
    </row>
    <row r="71" spans="2:13" ht="50.1" customHeight="1">
      <c r="B71" s="178"/>
      <c r="C71" s="178"/>
      <c r="D71" s="178"/>
      <c r="E71" s="178"/>
      <c r="F71" s="178"/>
      <c r="G71" s="101"/>
      <c r="H71" s="101"/>
      <c r="I71" s="101"/>
      <c r="J71" s="101"/>
      <c r="K71" s="101"/>
      <c r="L71" s="178"/>
      <c r="M71" s="178"/>
    </row>
    <row r="72" spans="2:13" ht="50.1" customHeight="1">
      <c r="B72" s="178"/>
      <c r="C72" s="178"/>
      <c r="D72" s="178"/>
      <c r="E72" s="178"/>
      <c r="F72" s="178"/>
      <c r="G72" s="101"/>
      <c r="H72" s="101"/>
      <c r="I72" s="101"/>
      <c r="J72" s="101"/>
      <c r="K72" s="101"/>
      <c r="L72" s="178"/>
      <c r="M72" s="178"/>
    </row>
    <row r="73" spans="2:13" ht="50.1" customHeight="1">
      <c r="B73" s="178"/>
      <c r="C73" s="178"/>
      <c r="D73" s="178"/>
      <c r="E73" s="178"/>
      <c r="F73" s="178"/>
      <c r="G73" s="101"/>
      <c r="H73" s="101"/>
      <c r="I73" s="101"/>
      <c r="J73" s="101"/>
      <c r="K73" s="101"/>
      <c r="L73" s="178"/>
      <c r="M73" s="178"/>
    </row>
    <row r="74" spans="2:13" ht="50.1" customHeight="1">
      <c r="B74" s="178"/>
      <c r="C74" s="178"/>
      <c r="D74" s="178"/>
      <c r="E74" s="178"/>
      <c r="F74" s="178"/>
      <c r="G74" s="101"/>
      <c r="H74" s="101"/>
      <c r="I74" s="101"/>
      <c r="J74" s="101"/>
      <c r="K74" s="101"/>
      <c r="L74" s="178"/>
      <c r="M74" s="178"/>
    </row>
    <row r="75" spans="2:13" ht="50.1" customHeight="1">
      <c r="B75" s="178"/>
      <c r="C75" s="178"/>
      <c r="D75" s="178"/>
      <c r="E75" s="178"/>
      <c r="F75" s="178"/>
      <c r="G75" s="101"/>
      <c r="H75" s="101"/>
      <c r="I75" s="101"/>
      <c r="J75" s="101"/>
      <c r="K75" s="101"/>
      <c r="L75" s="178"/>
      <c r="M75" s="178"/>
    </row>
    <row r="76" spans="2:13" ht="50.1" customHeight="1">
      <c r="B76" s="178"/>
      <c r="C76" s="178"/>
      <c r="D76" s="178"/>
      <c r="E76" s="178"/>
      <c r="F76" s="178"/>
      <c r="G76" s="101"/>
      <c r="H76" s="101"/>
      <c r="I76" s="101"/>
      <c r="J76" s="101"/>
      <c r="K76" s="101"/>
      <c r="L76" s="178"/>
      <c r="M76" s="178"/>
    </row>
    <row r="77" spans="2:13" ht="50.1" customHeight="1">
      <c r="B77" s="178"/>
      <c r="C77" s="178"/>
      <c r="D77" s="178"/>
      <c r="E77" s="178"/>
      <c r="F77" s="178"/>
      <c r="G77" s="101"/>
      <c r="H77" s="101"/>
      <c r="I77" s="101"/>
      <c r="J77" s="101"/>
      <c r="K77" s="101"/>
      <c r="L77" s="178"/>
      <c r="M77" s="178"/>
    </row>
    <row r="78" spans="2:13" ht="50.1" customHeight="1">
      <c r="B78" s="178"/>
      <c r="C78" s="178"/>
      <c r="D78" s="178"/>
      <c r="E78" s="178"/>
      <c r="F78" s="178"/>
      <c r="G78" s="101"/>
      <c r="H78" s="101"/>
      <c r="I78" s="101"/>
      <c r="J78" s="101"/>
      <c r="K78" s="101"/>
      <c r="L78" s="178"/>
      <c r="M78" s="178"/>
    </row>
    <row r="79" spans="2:13" ht="50.1" customHeight="1">
      <c r="B79" s="178"/>
      <c r="C79" s="178"/>
      <c r="D79" s="178"/>
      <c r="E79" s="178"/>
      <c r="F79" s="178"/>
      <c r="G79" s="101"/>
      <c r="H79" s="101"/>
      <c r="I79" s="101"/>
      <c r="J79" s="101"/>
      <c r="K79" s="101"/>
      <c r="L79" s="178"/>
      <c r="M79" s="178"/>
    </row>
    <row r="80" spans="2:13" ht="50.1" customHeight="1">
      <c r="B80" s="178"/>
      <c r="C80" s="178"/>
      <c r="D80" s="178"/>
      <c r="E80" s="178"/>
      <c r="F80" s="178"/>
      <c r="G80" s="101"/>
      <c r="H80" s="101"/>
      <c r="I80" s="101"/>
      <c r="J80" s="101"/>
      <c r="K80" s="101"/>
      <c r="L80" s="178"/>
      <c r="M80" s="178"/>
    </row>
    <row r="81" spans="2:13" ht="50.1" customHeight="1">
      <c r="B81" s="178"/>
      <c r="C81" s="178"/>
      <c r="D81" s="178"/>
      <c r="E81" s="178"/>
      <c r="F81" s="178"/>
      <c r="G81" s="101"/>
      <c r="H81" s="101"/>
      <c r="I81" s="101"/>
      <c r="J81" s="101"/>
      <c r="K81" s="101"/>
      <c r="L81" s="178"/>
      <c r="M81" s="178"/>
    </row>
    <row r="82" spans="2:13" ht="50.1" customHeight="1">
      <c r="B82" s="178"/>
      <c r="C82" s="178"/>
      <c r="D82" s="178"/>
      <c r="E82" s="178"/>
      <c r="F82" s="178"/>
      <c r="G82" s="101"/>
      <c r="H82" s="101"/>
      <c r="I82" s="101"/>
      <c r="J82" s="101"/>
      <c r="K82" s="101"/>
      <c r="L82" s="178"/>
      <c r="M82" s="178"/>
    </row>
    <row r="83" spans="2:13" ht="50.1" customHeight="1">
      <c r="B83" s="178"/>
      <c r="C83" s="178"/>
      <c r="D83" s="178"/>
      <c r="E83" s="178"/>
      <c r="F83" s="178"/>
      <c r="G83" s="101"/>
      <c r="H83" s="101"/>
      <c r="I83" s="101"/>
      <c r="J83" s="101"/>
      <c r="K83" s="101"/>
      <c r="L83" s="178"/>
      <c r="M83" s="178"/>
    </row>
    <row r="84" spans="2:13" ht="50.1" customHeight="1">
      <c r="B84" s="178"/>
      <c r="C84" s="178"/>
      <c r="D84" s="178"/>
      <c r="E84" s="178"/>
      <c r="F84" s="178"/>
      <c r="G84" s="101"/>
      <c r="H84" s="101"/>
      <c r="I84" s="101"/>
      <c r="J84" s="101"/>
      <c r="K84" s="101"/>
      <c r="L84" s="178"/>
      <c r="M84" s="178"/>
    </row>
    <row r="85" spans="2:13" ht="50.1" customHeight="1">
      <c r="B85" s="178"/>
      <c r="C85" s="178"/>
      <c r="D85" s="178"/>
      <c r="E85" s="178"/>
      <c r="F85" s="178"/>
      <c r="G85" s="101"/>
      <c r="H85" s="101"/>
      <c r="I85" s="101"/>
      <c r="J85" s="101"/>
      <c r="K85" s="101"/>
      <c r="L85" s="178"/>
      <c r="M85" s="178"/>
    </row>
    <row r="86" spans="2:13" ht="50.1" customHeight="1">
      <c r="B86" s="178"/>
      <c r="C86" s="178"/>
      <c r="D86" s="178"/>
      <c r="E86" s="178"/>
      <c r="F86" s="178"/>
      <c r="G86" s="101"/>
      <c r="H86" s="101"/>
      <c r="I86" s="101"/>
      <c r="J86" s="101"/>
      <c r="K86" s="101"/>
      <c r="L86" s="178"/>
      <c r="M86" s="178"/>
    </row>
    <row r="87" spans="2:13" ht="50.1" customHeight="1">
      <c r="B87" s="178"/>
      <c r="C87" s="178"/>
      <c r="D87" s="178"/>
      <c r="E87" s="178"/>
      <c r="F87" s="178"/>
      <c r="G87" s="101"/>
      <c r="H87" s="101"/>
      <c r="I87" s="101"/>
      <c r="J87" s="101"/>
      <c r="K87" s="101"/>
      <c r="L87" s="178"/>
      <c r="M87" s="178"/>
    </row>
    <row r="88" spans="2:13" ht="50.1" customHeight="1">
      <c r="B88" s="178"/>
      <c r="C88" s="178"/>
      <c r="D88" s="178"/>
      <c r="E88" s="178"/>
      <c r="F88" s="178"/>
      <c r="G88" s="101"/>
      <c r="H88" s="101"/>
      <c r="I88" s="101"/>
      <c r="J88" s="101"/>
      <c r="K88" s="101"/>
      <c r="L88" s="178"/>
      <c r="M88" s="178"/>
    </row>
    <row r="89" spans="2:13" ht="50.1" customHeight="1">
      <c r="B89" s="178"/>
      <c r="C89" s="178"/>
      <c r="D89" s="178"/>
      <c r="E89" s="178"/>
      <c r="F89" s="178"/>
      <c r="G89" s="101"/>
      <c r="H89" s="101"/>
      <c r="I89" s="101"/>
      <c r="J89" s="101"/>
      <c r="K89" s="101"/>
      <c r="L89" s="178"/>
      <c r="M89" s="178"/>
    </row>
    <row r="90" spans="2:13" ht="50.1" customHeight="1">
      <c r="B90" s="178"/>
      <c r="C90" s="178"/>
      <c r="D90" s="178"/>
      <c r="E90" s="178"/>
      <c r="F90" s="178"/>
      <c r="G90" s="101"/>
      <c r="H90" s="101"/>
      <c r="I90" s="101"/>
      <c r="J90" s="101"/>
      <c r="K90" s="101"/>
      <c r="L90" s="178"/>
      <c r="M90" s="178"/>
    </row>
    <row r="91" spans="2:13" ht="50.1" customHeight="1">
      <c r="B91" s="178"/>
      <c r="C91" s="178"/>
      <c r="D91" s="178"/>
      <c r="E91" s="178"/>
      <c r="F91" s="178"/>
      <c r="G91" s="101"/>
      <c r="H91" s="101"/>
      <c r="I91" s="101"/>
      <c r="J91" s="101"/>
      <c r="K91" s="101"/>
      <c r="L91" s="178"/>
      <c r="M91" s="178"/>
    </row>
    <row r="92" spans="2:13" ht="50.1" customHeight="1">
      <c r="B92" s="178"/>
      <c r="C92" s="178"/>
      <c r="D92" s="178"/>
      <c r="E92" s="178"/>
      <c r="F92" s="178"/>
      <c r="G92" s="101"/>
      <c r="H92" s="101"/>
      <c r="I92" s="101"/>
      <c r="J92" s="101"/>
      <c r="K92" s="101"/>
      <c r="L92" s="178"/>
      <c r="M92" s="178"/>
    </row>
    <row r="93" spans="2:13" ht="50.1" customHeight="1">
      <c r="B93" s="178"/>
      <c r="C93" s="178"/>
      <c r="D93" s="178"/>
      <c r="E93" s="178"/>
      <c r="F93" s="178"/>
      <c r="G93" s="101"/>
      <c r="H93" s="101"/>
      <c r="I93" s="101"/>
      <c r="J93" s="101"/>
      <c r="K93" s="101"/>
      <c r="L93" s="178"/>
      <c r="M93" s="178"/>
    </row>
    <row r="94" spans="2:13" ht="50.1" customHeight="1">
      <c r="B94" s="178"/>
      <c r="C94" s="178"/>
      <c r="D94" s="178"/>
      <c r="E94" s="178"/>
      <c r="F94" s="178"/>
      <c r="G94" s="101"/>
      <c r="H94" s="101"/>
      <c r="I94" s="101"/>
      <c r="J94" s="101"/>
      <c r="K94" s="101"/>
      <c r="L94" s="178"/>
      <c r="M94" s="178"/>
    </row>
    <row r="95" spans="2:13" ht="50.1" customHeight="1">
      <c r="B95" s="178"/>
      <c r="C95" s="178"/>
      <c r="D95" s="178"/>
      <c r="E95" s="178"/>
      <c r="F95" s="178"/>
      <c r="G95" s="101"/>
      <c r="H95" s="101"/>
      <c r="I95" s="101"/>
      <c r="J95" s="101"/>
      <c r="K95" s="101"/>
      <c r="L95" s="178"/>
      <c r="M95" s="178"/>
    </row>
    <row r="96" spans="2:13" ht="50.1" customHeight="1">
      <c r="B96" s="178"/>
      <c r="C96" s="178"/>
      <c r="D96" s="178"/>
      <c r="E96" s="178"/>
      <c r="F96" s="178"/>
      <c r="G96" s="101"/>
      <c r="H96" s="101"/>
      <c r="I96" s="101"/>
      <c r="J96" s="101"/>
      <c r="K96" s="101"/>
      <c r="L96" s="178"/>
      <c r="M96" s="178"/>
    </row>
    <row r="97" spans="2:13" ht="50.1" customHeight="1">
      <c r="B97" s="178"/>
      <c r="C97" s="178"/>
      <c r="D97" s="178"/>
      <c r="E97" s="178"/>
      <c r="F97" s="178"/>
      <c r="G97" s="101"/>
      <c r="H97" s="101"/>
      <c r="I97" s="101"/>
      <c r="J97" s="101"/>
      <c r="K97" s="101"/>
      <c r="L97" s="178"/>
      <c r="M97" s="178"/>
    </row>
    <row r="98" spans="2:13" ht="50.1" customHeight="1">
      <c r="B98" s="178"/>
      <c r="C98" s="178"/>
      <c r="D98" s="178"/>
      <c r="E98" s="178"/>
      <c r="F98" s="178"/>
      <c r="G98" s="101"/>
      <c r="H98" s="101"/>
      <c r="I98" s="101"/>
      <c r="J98" s="101"/>
      <c r="K98" s="101"/>
      <c r="L98" s="178"/>
      <c r="M98" s="178"/>
    </row>
    <row r="99" spans="2:13" ht="50.1" customHeight="1">
      <c r="B99" s="178"/>
      <c r="C99" s="178"/>
      <c r="D99" s="178"/>
      <c r="E99" s="178"/>
      <c r="F99" s="178"/>
      <c r="G99" s="101"/>
      <c r="H99" s="101"/>
      <c r="I99" s="101"/>
      <c r="J99" s="101"/>
      <c r="K99" s="101"/>
      <c r="L99" s="178"/>
      <c r="M99" s="178"/>
    </row>
    <row r="100" spans="2:13" ht="50.1" customHeight="1">
      <c r="B100" s="178"/>
      <c r="C100" s="178"/>
      <c r="D100" s="178"/>
      <c r="E100" s="178"/>
      <c r="F100" s="178"/>
      <c r="G100" s="101"/>
      <c r="H100" s="101"/>
      <c r="I100" s="101"/>
      <c r="J100" s="101"/>
      <c r="K100" s="101"/>
      <c r="L100" s="178"/>
      <c r="M100" s="178"/>
    </row>
    <row r="101" spans="2:13" ht="50.1" customHeight="1">
      <c r="B101" s="178"/>
      <c r="C101" s="178"/>
      <c r="D101" s="178"/>
      <c r="E101" s="178"/>
      <c r="F101" s="178"/>
      <c r="G101" s="101"/>
      <c r="H101" s="101"/>
      <c r="I101" s="101"/>
      <c r="J101" s="101"/>
      <c r="K101" s="101"/>
      <c r="L101" s="178"/>
      <c r="M101" s="178"/>
    </row>
  </sheetData>
  <mergeCells count="14">
    <mergeCell ref="X42:Y42"/>
    <mergeCell ref="O8:T8"/>
    <mergeCell ref="O19:U19"/>
    <mergeCell ref="X35:Y35"/>
    <mergeCell ref="X36:Y36"/>
    <mergeCell ref="X37:Y37"/>
    <mergeCell ref="X38:Y38"/>
    <mergeCell ref="X39:Y39"/>
    <mergeCell ref="X40:Y40"/>
    <mergeCell ref="A1:D1"/>
    <mergeCell ref="A2:D2"/>
    <mergeCell ref="B3:K3"/>
    <mergeCell ref="O33:V33"/>
    <mergeCell ref="X33:Y34"/>
  </mergeCells>
  <pageMargins left="0.31496062992125984" right="0.31496062992125984" top="0" bottom="0" header="0.31496062992125984" footer="0.31496062992125984"/>
  <pageSetup paperSize="9" scale="30" orientation="portrait" r:id="rId1"/>
  <rowBreaks count="1" manualBreakCount="1">
    <brk id="42" max="1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6</vt:i4>
      </vt:variant>
    </vt:vector>
  </HeadingPairs>
  <TitlesOfParts>
    <vt:vector size="12" baseType="lpstr">
      <vt:lpstr>Nom. Sic. Sem. 1</vt:lpstr>
      <vt:lpstr>Nom. Sic. Sem. 2</vt:lpstr>
      <vt:lpstr>Nom. Sic. Sem. 3</vt:lpstr>
      <vt:lpstr>Nom. Sic. Sem. 4</vt:lpstr>
      <vt:lpstr>Nom. Sic. Sem. 5</vt:lpstr>
      <vt:lpstr>Estadistica Mes</vt:lpstr>
      <vt:lpstr>'Estadistica Mes'!Área_de_impresión</vt:lpstr>
      <vt:lpstr>'Nom. Sic. Sem. 1'!Área_de_impresión</vt:lpstr>
      <vt:lpstr>'Nom. Sic. Sem. 2'!Área_de_impresión</vt:lpstr>
      <vt:lpstr>'Nom. Sic. Sem. 3'!Área_de_impresión</vt:lpstr>
      <vt:lpstr>'Nom. Sic. Sem. 4'!Área_de_impresión</vt:lpstr>
      <vt:lpstr>'Nom. Sic. Sem. 5'!Área_de_impresión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Maquina4</dc:creator>
  <cp:lastModifiedBy>Maquina4</cp:lastModifiedBy>
  <dcterms:created xsi:type="dcterms:W3CDTF">2019-06-03T19:46:01Z</dcterms:created>
  <dcterms:modified xsi:type="dcterms:W3CDTF">2019-06-03T21:17:09Z</dcterms:modified>
</cp:coreProperties>
</file>