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13" documentId="8_{7A77C569-0225-43E6-A75B-1F35F53DCFE3}" xr6:coauthVersionLast="47" xr6:coauthVersionMax="47" xr10:uidLastSave="{0230771B-880C-4321-8173-6A6E10314DC1}"/>
  <bookViews>
    <workbookView xWindow="-120" yWindow="-120" windowWidth="38640" windowHeight="21840" activeTab="1" xr2:uid="{CAF9056D-9EE8-4C8F-8386-1EF1D7DBD16F}"/>
  </bookViews>
  <sheets>
    <sheet name="Leases Information" sheetId="3" r:id="rId1"/>
    <sheet name="Seminar Questions (Guide)" sheetId="4" r:id="rId2"/>
    <sheet name="Week 7 - Lea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4" l="1"/>
  <c r="O35" i="4" s="1"/>
  <c r="P35" i="4" s="1"/>
  <c r="M34" i="4"/>
  <c r="O34" i="4" s="1"/>
  <c r="P34" i="4" s="1"/>
  <c r="M33" i="4"/>
  <c r="O33" i="4" s="1"/>
  <c r="P33" i="4" s="1"/>
  <c r="V27" i="3"/>
  <c r="T32" i="3" s="1"/>
  <c r="T34" i="3" s="1"/>
</calcChain>
</file>

<file path=xl/sharedStrings.xml><?xml version="1.0" encoding="utf-8"?>
<sst xmlns="http://schemas.openxmlformats.org/spreadsheetml/2006/main" count="317" uniqueCount="291">
  <si>
    <t>Question 1:</t>
  </si>
  <si>
    <t>A lease is an agreement whereby the lessor (seller)</t>
  </si>
  <si>
    <t>conveys to the lessee (user of the asset), the right to</t>
  </si>
  <si>
    <t>use the aset for an agreed period of time in return for</t>
  </si>
  <si>
    <t>a payment or series of payments.</t>
  </si>
  <si>
    <t>Standards on leases were made for a couple of reasons:</t>
  </si>
  <si>
    <t>1. Inconsistency in the treatment and reporting of</t>
  </si>
  <si>
    <t>leases.</t>
  </si>
  <si>
    <t>2. Misleads investors by manipulating financial ratios</t>
  </si>
  <si>
    <t>(e.g., ROCE, and Debt-to-Equity ratio)</t>
  </si>
  <si>
    <t>3. Lack of transparency in reporting leases, businesses</t>
  </si>
  <si>
    <t>only reported finance leases, and not operating leases,</t>
  </si>
  <si>
    <t>which therefore made it difficult for investors.</t>
  </si>
  <si>
    <t>Question 2:</t>
  </si>
  <si>
    <t>Lease payments: £36,000 annually in advance.</t>
  </si>
  <si>
    <t>Fair value of asset: £150,000.</t>
  </si>
  <si>
    <t>Interest rate: 10.05%.</t>
  </si>
  <si>
    <t>Asset life: 6 years, residual value: £6,000.</t>
  </si>
  <si>
    <t>Year-end: 31 December 2018.</t>
  </si>
  <si>
    <t>Year</t>
  </si>
  <si>
    <t>Opening Liability (£)</t>
  </si>
  <si>
    <t>Payment (£)</t>
  </si>
  <si>
    <t>Interest (£)</t>
  </si>
  <si>
    <t>Closing Liability (£)</t>
  </si>
  <si>
    <t>Statement of Profit or Loss:</t>
  </si>
  <si>
    <t>- Depreciation (Straight-line): 150,000-6,000 / 6 = 24,000</t>
  </si>
  <si>
    <t>Question 5:</t>
  </si>
  <si>
    <t>- Finance Cost: £10,656</t>
  </si>
  <si>
    <t>Lease payment: £20M annually (paid in advance).</t>
  </si>
  <si>
    <t>Statement of Financial Position:</t>
  </si>
  <si>
    <t>Purchase price: £80M.</t>
  </si>
  <si>
    <t>- Net Depreciation: 150,000 - (3*24,000) =78,000</t>
  </si>
  <si>
    <t>Interest rate: 12%.</t>
  </si>
  <si>
    <t>- Lease liability (closing balance): £80,687</t>
  </si>
  <si>
    <t>Year 1 Calculations:</t>
  </si>
  <si>
    <t>Question 3:</t>
  </si>
  <si>
    <t>1. Depreciation (straight-line over 5 years):</t>
  </si>
  <si>
    <t>Lease liability: £917,600.</t>
  </si>
  <si>
    <t>Annual payment: £80,000.</t>
  </si>
  <si>
    <t>80,000,0005=£16,000,000</t>
  </si>
  <si>
    <t>Direct costs: £25,000.</t>
  </si>
  <si>
    <t>Interest rate: 6%.</t>
  </si>
  <si>
    <t>2. Finance cost:</t>
  </si>
  <si>
    <t>Journal Entries at Commencement (Year 1):</t>
  </si>
  <si>
    <t>Lease liability post-payment: 80M−20M=60M</t>
  </si>
  <si>
    <t>Interest: 60M×12%=£7,200,000</t>
  </si>
  <si>
    <t>1. Recognise the right-of-use asset:</t>
  </si>
  <si>
    <r>
      <t>Extracts for 31 Mar 2019: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SoFP:</t>
    </r>
  </si>
  <si>
    <t>Dr Right-of-use asset     £942,600</t>
  </si>
  <si>
    <t>Cr Lease liability         £917,600</t>
  </si>
  <si>
    <t>Cr Cash (direct costs)      £25,000</t>
  </si>
  <si>
    <t>Lease liability: Adjusted for interest.</t>
  </si>
  <si>
    <t>2. First-year payment:</t>
  </si>
  <si>
    <t>SoPoL:</t>
  </si>
  <si>
    <t>Dr Lease liability         £80,000</t>
  </si>
  <si>
    <t>Depreciation: £16M.</t>
  </si>
  <si>
    <t>Cr Cash                    £80,000</t>
  </si>
  <si>
    <t>Finance cost: £7.2M.</t>
  </si>
  <si>
    <t>3. Finance charge allocation (Year 1):</t>
  </si>
  <si>
    <t>Question 6:</t>
  </si>
  <si>
    <t>Interest: 917,600×6%=£55,056</t>
  </si>
  <si>
    <t xml:space="preserve">The temporary accountant is incorrect because IFRS 16 eliminates most off-balance </t>
  </si>
  <si>
    <r>
      <t>sheet leasing. The</t>
    </r>
    <r>
      <rPr>
        <b/>
        <sz val="11"/>
        <color theme="1"/>
        <rFont val="Aptos Narrow"/>
        <family val="2"/>
        <scheme val="minor"/>
      </rPr>
      <t xml:space="preserve"> substance over form principle</t>
    </r>
    <r>
      <rPr>
        <sz val="11"/>
        <color theme="1"/>
        <rFont val="Aptos Narrow"/>
        <family val="2"/>
        <scheme val="minor"/>
      </rPr>
      <t xml:space="preserve"> requires the economic reality </t>
    </r>
  </si>
  <si>
    <t>Dr Finance costs           £55,056</t>
  </si>
  <si>
    <r>
      <t xml:space="preserve">of leases to be reflected. </t>
    </r>
    <r>
      <rPr>
        <b/>
        <sz val="11"/>
        <color theme="1"/>
        <rFont val="Aptos Narrow"/>
        <family val="2"/>
        <scheme val="minor"/>
      </rPr>
      <t>Under IFRS 16:</t>
    </r>
  </si>
  <si>
    <t>Cr Lease liability         £55,056</t>
  </si>
  <si>
    <t>Right-of-use assets and lease liabilities must be recognised.</t>
  </si>
  <si>
    <t>Extracts for 31 Dec Year 1:</t>
  </si>
  <si>
    <t>Financial obligations are transparent, regardless of lease structure.</t>
  </si>
  <si>
    <t>SoFP:</t>
  </si>
  <si>
    <t>For the machine lease:</t>
  </si>
  <si>
    <t>Right-of-use asset: 942,600−Depreciation942,600 - \text{Depreciation}942,600−Depreciation.</t>
  </si>
  <si>
    <t>Recognise a right-of-use asset and lease liability.</t>
  </si>
  <si>
    <t>Lease liability: Adjusted with payments and interest.</t>
  </si>
  <si>
    <t>Depreciate the asset over 5 years and allocate interest charges on the lease liability.</t>
  </si>
  <si>
    <t>Depreciation: Straight-line over 20 years: 942,600/20=£47,130</t>
  </si>
  <si>
    <t>Finance costs: £55,056.</t>
  </si>
  <si>
    <t>Learning Objectives:</t>
  </si>
  <si>
    <t>Defintions:</t>
  </si>
  <si>
    <t>Accounting Principles:</t>
  </si>
  <si>
    <t>1. Account for right-of-use assets and lease liabilties in the</t>
  </si>
  <si>
    <t>A lease is a contract, or part of a contract, that conveys the right to use</t>
  </si>
  <si>
    <t>The lease liability is initially measured at the presentvalue of the lease</t>
  </si>
  <si>
    <t>records of the lessee</t>
  </si>
  <si>
    <t>an asset (the underlying asset) for a period of time in exchange for</t>
  </si>
  <si>
    <t>payments that have not yet been paid.</t>
  </si>
  <si>
    <t>consideration.</t>
  </si>
  <si>
    <t xml:space="preserve">2. Explain the exemption from the recognition criteria for leases </t>
  </si>
  <si>
    <t>Lease payments should include the following (IFRS 16, para 27):</t>
  </si>
  <si>
    <t>in the records of the lessee</t>
  </si>
  <si>
    <t>1. Fixed payments</t>
  </si>
  <si>
    <t>in exchange for consideration.</t>
  </si>
  <si>
    <t>2. Amounts expected to be payable under residual value guarantees</t>
  </si>
  <si>
    <t>3. Account for sale and leaseback agreements.</t>
  </si>
  <si>
    <t>3. Options to purchase the asset that are reasonably certain to be exercised</t>
  </si>
  <si>
    <t xml:space="preserve">4. Termination penalties, if the lease term reflects the expectation that these </t>
  </si>
  <si>
    <t>The right-of-use asset:</t>
  </si>
  <si>
    <t>exchange for consideration.</t>
  </si>
  <si>
    <t>will be incurred.</t>
  </si>
  <si>
    <t>The right-of-use asset is initially recognised at cost.</t>
  </si>
  <si>
    <t>asset for the lease term.</t>
  </si>
  <si>
    <t>The intiial cost of the right-of-use asset comprises (IFRS 16, para 24):</t>
  </si>
  <si>
    <t>1. The amount of the initial measurement of the lease liability.</t>
  </si>
  <si>
    <t>2. Lease payments made at or before the commercement date.</t>
  </si>
  <si>
    <t>Test your understanding 1 - Dynamic</t>
  </si>
  <si>
    <t>The lease term is three years. This is because the option to extend the</t>
  </si>
  <si>
    <t>3. Any initial direct costs.</t>
  </si>
  <si>
    <t>lease is reasonably certain to be exercised.</t>
  </si>
  <si>
    <t xml:space="preserve">4. The estimated costs of removing or dismantling the underlying asset </t>
  </si>
  <si>
    <t>On 1 January 20X1, Dynamic entered into a two year lease for a lorry.</t>
  </si>
  <si>
    <t>as per the conditions of the lease.</t>
  </si>
  <si>
    <t xml:space="preserve">The contract contains an option to extend the lease term for a further </t>
  </si>
  <si>
    <t>The lease liability is calculated as follows:</t>
  </si>
  <si>
    <t xml:space="preserve">Anyincentive payments received by the lessee are deducted from the </t>
  </si>
  <si>
    <t>year. Dynamic believes that it is reasonably certain to exercise this</t>
  </si>
  <si>
    <t>initial value of the right-of-use asset.</t>
  </si>
  <si>
    <t>option. Lorries have a useful life of 10 years.</t>
  </si>
  <si>
    <t>Date</t>
  </si>
  <si>
    <t>Cash Flow ($)</t>
  </si>
  <si>
    <t>Discount Rate</t>
  </si>
  <si>
    <t>Present Value ($)</t>
  </si>
  <si>
    <t>31/12/X1</t>
  </si>
  <si>
    <t>1/1.05</t>
  </si>
  <si>
    <t>Lease payments are $10,000 per year for the initial term and $15,000</t>
  </si>
  <si>
    <t>31/12/X2</t>
  </si>
  <si>
    <t>1/1.05^2</t>
  </si>
  <si>
    <t>Lease Liability Calculation:</t>
  </si>
  <si>
    <t xml:space="preserve">per year for the option period. All payments are due at the end of the </t>
  </si>
  <si>
    <t>31/12/X3</t>
  </si>
  <si>
    <t>1/1.05^3</t>
  </si>
  <si>
    <t>year. To obtain the lease, Dynamic incurs initial costs of $3,000.</t>
  </si>
  <si>
    <r>
      <rPr>
        <b/>
        <sz val="11"/>
        <color theme="1"/>
        <rFont val="Aptos Narrow"/>
        <family val="2"/>
        <scheme val="minor"/>
      </rPr>
      <t>1. Identify Lease Payments</t>
    </r>
    <r>
      <rPr>
        <sz val="11"/>
        <color theme="1"/>
        <rFont val="Aptos Narrow"/>
        <family val="2"/>
        <scheme val="minor"/>
      </rPr>
      <t xml:space="preserve">: This </t>
    </r>
    <r>
      <rPr>
        <b/>
        <sz val="11"/>
        <color theme="1"/>
        <rFont val="Aptos Narrow"/>
        <family val="2"/>
        <scheme val="minor"/>
      </rPr>
      <t>includes</t>
    </r>
    <r>
      <rPr>
        <sz val="11"/>
        <color theme="1"/>
        <rFont val="Aptos Narrow"/>
        <family val="2"/>
        <scheme val="minor"/>
      </rPr>
      <t xml:space="preserve"> fixed payments, variable </t>
    </r>
  </si>
  <si>
    <t xml:space="preserve">The interest rate within the lease is not readily determinable. Dynamic's </t>
  </si>
  <si>
    <t xml:space="preserve">payments based on an index or rate, amounts expected to be payable </t>
  </si>
  <si>
    <t>incremental rate of borrowing is 5%.</t>
  </si>
  <si>
    <t>The initial cost of the right-of-use asset is calculated as follows:</t>
  </si>
  <si>
    <t xml:space="preserve">under any residual value guarantees, exercise price of a purchase </t>
  </si>
  <si>
    <r>
      <t xml:space="preserve">option if the lessee is </t>
    </r>
    <r>
      <rPr>
        <b/>
        <sz val="11"/>
        <color theme="1"/>
        <rFont val="Aptos Narrow"/>
        <family val="2"/>
        <scheme val="minor"/>
      </rPr>
      <t xml:space="preserve">reasonably certain </t>
    </r>
    <r>
      <rPr>
        <sz val="11"/>
        <color theme="1"/>
        <rFont val="Aptos Narrow"/>
        <family val="2"/>
        <scheme val="minor"/>
      </rPr>
      <t xml:space="preserve">to exercise that option, </t>
    </r>
  </si>
  <si>
    <t>Required:</t>
  </si>
  <si>
    <t>$</t>
  </si>
  <si>
    <t xml:space="preserve">and termination penalties if the lease term reflects the lessee </t>
  </si>
  <si>
    <t>Initial liability value</t>
  </si>
  <si>
    <t>exercising an option to terminate the lease.</t>
  </si>
  <si>
    <t>Calculate the intiial carrying amountof the lease liability and the right-</t>
  </si>
  <si>
    <t>Direct costs</t>
  </si>
  <si>
    <t>of-use asset andprovide the double entries needed to record these</t>
  </si>
  <si>
    <r>
      <rPr>
        <b/>
        <sz val="11"/>
        <color theme="1"/>
        <rFont val="Aptos Narrow"/>
        <family val="2"/>
        <scheme val="minor"/>
      </rPr>
      <t>2. Determine the Discount Rate</t>
    </r>
    <r>
      <rPr>
        <sz val="11"/>
        <color theme="1"/>
        <rFont val="Aptos Narrow"/>
        <family val="2"/>
        <scheme val="minor"/>
      </rPr>
      <t>: If the interest rate implicit in the lease</t>
    </r>
  </si>
  <si>
    <t>amounts in Dynamic's financial records.</t>
  </si>
  <si>
    <t xml:space="preserve">is not readily determinable, use the lessee's incremental borrowing rate. </t>
  </si>
  <si>
    <t>The double entries to record this are as follows:</t>
  </si>
  <si>
    <t xml:space="preserve">This rate is the rate that the lessee would have to pay to borrow funds for </t>
  </si>
  <si>
    <t>an amount equal to the lease payments in a similar</t>
  </si>
  <si>
    <t>Dr Right-of-use asset</t>
  </si>
  <si>
    <t>$31,552</t>
  </si>
  <si>
    <t>economic environment.</t>
  </si>
  <si>
    <t>Cr Lease liability</t>
  </si>
  <si>
    <t>$3,000</t>
  </si>
  <si>
    <r>
      <rPr>
        <b/>
        <sz val="11"/>
        <color theme="1"/>
        <rFont val="Aptos Narrow"/>
        <family val="2"/>
        <scheme val="minor"/>
      </rPr>
      <t>3. Calculate Present Value</t>
    </r>
    <r>
      <rPr>
        <sz val="11"/>
        <color theme="1"/>
        <rFont val="Aptos Narrow"/>
        <family val="2"/>
        <scheme val="minor"/>
      </rPr>
      <t xml:space="preserve">: Use the present value formula for an annuity </t>
    </r>
  </si>
  <si>
    <t>Cr Cash</t>
  </si>
  <si>
    <t xml:space="preserve">to discount the lease payments back to their present value at the </t>
  </si>
  <si>
    <t>commencement date of the lease.</t>
  </si>
  <si>
    <t>Right-of-Use (RoU) Asset:</t>
  </si>
  <si>
    <t xml:space="preserve">Initial Measurement: The RoU asset is initially measured at the amount of </t>
  </si>
  <si>
    <t xml:space="preserve">the lease liability adjusted for any lease payments made at or before the </t>
  </si>
  <si>
    <t xml:space="preserve">commencement date, less any lease incentives received, and plus </t>
  </si>
  <si>
    <t>any initial direct costs.</t>
  </si>
  <si>
    <t>Double Entry Accounting:</t>
  </si>
  <si>
    <t xml:space="preserve">1. Lease Liability Recognition: </t>
  </si>
  <si>
    <t>- Debit Right-of-Use Asset</t>
  </si>
  <si>
    <t>- Credit Lease Liability</t>
  </si>
  <si>
    <t xml:space="preserve">2. Initial Direct Costs: </t>
  </si>
  <si>
    <t>- Credit Cash/Bank</t>
  </si>
  <si>
    <t>Question 2</t>
  </si>
  <si>
    <t>Step 1: Calculate the Lease Liability</t>
  </si>
  <si>
    <t>Given:</t>
  </si>
  <si>
    <t>- Annual Payments: £36,000 paid in advance</t>
  </si>
  <si>
    <t>- Implicit Interest Rate: 10.05%</t>
  </si>
  <si>
    <t>- Fair Value of Asset: £150,000</t>
  </si>
  <si>
    <t>First, we need to verify if the payments cover the fair value of</t>
  </si>
  <si>
    <t>The present value of an annuity due can be calculated by:</t>
  </si>
  <si>
    <t>Where:</t>
  </si>
  <si>
    <t>- PMT = £36,000</t>
  </si>
  <si>
    <t>- r = 10.05% or 0.1005</t>
  </si>
  <si>
    <t>- n = 5 (since payments are made in advance)</t>
  </si>
  <si>
    <t>Step 2: Allocate the Finance Change</t>
  </si>
  <si>
    <t>The finance charge allocation involves calculating interest</t>
  </si>
  <si>
    <t>and principal payments each period:</t>
  </si>
  <si>
    <t>Payment</t>
  </si>
  <si>
    <t xml:space="preserve">Opening </t>
  </si>
  <si>
    <t>Balance</t>
  </si>
  <si>
    <t xml:space="preserve">Interest </t>
  </si>
  <si>
    <t>@ 10.05%</t>
  </si>
  <si>
    <t xml:space="preserve">Principal </t>
  </si>
  <si>
    <t>Reduction</t>
  </si>
  <si>
    <t xml:space="preserve">Closing </t>
  </si>
  <si>
    <t>Extracts for Financial Statements:</t>
  </si>
  <si>
    <t>Question 3</t>
  </si>
  <si>
    <t>Step 1: Determine Initial Amounts at Commencement Date:</t>
  </si>
  <si>
    <t>- £917,600 (Lease liability) + £25,000 (Initial Direct Costs) =</t>
  </si>
  <si>
    <t>Journal Entries at Commencement Date:</t>
  </si>
  <si>
    <t xml:space="preserve">Credit: </t>
  </si>
  <si>
    <t>Debit:</t>
  </si>
  <si>
    <t>Right-of-Use Asset</t>
  </si>
  <si>
    <t>Lease Liability</t>
  </si>
  <si>
    <t>Cash/Bank</t>
  </si>
  <si>
    <t>Right-of-use asset: 80M−16M=£64M.</t>
  </si>
  <si>
    <t>Step 2: Calculate and Adjust Journal Entries at End of Year 1</t>
  </si>
  <si>
    <t>Credit:</t>
  </si>
  <si>
    <t>Finance Costs</t>
  </si>
  <si>
    <t>Interest Calculation using Acutarial Method:</t>
  </si>
  <si>
    <t>£917,600 * 6% = £55,056</t>
  </si>
  <si>
    <t>Step 3: Record Lease Payments</t>
  </si>
  <si>
    <t>Lease Payment due within one year</t>
  </si>
  <si>
    <r>
      <t xml:space="preserve">- </t>
    </r>
    <r>
      <rPr>
        <b/>
        <sz val="11"/>
        <color theme="1"/>
        <rFont val="Aptos Narrow"/>
        <family val="2"/>
        <scheme val="minor"/>
      </rPr>
      <t>Lease Liability</t>
    </r>
    <r>
      <rPr>
        <sz val="11"/>
        <color theme="1"/>
        <rFont val="Aptos Narrow"/>
        <family val="2"/>
        <scheme val="minor"/>
      </rPr>
      <t>: The present value of lease payments, given as £917,600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</si>
  <si>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Right-of-Use (RoU) Asset</t>
    </r>
    <r>
      <rPr>
        <sz val="11"/>
        <color theme="1"/>
        <rFont val="Aptos Narrow"/>
        <family val="2"/>
        <scheme val="minor"/>
      </rPr>
      <t>:</t>
    </r>
  </si>
  <si>
    <r>
      <t xml:space="preserve">     - Equals </t>
    </r>
    <r>
      <rPr>
        <b/>
        <sz val="11"/>
        <color theme="1"/>
        <rFont val="Aptos Narrow"/>
        <family val="2"/>
        <scheme val="minor"/>
      </rPr>
      <t xml:space="preserve">lease liability + initial direct </t>
    </r>
    <r>
      <rPr>
        <sz val="11"/>
        <color theme="1"/>
        <rFont val="Aptos Narrow"/>
        <family val="2"/>
        <scheme val="minor"/>
      </rPr>
      <t>costs:</t>
    </r>
  </si>
  <si>
    <t>The lessor is the entity that provides the right to use an underlying asset</t>
  </si>
  <si>
    <t>The lessee is the entity that obtains the right to use an underlying asset in</t>
  </si>
  <si>
    <t>A right-of-use asset represents the lessee's rights to use an underlying</t>
  </si>
  <si>
    <t>the asset using the implicit interest rate.</t>
  </si>
  <si>
    <t>Question 4</t>
  </si>
  <si>
    <t>Statement of Profit or Loss (SoPol) Extract for Year Ending 31 December 20X1:</t>
  </si>
  <si>
    <t>Expenses:</t>
  </si>
  <si>
    <t>- Depreciation of R-o-U Asset: £5,287.50</t>
  </si>
  <si>
    <t>- Interest Expense on Lease Liability: £2,200.00</t>
  </si>
  <si>
    <t>Statement of Financial Position (SoFP) Extract as at 31 December 20X1:</t>
  </si>
  <si>
    <t>Assets:</t>
  </si>
  <si>
    <t>- Right-of-Use Asset: £15,862.50 [Initial £21,150 - Depreciation for 1 Year £5,287.50]</t>
  </si>
  <si>
    <t>Liabilities:</t>
  </si>
  <si>
    <t>- Lease Liability: £18,200.00 [Initial £20,000 - Principal repaid in 20X1 £1,800]</t>
  </si>
  <si>
    <t>Lease Amortisation Schedule in Full:</t>
  </si>
  <si>
    <t>Lease Payment</t>
  </si>
  <si>
    <t>Closing Balance</t>
  </si>
  <si>
    <t>Opening Balance</t>
  </si>
  <si>
    <t>Interest Expense (11%)</t>
  </si>
  <si>
    <t>Principal Repayment</t>
  </si>
  <si>
    <t>01 Jan 20x1</t>
  </si>
  <si>
    <t>31 Dec 20x1</t>
  </si>
  <si>
    <t>31 Dec 20x2</t>
  </si>
  <si>
    <t>31 Dec 20x3</t>
  </si>
  <si>
    <t>31 Dec 20x4</t>
  </si>
  <si>
    <t>31 Dec 20x5</t>
  </si>
  <si>
    <t>31 Dec 20x6</t>
  </si>
  <si>
    <t>31 Dec 20x7</t>
  </si>
  <si>
    <t>Question 5</t>
  </si>
  <si>
    <t>a. Effect on SoPoL and SoFP for Year Ending 31 March 2019:</t>
  </si>
  <si>
    <t>Statement of Profit or Loss (SoPoL) - Year ending 31 March 2019:</t>
  </si>
  <si>
    <t>The right-of-use asset is depreciated over the 5-year lease term on a straight-line basis:</t>
  </si>
  <si>
    <t>Depreciation = (Cash purchase price - Initial payment) / Lease term</t>
  </si>
  <si>
    <t>Depreciation = (£80m - £20m) / 5 years = £12m per year</t>
  </si>
  <si>
    <t>For the period from 1 April 2018 to 31 March 2019 (12 months), the interest is calculated on the lease liability after the initial payment:</t>
  </si>
  <si>
    <t>Initial lease liability after first payment = £80m - £20m = £60m</t>
  </si>
  <si>
    <t>Interest Expense = £60m * 12% = £7.2m</t>
  </si>
  <si>
    <t>Statement of Financial Position (SoFP) - As at 31 March 2019:</t>
  </si>
  <si>
    <t>Initial measurement = £80m (cash purchase price)</t>
  </si>
  <si>
    <t>Carrying Amount = £80m - £12m = £68m</t>
  </si>
  <si>
    <t>After the first payment, the liability was £60m. At the end of the year:</t>
  </si>
  <si>
    <t>Add interest accrued: £60m * 12% = £7.2m</t>
  </si>
  <si>
    <t>Total liability before next payment = £60m + £7.2m = £67.2m</t>
  </si>
  <si>
    <t>The next payment of £20m is due on 1 April 2019, but for year-end reporting, it hasn't been made yet, so:</t>
  </si>
  <si>
    <t>Closing Lease Liability = £67.2m</t>
  </si>
  <si>
    <t xml:space="preserve">Depreciation Expense: </t>
  </si>
  <si>
    <t>Interest Expense:</t>
  </si>
  <si>
    <t xml:space="preserve">Right-of-Use Asset: </t>
  </si>
  <si>
    <t xml:space="preserve">Lease Liability: </t>
  </si>
  <si>
    <r>
      <rPr>
        <b/>
        <sz val="11"/>
        <color theme="1"/>
        <rFont val="Aptos Narrow"/>
        <family val="2"/>
        <scheme val="minor"/>
      </rPr>
      <t>Less:</t>
    </r>
    <r>
      <rPr>
        <sz val="11"/>
        <color theme="1"/>
        <rFont val="Aptos Narrow"/>
        <family val="2"/>
        <scheme val="minor"/>
      </rPr>
      <t xml:space="preserve"> Accumulated Depreciation = £12m</t>
    </r>
  </si>
  <si>
    <t>Year Ending</t>
  </si>
  <si>
    <t>Interest (12%)</t>
  </si>
  <si>
    <t>Question 6</t>
  </si>
  <si>
    <t>Correctness of the Accountant's View:</t>
  </si>
  <si>
    <t>A right-of-use asset is recognized, representing the lessee's control over the use of the asset.</t>
  </si>
  <si>
    <t>A lease liability is recognized for the obligation to make lease payments.</t>
  </si>
  <si>
    <t>Impact on Financial Statements:</t>
  </si>
  <si>
    <t xml:space="preserve">Underlying Concept of IFRS 16: </t>
  </si>
  <si>
    <t>leases with a single model for lessee accounting.</t>
  </si>
  <si>
    <t xml:space="preserve">balance sheet, replacing the old distinction between operating and finance </t>
  </si>
  <si>
    <t>Incorrect: The accountant's view that leasing leads to off-balance sheet</t>
  </si>
  <si>
    <t xml:space="preserve"> financing is outdated post-IFRS 16. Leases are now capitalized, meaning:</t>
  </si>
  <si>
    <r>
      <rPr>
        <b/>
        <sz val="11"/>
        <color theme="1"/>
        <rFont val="Aptos Narrow"/>
        <family val="2"/>
        <scheme val="minor"/>
      </rPr>
      <t>Balance Sheet</t>
    </r>
    <r>
      <rPr>
        <sz val="11"/>
        <color theme="1"/>
        <rFont val="Aptos Narrow"/>
        <family val="2"/>
        <scheme val="minor"/>
      </rPr>
      <t xml:space="preserve">: Leases increase both assets and liabilities, affecting debt ratios </t>
    </r>
  </si>
  <si>
    <t>and potentially reducing apparent financial flexibility.</t>
  </si>
  <si>
    <r>
      <rPr>
        <b/>
        <sz val="11"/>
        <color theme="1"/>
        <rFont val="Aptos Narrow"/>
        <family val="2"/>
        <scheme val="minor"/>
      </rPr>
      <t>Income Statement</t>
    </r>
    <r>
      <rPr>
        <sz val="11"/>
        <color theme="1"/>
        <rFont val="Aptos Narrow"/>
        <family val="2"/>
        <scheme val="minor"/>
      </rPr>
      <t>: Instead of a straight lease expense, there's now depreciation</t>
    </r>
  </si>
  <si>
    <t xml:space="preserve"> of the right-of-use asset and interest on the lease liability, altering profit figures.</t>
  </si>
  <si>
    <r>
      <rPr>
        <b/>
        <sz val="11"/>
        <color theme="1"/>
        <rFont val="Aptos Narrow"/>
        <family val="2"/>
        <scheme val="minor"/>
      </rPr>
      <t>Cash Flow</t>
    </r>
    <r>
      <rPr>
        <sz val="11"/>
        <color theme="1"/>
        <rFont val="Aptos Narrow"/>
        <family val="2"/>
        <scheme val="minor"/>
      </rPr>
      <t xml:space="preserve">: Lease payments are split into principal (financing cash flow) and </t>
    </r>
  </si>
  <si>
    <t>interest (operating or financing cash flow, depending on company policy).</t>
  </si>
  <si>
    <t xml:space="preserve">Faithful Representation: The standard emphasizes that financial statements </t>
  </si>
  <si>
    <t xml:space="preserve">should reflect the economic reality of leases, ensuring that users of the financial </t>
  </si>
  <si>
    <t>statements get a true picture of the company's obligations and resources.</t>
  </si>
  <si>
    <r>
      <rPr>
        <b/>
        <sz val="11"/>
        <color theme="1"/>
        <rFont val="Aptos Narrow"/>
        <family val="2"/>
        <scheme val="minor"/>
      </rPr>
      <t>IFRS 16 Leases</t>
    </r>
    <r>
      <rPr>
        <sz val="11"/>
        <color theme="1"/>
        <rFont val="Aptos Narrow"/>
        <family val="2"/>
        <scheme val="minor"/>
      </rPr>
      <t>: Under this standard, most leases are recognized on the</t>
    </r>
  </si>
  <si>
    <t>Part A)</t>
  </si>
  <si>
    <t>Part B)</t>
  </si>
  <si>
    <t>FIX THIS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</si>
</sst>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  <font>
      <sz val="11"/>
      <color rgb="FFE7E9EA"/>
      <name val="Segoe UI"/>
      <family val="2"/>
    </font>
    <font>
      <b/>
      <u/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0232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333639"/>
      </left>
      <right/>
      <top style="medium">
        <color rgb="FF333639"/>
      </top>
      <bottom/>
      <diagonal/>
    </border>
    <border>
      <left/>
      <right/>
      <top style="medium">
        <color rgb="FF333639"/>
      </top>
      <bottom/>
      <diagonal/>
    </border>
    <border>
      <left/>
      <right style="medium">
        <color rgb="FF333639"/>
      </right>
      <top style="medium">
        <color rgb="FF333639"/>
      </top>
      <bottom/>
      <diagonal/>
    </border>
    <border>
      <left style="medium">
        <color rgb="FF333639"/>
      </left>
      <right/>
      <top/>
      <bottom/>
      <diagonal/>
    </border>
    <border>
      <left/>
      <right style="medium">
        <color rgb="FF333639"/>
      </right>
      <top/>
      <bottom/>
      <diagonal/>
    </border>
    <border>
      <left style="medium">
        <color rgb="FF333639"/>
      </left>
      <right/>
      <top/>
      <bottom style="medium">
        <color rgb="FF333639"/>
      </bottom>
      <diagonal/>
    </border>
    <border>
      <left/>
      <right/>
      <top/>
      <bottom style="medium">
        <color rgb="FF333639"/>
      </bottom>
      <diagonal/>
    </border>
    <border>
      <left/>
      <right style="medium">
        <color rgb="FF333639"/>
      </right>
      <top/>
      <bottom style="medium">
        <color rgb="FF33363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3" fontId="3" fillId="3" borderId="0" xfId="0" applyNumberFormat="1" applyFont="1" applyFill="1"/>
    <xf numFmtId="0" fontId="3" fillId="3" borderId="1" xfId="0" applyFont="1" applyFill="1" applyBorder="1"/>
    <xf numFmtId="6" fontId="0" fillId="0" borderId="0" xfId="0" applyNumberFormat="1"/>
    <xf numFmtId="0" fontId="0" fillId="0" borderId="3" xfId="0" applyBorder="1"/>
    <xf numFmtId="6" fontId="0" fillId="0" borderId="3" xfId="0" applyNumberFormat="1" applyBorder="1"/>
    <xf numFmtId="8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9" xfId="0" applyFont="1" applyFill="1" applyBorder="1"/>
    <xf numFmtId="0" fontId="0" fillId="2" borderId="9" xfId="0" quotePrefix="1" applyFill="1" applyBorder="1"/>
    <xf numFmtId="0" fontId="0" fillId="2" borderId="11" xfId="0" quotePrefix="1" applyFill="1" applyBorder="1"/>
    <xf numFmtId="0" fontId="1" fillId="3" borderId="0" xfId="0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8" fontId="7" fillId="4" borderId="0" xfId="0" applyNumberFormat="1" applyFont="1" applyFill="1" applyAlignment="1">
      <alignment horizontal="left" vertical="center" wrapText="1" inden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left" vertical="center" wrapText="1" indent="1"/>
    </xf>
    <xf numFmtId="8" fontId="7" fillId="4" borderId="18" xfId="0" applyNumberFormat="1" applyFont="1" applyFill="1" applyBorder="1" applyAlignment="1">
      <alignment horizontal="left" vertical="center" wrapText="1" indent="1"/>
    </xf>
    <xf numFmtId="0" fontId="7" fillId="4" borderId="19" xfId="0" applyFont="1" applyFill="1" applyBorder="1" applyAlignment="1">
      <alignment horizontal="left" vertical="center" wrapText="1" indent="1"/>
    </xf>
    <xf numFmtId="8" fontId="7" fillId="4" borderId="20" xfId="0" applyNumberFormat="1" applyFont="1" applyFill="1" applyBorder="1" applyAlignment="1">
      <alignment horizontal="left" vertical="center" wrapText="1" indent="1"/>
    </xf>
    <xf numFmtId="8" fontId="7" fillId="4" borderId="21" xfId="0" applyNumberFormat="1" applyFont="1" applyFill="1" applyBorder="1" applyAlignment="1">
      <alignment horizontal="left" vertical="center" wrapText="1" indent="1"/>
    </xf>
    <xf numFmtId="6" fontId="7" fillId="4" borderId="0" xfId="0" applyNumberFormat="1" applyFont="1" applyFill="1" applyAlignment="1">
      <alignment horizontal="left" vertical="center" wrapText="1" indent="1"/>
    </xf>
    <xf numFmtId="15" fontId="7" fillId="4" borderId="17" xfId="0" applyNumberFormat="1" applyFont="1" applyFill="1" applyBorder="1" applyAlignment="1">
      <alignment horizontal="left" vertical="center" wrapText="1" indent="1"/>
    </xf>
    <xf numFmtId="6" fontId="7" fillId="4" borderId="18" xfId="0" applyNumberFormat="1" applyFont="1" applyFill="1" applyBorder="1" applyAlignment="1">
      <alignment horizontal="left" vertical="center" wrapText="1" indent="1"/>
    </xf>
    <xf numFmtId="15" fontId="7" fillId="4" borderId="19" xfId="0" applyNumberFormat="1" applyFont="1" applyFill="1" applyBorder="1" applyAlignment="1">
      <alignment horizontal="left" vertical="center" wrapText="1" indent="1"/>
    </xf>
    <xf numFmtId="6" fontId="7" fillId="4" borderId="20" xfId="0" applyNumberFormat="1" applyFont="1" applyFill="1" applyBorder="1" applyAlignment="1">
      <alignment horizontal="left" vertical="center" wrapText="1" indent="1"/>
    </xf>
    <xf numFmtId="6" fontId="7" fillId="4" borderId="21" xfId="0" applyNumberFormat="1" applyFont="1" applyFill="1" applyBorder="1" applyAlignment="1">
      <alignment horizontal="left" vertical="center" wrapText="1" indent="1"/>
    </xf>
    <xf numFmtId="0" fontId="8" fillId="0" borderId="0" xfId="0" applyFont="1"/>
    <xf numFmtId="0" fontId="2" fillId="0" borderId="0" xfId="0" applyFon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5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7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562734</xdr:colOff>
      <xdr:row>33</xdr:row>
      <xdr:rowOff>48509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DCC7A-0AE8-8C75-083F-365FF7B10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39534" cy="63350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9525</xdr:rowOff>
    </xdr:from>
    <xdr:to>
      <xdr:col>8</xdr:col>
      <xdr:colOff>543681</xdr:colOff>
      <xdr:row>36</xdr:row>
      <xdr:rowOff>85815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B553D4-DD0D-48DC-4DF2-B4DC0A4F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96025"/>
          <a:ext cx="5420481" cy="647790"/>
        </a:xfrm>
        <a:prstGeom prst="rect">
          <a:avLst/>
        </a:prstGeom>
      </xdr:spPr>
    </xdr:pic>
    <xdr:clientData/>
  </xdr:twoCellAnchor>
  <xdr:oneCellAnchor>
    <xdr:from>
      <xdr:col>10</xdr:col>
      <xdr:colOff>28575</xdr:colOff>
      <xdr:row>15</xdr:row>
      <xdr:rowOff>23812</xdr:rowOff>
    </xdr:from>
    <xdr:ext cx="163006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5A4D294-8B44-FEE9-69B5-BE611DE6D1D1}"/>
                </a:ext>
              </a:extLst>
            </xdr:cNvPr>
            <xdr:cNvSpPr txBox="1"/>
          </xdr:nvSpPr>
          <xdr:spPr>
            <a:xfrm>
              <a:off x="6124575" y="2881312"/>
              <a:ext cx="16300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/>
                      <m:t>PV</m:t>
                    </m:r>
                    <m:r>
                      <m:rPr>
                        <m:nor/>
                      </m:rPr>
                      <a:rPr lang="en-GB"/>
                      <m:t>=</m:t>
                    </m:r>
                    <m:r>
                      <m:rPr>
                        <m:nor/>
                      </m:rPr>
                      <a:rPr lang="en-GB"/>
                      <m:t>PMT</m:t>
                    </m:r>
                    <m:r>
                      <m:rPr>
                        <m:nor/>
                      </m:rPr>
                      <a:rPr lang="en-GB"/>
                      <m:t>×(1−(1+</m:t>
                    </m:r>
                    <m:r>
                      <m:rPr>
                        <m:nor/>
                      </m:rPr>
                      <a:rPr lang="en-GB"/>
                      <m:t>r</m:t>
                    </m:r>
                    <m:r>
                      <m:rPr>
                        <m:nor/>
                      </m:rPr>
                      <a:rPr lang="en-GB"/>
                      <m:t>)−</m:t>
                    </m:r>
                    <m:r>
                      <m:rPr>
                        <m:nor/>
                      </m:rPr>
                      <a:rPr lang="en-GB"/>
                      <m:t>n</m:t>
                    </m:r>
                    <m:r>
                      <m:rPr>
                        <m:nor/>
                      </m:rPr>
                      <a:rPr lang="en-GB"/>
                      <m:t>)/</m:t>
                    </m:r>
                    <m:r>
                      <m:rPr>
                        <m:nor/>
                      </m:rPr>
                      <a:rPr lang="en-GB"/>
                      <m:t>r</m:t>
                    </m:r>
                    <m:r>
                      <m:rPr>
                        <m:nor/>
                      </m:rPr>
                      <a:rPr lang="en-GB"/>
                      <m:t>×(1+</m:t>
                    </m:r>
                    <m:r>
                      <m:rPr>
                        <m:nor/>
                      </m:rPr>
                      <a:rPr lang="en-GB"/>
                      <m:t>r</m:t>
                    </m:r>
                    <m:r>
                      <m:rPr>
                        <m:nor/>
                      </m:rPr>
                      <a:rPr lang="en-GB"/>
                      <m:t>)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5A4D294-8B44-FEE9-69B5-BE611DE6D1D1}"/>
                </a:ext>
              </a:extLst>
            </xdr:cNvPr>
            <xdr:cNvSpPr txBox="1"/>
          </xdr:nvSpPr>
          <xdr:spPr>
            <a:xfrm>
              <a:off x="6124575" y="2881312"/>
              <a:ext cx="16300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i="0">
                  <a:latin typeface="Cambria Math" panose="02040503050406030204" pitchFamily="18" charset="0"/>
                </a:rPr>
                <a:t>"PV=PMT×(1−(1+r)−n)/r×(1+r)</a:t>
              </a:r>
              <a:r>
                <a:rPr lang="en-GB" i="0"/>
                <a:t>"</a:t>
              </a:r>
              <a:endParaRPr lang="en-GB" sz="1100" kern="1200"/>
            </a:p>
          </xdr:txBody>
        </xdr:sp>
      </mc:Fallback>
    </mc:AlternateContent>
    <xdr:clientData/>
  </xdr:oneCellAnchor>
  <xdr:oneCellAnchor>
    <xdr:from>
      <xdr:col>10</xdr:col>
      <xdr:colOff>9525</xdr:colOff>
      <xdr:row>22</xdr:row>
      <xdr:rowOff>23812</xdr:rowOff>
    </xdr:from>
    <xdr:ext cx="337663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67ACB82-E0D0-98D6-55A2-9A7FCA09FAA0}"/>
                </a:ext>
              </a:extLst>
            </xdr:cNvPr>
            <xdr:cNvSpPr txBox="1"/>
          </xdr:nvSpPr>
          <xdr:spPr>
            <a:xfrm>
              <a:off x="6105525" y="4214812"/>
              <a:ext cx="33766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/>
                      <m:t>PV</m:t>
                    </m:r>
                    <m:r>
                      <m:rPr>
                        <m:nor/>
                      </m:rPr>
                      <a:rPr lang="en-GB"/>
                      <m:t>=36,000×(1−(1+0.1005)−5)/0.1005×(1+0.1005)≈150,000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67ACB82-E0D0-98D6-55A2-9A7FCA09FAA0}"/>
                </a:ext>
              </a:extLst>
            </xdr:cNvPr>
            <xdr:cNvSpPr txBox="1"/>
          </xdr:nvSpPr>
          <xdr:spPr>
            <a:xfrm>
              <a:off x="6105525" y="4214812"/>
              <a:ext cx="33766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i="0">
                  <a:latin typeface="Cambria Math" panose="02040503050406030204" pitchFamily="18" charset="0"/>
                </a:rPr>
                <a:t>"PV=36,000×(1−(1+0.1005)−5)/0.1005×(1+0.1005)≈150,000</a:t>
              </a:r>
              <a:r>
                <a:rPr lang="en-GB" i="0"/>
                <a:t>"</a:t>
              </a:r>
              <a:endParaRPr lang="en-GB" sz="1100" kern="1200"/>
            </a:p>
          </xdr:txBody>
        </xdr:sp>
      </mc:Fallback>
    </mc:AlternateContent>
    <xdr:clientData/>
  </xdr:oneCellAnchor>
  <xdr:twoCellAnchor editAs="oneCell">
    <xdr:from>
      <xdr:col>12</xdr:col>
      <xdr:colOff>430050</xdr:colOff>
      <xdr:row>28</xdr:row>
      <xdr:rowOff>149520</xdr:rowOff>
    </xdr:from>
    <xdr:to>
      <xdr:col>14</xdr:col>
      <xdr:colOff>219045</xdr:colOff>
      <xdr:row>29</xdr:row>
      <xdr:rowOff>181500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6EF54D4-8850-463A-30AA-2A453FD31BB6}"/>
                </a:ext>
              </a:extLst>
            </xdr14:cNvPr>
            <xdr14:cNvContentPartPr/>
          </xdr14:nvContentPartPr>
          <xdr14:nvPr macro=""/>
          <xdr14:xfrm>
            <a:off x="7878600" y="5483520"/>
            <a:ext cx="1246320" cy="222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6EF54D4-8850-463A-30AA-2A453FD31BB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869960" y="5474866"/>
              <a:ext cx="1263960" cy="240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685560</xdr:colOff>
      <xdr:row>35</xdr:row>
      <xdr:rowOff>28500</xdr:rowOff>
    </xdr:from>
    <xdr:to>
      <xdr:col>15</xdr:col>
      <xdr:colOff>200130</xdr:colOff>
      <xdr:row>36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C4AED78-F647-ED54-4948-8E128B81339C}"/>
                </a:ext>
              </a:extLst>
            </xdr14:cNvPr>
            <xdr14:cNvContentPartPr/>
          </xdr14:nvContentPartPr>
          <xdr14:nvPr macro=""/>
          <xdr14:xfrm>
            <a:off x="7391160" y="6696000"/>
            <a:ext cx="2391120" cy="2595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C4AED78-F647-ED54-4948-8E128B81339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382520" y="6687360"/>
              <a:ext cx="240876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228165</xdr:colOff>
      <xdr:row>35</xdr:row>
      <xdr:rowOff>95100</xdr:rowOff>
    </xdr:from>
    <xdr:to>
      <xdr:col>13</xdr:col>
      <xdr:colOff>332565</xdr:colOff>
      <xdr:row>35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7DD3A86-0920-3CEB-DCA8-912676601EBB}"/>
                </a:ext>
              </a:extLst>
            </xdr14:cNvPr>
            <xdr14:cNvContentPartPr/>
          </xdr14:nvContentPartPr>
          <xdr14:nvPr macro=""/>
          <xdr14:xfrm>
            <a:off x="8524440" y="6762600"/>
            <a:ext cx="1044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7DD3A86-0920-3CEB-DCA8-912676601EB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15800" y="6753960"/>
              <a:ext cx="122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380640</xdr:colOff>
      <xdr:row>29</xdr:row>
      <xdr:rowOff>8700</xdr:rowOff>
    </xdr:from>
    <xdr:to>
      <xdr:col>8</xdr:col>
      <xdr:colOff>467400</xdr:colOff>
      <xdr:row>29</xdr:row>
      <xdr:rowOff>31380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712EB65-5B42-DE4D-9697-2ED2A4DB90FD}"/>
                </a:ext>
              </a:extLst>
            </xdr14:cNvPr>
            <xdr14:cNvContentPartPr/>
          </xdr14:nvContentPartPr>
          <xdr14:nvPr macro=""/>
          <xdr14:xfrm>
            <a:off x="3428640" y="5533200"/>
            <a:ext cx="1915560" cy="22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712EB65-5B42-DE4D-9697-2ED2A4DB90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11000" y="5497200"/>
              <a:ext cx="195120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114120</xdr:colOff>
      <xdr:row>29</xdr:row>
      <xdr:rowOff>159180</xdr:rowOff>
    </xdr:from>
    <xdr:to>
      <xdr:col>1</xdr:col>
      <xdr:colOff>227760</xdr:colOff>
      <xdr:row>29</xdr:row>
      <xdr:rowOff>183300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1A7FE53-6D99-E00F-BA06-CA6B0886D86F}"/>
                </a:ext>
              </a:extLst>
            </xdr14:cNvPr>
            <xdr14:cNvContentPartPr/>
          </xdr14:nvContentPartPr>
          <xdr14:nvPr macro=""/>
          <xdr14:xfrm>
            <a:off x="114120" y="5683680"/>
            <a:ext cx="723240" cy="24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1A7FE53-6D99-E00F-BA06-CA6B0886D86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480" y="5648040"/>
              <a:ext cx="7588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342720</xdr:colOff>
      <xdr:row>32</xdr:row>
      <xdr:rowOff>124440</xdr:rowOff>
    </xdr:from>
    <xdr:to>
      <xdr:col>3</xdr:col>
      <xdr:colOff>123480</xdr:colOff>
      <xdr:row>32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3AFC8CD-C07E-C3A4-474F-B2D777D6E923}"/>
                </a:ext>
              </a:extLst>
            </xdr14:cNvPr>
            <xdr14:cNvContentPartPr/>
          </xdr14:nvContentPartPr>
          <xdr14:nvPr macro=""/>
          <xdr14:xfrm>
            <a:off x="342720" y="6220440"/>
            <a:ext cx="1609560" cy="190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63AFC8CD-C07E-C3A4-474F-B2D777D6E92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25080" y="6184800"/>
              <a:ext cx="16452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23</xdr:row>
      <xdr:rowOff>170700</xdr:rowOff>
    </xdr:from>
    <xdr:to>
      <xdr:col>7</xdr:col>
      <xdr:colOff>56040</xdr:colOff>
      <xdr:row>24</xdr:row>
      <xdr:rowOff>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A04BD3F-9989-D657-F9AF-F7FB1BD02335}"/>
                </a:ext>
              </a:extLst>
            </xdr14:cNvPr>
            <xdr14:cNvContentPartPr/>
          </xdr14:nvContentPartPr>
          <xdr14:nvPr macro=""/>
          <xdr14:xfrm>
            <a:off x="1599840" y="4552200"/>
            <a:ext cx="2723400" cy="2232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A04BD3F-9989-D657-F9AF-F7FB1BD0233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82200" y="4516200"/>
              <a:ext cx="27590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447600</xdr:colOff>
      <xdr:row>21</xdr:row>
      <xdr:rowOff>75060</xdr:rowOff>
    </xdr:from>
    <xdr:to>
      <xdr:col>8</xdr:col>
      <xdr:colOff>389280</xdr:colOff>
      <xdr:row>21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D2F3BE1-6C92-AB07-E59E-28DFBB179919}"/>
                </a:ext>
              </a:extLst>
            </xdr14:cNvPr>
            <xdr14:cNvContentPartPr/>
          </xdr14:nvContentPartPr>
          <xdr14:nvPr macro=""/>
          <xdr14:xfrm>
            <a:off x="3495600" y="4075560"/>
            <a:ext cx="1770480" cy="108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D2F3BE1-6C92-AB07-E59E-28DFBB17991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477960" y="4039920"/>
              <a:ext cx="180612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85320</xdr:colOff>
      <xdr:row>22</xdr:row>
      <xdr:rowOff>26040</xdr:rowOff>
    </xdr:from>
    <xdr:to>
      <xdr:col>3</xdr:col>
      <xdr:colOff>418320</xdr:colOff>
      <xdr:row>22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6AE29C9-00E8-4052-C274-CCDA1FA9C82C}"/>
                </a:ext>
              </a:extLst>
            </xdr14:cNvPr>
            <xdr14:cNvContentPartPr/>
          </xdr14:nvContentPartPr>
          <xdr14:nvPr macro=""/>
          <xdr14:xfrm>
            <a:off x="85320" y="4217040"/>
            <a:ext cx="2161800" cy="316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6AE29C9-00E8-4052-C274-CCDA1FA9C82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7680" y="4181040"/>
              <a:ext cx="219744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428400</xdr:colOff>
      <xdr:row>22</xdr:row>
      <xdr:rowOff>56280</xdr:rowOff>
    </xdr:from>
    <xdr:to>
      <xdr:col>6</xdr:col>
      <xdr:colOff>180000</xdr:colOff>
      <xdr:row>22</xdr:row>
      <xdr:rowOff>76800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3A7F93C-1A4F-3E74-5B12-7847E5AB131F}"/>
                </a:ext>
              </a:extLst>
            </xdr14:cNvPr>
            <xdr14:cNvContentPartPr/>
          </xdr14:nvContentPartPr>
          <xdr14:nvPr macro=""/>
          <xdr14:xfrm>
            <a:off x="2257200" y="4247280"/>
            <a:ext cx="1580400" cy="20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3A7F93C-1A4F-3E74-5B12-7847E5AB131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239560" y="4211280"/>
              <a:ext cx="161604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256560</xdr:colOff>
      <xdr:row>31</xdr:row>
      <xdr:rowOff>8580</xdr:rowOff>
    </xdr:from>
    <xdr:to>
      <xdr:col>15</xdr:col>
      <xdr:colOff>114450</xdr:colOff>
      <xdr:row>35</xdr:row>
      <xdr:rowOff>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704A147-48E9-7376-4A71-5E5A3F9B5708}"/>
                </a:ext>
              </a:extLst>
            </xdr14:cNvPr>
            <xdr14:cNvContentPartPr/>
          </xdr14:nvContentPartPr>
          <xdr14:nvPr macro=""/>
          <xdr14:xfrm>
            <a:off x="6352560" y="5914080"/>
            <a:ext cx="3344040" cy="763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704A147-48E9-7376-4A71-5E5A3F9B570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343561" y="5905080"/>
              <a:ext cx="3361678" cy="78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9525</xdr:colOff>
      <xdr:row>4</xdr:row>
      <xdr:rowOff>19050</xdr:rowOff>
    </xdr:from>
    <xdr:to>
      <xdr:col>22</xdr:col>
      <xdr:colOff>692861</xdr:colOff>
      <xdr:row>17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BEEEC-077C-190F-E237-A5F7D725F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944225" y="781050"/>
          <a:ext cx="4875801" cy="259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31</xdr:col>
      <xdr:colOff>57662</xdr:colOff>
      <xdr:row>12</xdr:row>
      <xdr:rowOff>57371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A1E775-F844-66AB-4272-73C385E67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213036" y="762000"/>
          <a:ext cx="5353797" cy="1581371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53</xdr:row>
      <xdr:rowOff>168088</xdr:rowOff>
    </xdr:from>
    <xdr:to>
      <xdr:col>16</xdr:col>
      <xdr:colOff>989</xdr:colOff>
      <xdr:row>57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E06FC2-6928-B831-AC53-535E5343B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57900" y="12369613"/>
          <a:ext cx="4264827" cy="689162"/>
        </a:xfrm>
        <a:prstGeom prst="rect">
          <a:avLst/>
        </a:prstGeom>
      </xdr:spPr>
    </xdr:pic>
    <xdr:clientData/>
  </xdr:twoCellAnchor>
  <xdr:twoCellAnchor editAs="oneCell">
    <xdr:from>
      <xdr:col>10</xdr:col>
      <xdr:colOff>117102</xdr:colOff>
      <xdr:row>57</xdr:row>
      <xdr:rowOff>152401</xdr:rowOff>
    </xdr:from>
    <xdr:to>
      <xdr:col>15</xdr:col>
      <xdr:colOff>390525</xdr:colOff>
      <xdr:row>59</xdr:row>
      <xdr:rowOff>94335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D359EE-72B9-82D1-DDF4-658AECE44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213102" y="13115926"/>
          <a:ext cx="3759573" cy="32293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59</xdr:row>
      <xdr:rowOff>180975</xdr:rowOff>
    </xdr:from>
    <xdr:to>
      <xdr:col>15</xdr:col>
      <xdr:colOff>704850</xdr:colOff>
      <xdr:row>72</xdr:row>
      <xdr:rowOff>179039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342EF0-7B3A-28F9-B1F5-0FD512C8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67425" y="13525500"/>
          <a:ext cx="4219575" cy="2474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606111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5A602A-B619-4C0C-92A9-1C534A5C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3311" cy="571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180975</xdr:rowOff>
    </xdr:from>
    <xdr:to>
      <xdr:col>8</xdr:col>
      <xdr:colOff>0</xdr:colOff>
      <xdr:row>32</xdr:row>
      <xdr:rowOff>130230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EAB49-D914-4A49-BE69-BE98C0B9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05475"/>
          <a:ext cx="4876800" cy="52075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19:35:46.8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3455 618 24575,'-9'-1'0,"1"0"0,0 0 0,0-1 0,0 0 0,0 0 0,0-1 0,1 0 0,-1 0 0,1 0 0,-1-1 0,1-1 0,1 1 0,-10-8 0,-9-10 0,1-1 0,-23-28 0,1 0 0,27 33 0,-1 2 0,-1 0 0,-1 1 0,0 1 0,-1 1 0,0 1 0,-1 0 0,0 2 0,-1 2 0,-27-7 0,-42-18 0,68 23 0,-1 0 0,0 2 0,0 1 0,0 1 0,-31-3 0,-31-4 0,65 8 0,1 1 0,-26-1 0,18 4 0,0 1 0,0 2 0,1 1 0,-53 13 0,71-13 0,1 0 0,0 1 0,0 1 0,0 0 0,0 1 0,0 0 0,1 0 0,0 1 0,0 1 0,0 0 0,1 0 0,1 1 0,-1 0 0,-12 17 0,-67 125 0,87-149 0,0 0 0,0 0 0,-1 0 0,1 0 0,-1 0 0,1 0 0,-1 0 0,0 0 0,1-1 0,-1 1 0,0-1 0,0 1 0,0-1 0,-1 0 0,1 1 0,0-1 0,0-1 0,-1 1 0,1 0 0,0 0 0,-1-1 0,1 1 0,-1-1 0,1 0 0,-1 0 0,1 0 0,-1 0 0,1 0 0,-1 0 0,1-1 0,0 1 0,-1-1 0,1 0 0,-1 0 0,1 0 0,0 0 0,0 0 0,0 0 0,0-1 0,-3-1 0,-3-3 0,1-1 0,-1 0 0,1 0 0,1 0 0,0-1 0,0 0 0,0 0 0,-7-16 0,7 6 0,16 22 0,16 23 0,1 16 0,-20-30 0,0 0 0,1 0 0,1-1 0,0-1 0,1 1 0,17 15 0,-25-26 0,0 0 0,0-1 0,1 1 0,-1 0 0,0-1 0,1 0 0,-1 1 0,1-1 0,-1 0 0,0 0 0,1 0 0,-1-1 0,1 1 0,-1-1 0,0 1 0,1-1 0,-1 0 0,0 0 0,0 0 0,1 0 0,-1 0 0,0 0 0,3-3 0,50-38 0,-51 39 0,38-36-1365,-29 29-5461</inkml:trace>
  <inkml:trace contextRef="#ctx0" brushRef="#br0" timeOffset="1157.6">1026 299 24575,'4'0'0,"7"0"0,5 0 0,5 0 0,3 0 0,2 0 0,1 0 0,1 0 0,-1 0 0,0 0 0,0 0 0,-5 0-8191</inkml:trace>
  <inkml:trace contextRef="#ctx0" brushRef="#br0" timeOffset="6635.89">2690 220 24575,'-55'-21'0,"-28"-8"0,-99-27 0,140 46 0,24 5 0,0 1 0,-35-4 0,-52-7 0,26 2 0,2 3 0,31 3 0,-70-1 0,92 8 0,0-1 0,0-1 0,-46-11 0,26 6 0,-1 2 0,0 1 0,0 3 0,-56 5 0,-5-1 0,83-3 0,-10-1 0,-2 2 0,1 1 0,-62 12 0,69-9 0,0-1 0,-40 1 0,38-4 0,0 2 0,-30 6 0,-71 18 0,36-14 0,75-12 0,1 0 0,-1 2 0,1 0 0,0 2 0,-23 7 0,-9 11 0,1 1 0,2 3 0,0 2 0,-57 47 0,94-66-105,1 1 0,0 0 0,1 0 0,0 1 0,1 0 0,0 0 0,0 0 0,2 1 0,-1 0 0,2 0 0,0 0 0,-3 17 0,2-12-6721</inkml:trace>
  <inkml:trace contextRef="#ctx0" brushRef="#br0" timeOffset="7452.52">76 539 24575,'0'-5'0,"0"-5"0,0-7 0,-5 1 0,-1-2 0,0-3 0,-3 3 0,0 0 0,-3 2 0,0 1 0,2-3 0,4 2-8191</inkml:trace>
  <inkml:trace contextRef="#ctx0" brushRef="#br0" timeOffset="10427.94">129 486 24575,'0'-5'0,"0"-5"0,0-7 0,4 1 0,7 2 0,0 0 0,4 1 0,3 4 0,4 3 0,2 3 0,-5 1-8191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2:07:04.851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56,'35'0,"0"-1,0-1,56-12,-46 7,1 2,1 1,-1 3,51 5,9-1,1667-3,-1753-2,0 0,35-8,-34 6,1 0,24-1,672 3,-350 5,372-3,-717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01:13:36.8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9183 664 24575,'-2'-5'0,"0"-1"0,-1 2 0,0-1 0,1 0 0,-1 0 0,-1 1 0,1-1 0,-1 1 0,0 0 0,0 0 0,0 1 0,-4-4 0,-4-4 0,-7-5 0,-1 0 0,-1 2 0,0 0 0,-40-19 0,22 12 0,-5-1 0,0 2 0,-1 2 0,-70-18 0,23 13 0,-87-27 0,135 37 0,-80-14 0,34 8 0,-96-7 0,27-1 0,-26 1 0,0 0 0,155 21 0,1 1 0,-58 0 0,57 4 0,1-2 0,-58-9 0,57 6 0,-1 1 0,1 1 0,-36 2 0,36 1 0,0-1 0,0-1 0,-40-9 0,40 6 0,1 1 0,-1 1 0,-41 2 0,40 1 0,1-1 0,-1-1 0,-35-8 0,20 3 0,0 1 0,0 3 0,-1 2 0,-48 5 0,-12-1 0,57-3 0,12 1 0,0-1 0,0-2 0,-72-14 0,68 9 0,0 2 0,0 2 0,0 2 0,-53 4 0,-3 0 0,-748-3 0,826-1 0,-1-1 0,-33-9 0,32 7 0,0 0 0,-24-1 0,-671 3 0,349 5 0,-347-3 0,695 1 0,0 1 0,-34 8 0,32-5 0,0-2 0,-24 2 0,8-2 0,-53 11 0,35-4 0,1 2 0,-24 2 0,-79 12 0,55-9 0,48-7 0,-77 17 0,-135 40 0,238-59 0,-209 71 0,140-46 0,-65 17 0,8-3 0,68-18 0,48-17 0,5-3 0,0 2 0,-55 26 0,-80 57 0,145-79 0,-36 29 0,21-13 0,31-24 0,0 0 0,1 1 0,0 0 0,0 0 0,-8 15 0,-16 18 0,17-24 0,2 1 0,0 1 0,1 0 0,0 1 0,2 0 0,0 0 0,2 1 0,0 0 0,1 0 0,1 0 0,2 1 0,0 0 0,-1 28 0,4-44 0,0-1 0,0 1 0,1 0 0,-1 0 0,1-1 0,1 1 0,-1 0 0,1-1 0,0 1 0,0-1 0,0 1 0,1-1 0,0 0 0,0 0 0,0 0 0,1-1 0,-1 1 0,1-1 0,0 0 0,1 0 0,-1 0 0,1 0 0,-1-1 0,1 0 0,10 5 0,0-2 0,0-1 0,0 0 0,1-1 0,0-1 0,-1 0 0,1-2 0,0 1 0,22-2 0,15-1-1365,-30 0-5461</inkml:trace>
  <inkml:trace contextRef="#ctx0" brushRef="#br0" timeOffset="1538.83">240 1220 24575,'5'0'0,"1"1"0,0 0 0,-1 0 0,1 0 0,0 1 0,-1 0 0,0 0 0,1 0 0,-1 1 0,0-1 0,0 1 0,0 1 0,-1-1 0,1 1 0,-1 0 0,0-1 0,0 2 0,0-1 0,-1 0 0,1 1 0,-1 0 0,0 0 0,0 0 0,-1 0 0,0 0 0,1 1 0,-2-1 0,1 1 0,1 9 0,-3-12 5,0 0-1,0 0 0,-1-1 0,1 1 1,-1 0-1,1 0 0,-1 0 0,0-1 1,0 1-1,0 0 0,-1-1 0,1 1 1,-1-1-1,1 1 0,-1-1 0,0 0 1,0 1-1,0-1 0,-3 2 0,-49 39-696,43-35-66,-3 2-6068</inkml:trace>
  <inkml:trace contextRef="#ctx0" brushRef="#br0" timeOffset="8399.75">9289 1167 24575,'-86'1'0,"-94"-3"0,109-11 0,51 9 0,0 0 0,-28-1 0,-75-8 0,83 6 0,-61 0 0,47 7 0,16 2 0,0-3 0,0 0 0,-70-14 0,70 9 0,1 1 0,-1 2 0,0 2 0,-52 5 0,36-1 0,-63-6 0,46-10 0,52 8 0,-1 2 0,-29-3 0,-298 5 0,164 3 0,163-3 0,0-1 0,-35-9 0,34 7 0,-1 0 0,-24-1 0,8 4 0,7 1 0,1-1 0,0-2 0,-37-8 0,38 6 0,-50-4 0,-25-3 0,57 4 0,-1 3 0,0 2 0,-89 6 0,30 0 0,84-3 0,-12-1 0,-1 2 0,0 1 0,-56 11 0,63-8 0,-1-1 0,0-1 0,1-2 0,-35-3 0,-60 3 0,52 11 0,53-7 0,0-1 0,-30 1 0,18-4 0,1 1 0,-52 11 0,35-6 0,-1-2 0,1-2 0,-91-6 0,31 1 0,-2962 2 0,3050 1 0,-1 1 0,-36 8 0,35-5 0,0-1 0,-26 1 0,18-3 0,0 1 0,0 1 0,0 1 0,1 2 0,0 1 0,1 1 0,-31 14 0,9-2 0,34-16 0,-1 1 0,1 1 0,1 1 0,-1 0 0,1 1 0,1 0 0,-24 21 0,18-13 0,-1 0 0,-43 26 0,39-28 0,1 1 0,-25 23 0,33-27 0,0-1 0,-1 0 0,0-2 0,-1 1 0,-31 11 0,27-12 0,1 0 0,0 2 0,-29 20 0,18-10 0,-1-1 0,-54 26 0,-19 10 0,67-35 0,-1-1 0,-44 15 0,44-19 0,-106 36 0,-55 26 0,197-76 0,0-1 0,0 1 0,0-1 0,1 1 0,-1 0 0,0 0 0,1 0 0,0 0 0,-1 1 0,1-1 0,0 1 0,0-1 0,1 1 0,-1 0 0,0 0 0,1-1 0,0 1 0,-1 0 0,1 0 0,0 1 0,1-1 0,-1 0 0,0 0 0,1 0 0,0 1 0,0-1 0,0 0 0,0 0 0,0 0 0,1 1 0,0-1 0,1 6 0,0-5 0,-1 1 0,1-1 0,0 0 0,1 0 0,-1 1 0,1-2 0,0 1 0,-1 0 0,2-1 0,-1 1 0,0-1 0,1 0 0,-1 0 0,1 0 0,0 0 0,0-1 0,0 0 0,1 0 0,-1 0 0,0 0 0,1 0 0,5 0 0,8 1 0,1-1 0,0-1 0,0 0 0,-1-1 0,38-6 0,-44 4 0,0-1 0,0 0 0,0-1 0,-1 0 0,1 0 0,-1-2 0,0 1 0,0-1 0,-1-1 0,11-8 0,-6-5 0,-15 19 0,0 0 0,0 1 0,0-1 0,0 1 0,0-1 0,0 0 0,0 1 0,0-1 0,0 0 0,-1 1 0,1-1 0,0 1 0,0-1 0,-1 1 0,1-1 0,0 0 0,-1 1 0,1-1 0,0 1 0,-1 0 0,1-1 0,-1 1 0,0-1 0,-2-1 0,0 0 0,-1 0 0,1 1 0,-1-1 0,1 1 0,-1 0 0,1 0 0,-1 0 0,-5 0 0,19 1 0,0 0 0,0 0 0,1 1 0,-1 0 0,16 4 0,-25-5 0,1 1 0,-1-1 0,0 0 0,1 1 0,-1-1 0,0 1 0,0-1 0,0 1 0,1 0 0,-1-1 0,0 1 0,0 0 0,0 0 0,0 0 0,0 0 0,0 0 0,0 0 0,-1 0 0,1 0 0,0 0 0,0 0 0,-1 0 0,1 1 0,-1-1 0,1 0 0,-1 0 0,1 1 0,-1-1 0,0 0 0,0 1 0,0-1 0,0 0 0,0 1 0,0-1 0,0 0 0,0 1 0,0-1 0,0 0 0,-1 1 0,1-1 0,-1 0 0,1 0 0,-1 1 0,1-1 0,-1 0 0,-1 2 0,-48 83-1365,43-68-5461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19:36:09.7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6642 1 24575,'-2'4'0,"1"0"0,-1 0 0,0 0 0,0-1 0,0 1 0,0 0 0,-1-1 0,1 0 0,-7 7 0,-5 8 0,-7 17 0,-2 0 0,-2-2 0,-44 48 0,26-28 0,37-44 0,0 0 0,-1 0 0,0-1 0,-1 0 0,0 0 0,0-1 0,-12 8 0,-19 11 0,-1-3 0,-2-1 0,0-1 0,-1-3 0,-1-2 0,-49 12 0,-67 3 0,31-1 0,45-9 0,1-1 0,47-10 0,-2-1 0,-68 6 0,8-2 0,70-8 0,-58 4 0,49-9 0,5-1 0,0 2 0,0 1 0,-58 11 0,49-6 0,-1-2 0,0-2 0,0-1 0,-53-6 0,-3 2 0,-563 2 0,641-1 0,1-1 0,-37-9 0,35 6 0,0 1 0,-27-1 0,-31 5 0,44 1 0,1-2 0,-1-1 0,-57-11 0,63 8 0,0 1 0,0 1 0,-30 2 0,29 1 0,1-2 0,-57-9 0,52 5 0,-55-3 0,-16-3 0,2 0 0,69 10 0,-51-11 0,55 8 0,-44-2 0,44 5 0,-47-10 0,-108-15 0,0 1 0,26-1 0,27 0 0,-27 1 0,74 5 0,27 6 0,-83-10 0,-38-5 0,43 5 0,-22-1 0,25-1 0,1 1 0,0-1 0,75 16 0,35 6 0,0 1 0,-36-2 0,40 4 0,-1 0 0,-27-7 0,-31-4 0,55 10-45,0-1 1,0 0-1,0-2 0,-24-9 0,13 4-1096,15 5-5685</inkml:trace>
  <inkml:trace contextRef="#ctx0" brushRef="#br0" timeOffset="1170.43">1 106 24575,'1'10'0,"0"1"0,1-1 0,1 1 0,5 16 0,0-1 0,-8-26 0,0 0 0,0 0 0,0 0 0,0 0 0,0 0 0,0 1 0,0-1 0,0 0 0,0 0 0,0 0 0,0 0 0,0 0 0,0 1 0,0-1 0,0 0 0,0 0 0,0 0 0,0 0 0,1 0 0,-1 1 0,0-1 0,0 0 0,0 0 0,0 0 0,0 0 0,0 0 0,0 0 0,1 0 0,-1 0 0,0 1 0,0-1 0,0 0 0,0 0 0,0 0 0,0 0 0,1 0 0,-1 0 0,0 0 0,0 0 0,0 0 0,0 0 0,1 0 0,-1 0 0,0 0 0,0 0 0,0 0 0,0 0 0,0 0 0,1 0 0,-1 0 0,0 0 0,0 0 0,0 0 0,0-1 0,0 1 0,0 0 0,1 0 0,-1 0 0,0 0 0,0 0 0,8-13 0,3-17 0,-11 25 8,1 1-1,-1 0 1,1 0-1,1 0 1,-1-1-1,1 1 1,-1 1-1,1-1 1,0 0-1,0 0 1,1 1-1,-1-1 1,1 1-1,0 0 1,5-6-1,-3 6-121,-1 1 0,1-1-1,0 1 1,0 0 0,0 1 0,1-1-1,-1 1 1,0 0 0,0 0 0,1 0-1,-1 1 1,8 0 0,10 0-6712</inkml:trace>
  <inkml:trace contextRef="#ctx0" brushRef="#br0" timeOffset="5103.85">6616 1 24575,'-1'5'0,"0"1"0,0 0 0,0-1 0,-1 1 0,0-1 0,0 0 0,0 1 0,-1-1 0,1 0 0,-1 0 0,0 0 0,-1-1 0,-5 7 0,-63 59 0,40-40 0,18-18 0,1-1 0,-2 0 0,1-1 0,-1-1 0,-1 0 0,0-1 0,0-1 0,0-1 0,-1 0 0,0-1 0,0 0 0,-29 3 0,-17-2 0,0-3 0,-77-5 0,35 0 0,20 3 0,-94-3 0,108-11 0,52 8 0,-1 2 0,-29-3 0,32 5 0,1 0 0,-1-2 0,0 1 0,1-2 0,0-1 0,0 0 0,0 0 0,1-2 0,0 0 0,0-1 0,0 0 0,1-1 0,1-1 0,-1 0 0,1-1 0,1 0 0,0-1 0,-16-22 0,19 18-1365,2 0-5461</inkml:trace>
  <inkml:trace contextRef="#ctx0" brushRef="#br0" timeOffset="5643.69">5107 53 24575,'0'4'0,"-5"2"0,-1 5 0,-4-1 0,0 4 0,-4-2 0,2 3 0,2-2-8191</inkml:trace>
  <inkml:trace contextRef="#ctx0" brushRef="#br0" timeOffset="6537.23">5081 80 24575,'4'0'0,"7"0"0,5 0 0,5 0 0,3 0 0,2 0 0,1 0 0,-4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19:36:19.3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24575,'4'0'0,"7"0"0,5 0 0,5 0 0,3 0 0,2 0 0,1 0 0,1 0 0,0 0 0,-1 0 0,0 0 0,0 0 0,-4 0-8191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1:45:20.828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56,'25'-1,"0"0,0-2,41-9,-19 5,0 2,0 1,0 3,48 5,12-1,1586-3,-1673-2,0 0,35-8,-33 6,-1 0,26-1,670 3,-349 5,-330-4,-1 0,1 2,-1 1,62 12,-54-6,0-3,1-2,0-2,51-5,10 2,-57 1,-12 0,0 1,0 2,73 14,-70-9,1-2,0-2,0-1,54-6,1 2,15 4,119-5,-98-24,-71 11,-44 11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1:45:25.018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34,'37'0,"1"1,1-2,-1-1,59-12,-51 7,1 1,-1 3,1 2,47 5,13-1,13-6,130 6,-179 10,-51-9,0 0,28 1,30-4,-45-2,1 1,0 2,63 12,-56-7,0-2,1-2,0-1,54-6,1 2,88 2,-163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2:03:09.663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25,'3361'0,"-3341"1,-1 1,37 8,-35-5,0-1,27 1,352-4,-191-2,-190-1,1 0,36-8,-35 5,0 1,27-1,25-7,-35 4,-19 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2:03:37.018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55,'0'-1,"0"-1,1 1,-1 0,1 0,-1 0,1 0,-1 1,1-1,0 0,-1 0,1 0,0 0,0 1,-1-1,1 0,0 1,0-1,0 0,0 1,0 0,0-1,0 1,0-1,0 1,0 0,0 0,2-1,38-4,-29 3,41-8,-23 4,0 2,44-3,2425 9,-2479-1,0 1,35 8,-34-5,0-2,25 2,668-3,-349-4,239 2,-584-2,1 0,33-8,-32 6,0 0,23-1,668 3,-348 5,-327-4,0 0,-1 2,-1 1,63 12,-54-6,0-3,0-2,1-2,51-5,8 2,-54 1,-12 0,0 1,0 3,67 11,-61-6,0-3,1-2,-2-2,54-5,8 2,208 2,-291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2:06:54.590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30,'8'-1,"1"0,-1 0,0-1,16-5,24-5,280 7,-178 8,3289-3,-3418 1,-1 1,34 8,-32-5,0-2,24 2,404-5,-429-2,-1 0,34-8,-32 6,0 0,24-1,6 4,-30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22:06:59.786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87,'35'0,"0"-1,0-1,56-12,-45 7,0 2,0 1,0 3,51 5,10-1,1374-3,-1460-2,-1 0,34-8,-32 6,0 0,24-1,671 3,-349 5,-339-3,0-1,0-1,54-12,-42 7,0 2,1 2,0 1,54 6,2-1,589-3,-667 1,-1 1,37 8,-35-5,0-1,27 1,84-6,54 2,-115 12,-51-9,0 0,27 1,459-4,-245-2,-238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8B6D-101A-47FA-B5C4-A0E3AAE285E3}">
  <dimension ref="B2:W60"/>
  <sheetViews>
    <sheetView zoomScale="85" zoomScaleNormal="85" workbookViewId="0">
      <selection activeCell="H5" sqref="H5"/>
    </sheetView>
  </sheetViews>
  <sheetFormatPr defaultRowHeight="15" x14ac:dyDescent="0.25"/>
  <cols>
    <col min="1" max="6" width="9.140625" style="9"/>
    <col min="7" max="7" width="15.140625" style="9" customWidth="1"/>
    <col min="8" max="16384" width="9.140625" style="9"/>
  </cols>
  <sheetData>
    <row r="2" spans="2:23" x14ac:dyDescent="0.25">
      <c r="B2" s="23" t="s">
        <v>77</v>
      </c>
      <c r="C2" s="24"/>
      <c r="D2" s="24"/>
      <c r="E2" s="24"/>
      <c r="F2" s="24"/>
      <c r="G2" s="25"/>
      <c r="I2" s="23" t="s">
        <v>78</v>
      </c>
      <c r="J2" s="24"/>
      <c r="K2" s="24"/>
      <c r="L2" s="24"/>
      <c r="M2" s="24"/>
      <c r="N2" s="24"/>
      <c r="O2" s="25"/>
      <c r="Q2" s="23" t="s">
        <v>79</v>
      </c>
      <c r="R2" s="24"/>
      <c r="S2" s="24"/>
      <c r="T2" s="24"/>
      <c r="U2" s="24"/>
      <c r="V2" s="24"/>
      <c r="W2" s="25"/>
    </row>
    <row r="3" spans="2:23" x14ac:dyDescent="0.25">
      <c r="B3" s="26"/>
      <c r="G3" s="27"/>
      <c r="I3" s="26"/>
      <c r="O3" s="27"/>
      <c r="Q3" s="26"/>
      <c r="W3" s="27"/>
    </row>
    <row r="4" spans="2:23" x14ac:dyDescent="0.25">
      <c r="B4" s="26" t="s">
        <v>80</v>
      </c>
      <c r="G4" s="27"/>
      <c r="I4" s="26" t="s">
        <v>81</v>
      </c>
      <c r="O4" s="27"/>
      <c r="Q4" s="26" t="s">
        <v>82</v>
      </c>
      <c r="W4" s="27"/>
    </row>
    <row r="5" spans="2:23" x14ac:dyDescent="0.25">
      <c r="B5" s="26" t="s">
        <v>83</v>
      </c>
      <c r="G5" s="27"/>
      <c r="I5" s="26" t="s">
        <v>84</v>
      </c>
      <c r="O5" s="27"/>
      <c r="Q5" s="26" t="s">
        <v>85</v>
      </c>
      <c r="W5" s="27"/>
    </row>
    <row r="6" spans="2:23" x14ac:dyDescent="0.25">
      <c r="B6" s="26"/>
      <c r="G6" s="27"/>
      <c r="I6" s="26" t="s">
        <v>86</v>
      </c>
      <c r="O6" s="27"/>
      <c r="Q6" s="26"/>
      <c r="W6" s="27"/>
    </row>
    <row r="7" spans="2:23" x14ac:dyDescent="0.25">
      <c r="B7" s="26" t="s">
        <v>87</v>
      </c>
      <c r="G7" s="27"/>
      <c r="I7" s="26"/>
      <c r="O7" s="27"/>
      <c r="Q7" s="26" t="s">
        <v>88</v>
      </c>
      <c r="W7" s="27"/>
    </row>
    <row r="8" spans="2:23" x14ac:dyDescent="0.25">
      <c r="B8" s="26" t="s">
        <v>89</v>
      </c>
      <c r="G8" s="27"/>
      <c r="I8" s="26" t="s">
        <v>216</v>
      </c>
      <c r="O8" s="27"/>
      <c r="Q8" s="26" t="s">
        <v>90</v>
      </c>
      <c r="W8" s="27"/>
    </row>
    <row r="9" spans="2:23" x14ac:dyDescent="0.25">
      <c r="B9" s="26"/>
      <c r="G9" s="27"/>
      <c r="I9" s="26" t="s">
        <v>91</v>
      </c>
      <c r="O9" s="27"/>
      <c r="Q9" s="26" t="s">
        <v>92</v>
      </c>
      <c r="W9" s="27"/>
    </row>
    <row r="10" spans="2:23" x14ac:dyDescent="0.25">
      <c r="B10" s="28" t="s">
        <v>93</v>
      </c>
      <c r="C10" s="29"/>
      <c r="D10" s="29"/>
      <c r="E10" s="29"/>
      <c r="F10" s="29"/>
      <c r="G10" s="30"/>
      <c r="I10" s="26"/>
      <c r="O10" s="27"/>
      <c r="Q10" s="26" t="s">
        <v>94</v>
      </c>
      <c r="W10" s="27"/>
    </row>
    <row r="11" spans="2:23" x14ac:dyDescent="0.25">
      <c r="I11" s="26" t="s">
        <v>217</v>
      </c>
      <c r="O11" s="27"/>
      <c r="Q11" s="26" t="s">
        <v>95</v>
      </c>
      <c r="W11" s="27"/>
    </row>
    <row r="12" spans="2:23" x14ac:dyDescent="0.25">
      <c r="B12" s="23" t="s">
        <v>96</v>
      </c>
      <c r="C12" s="24"/>
      <c r="D12" s="24"/>
      <c r="E12" s="24"/>
      <c r="F12" s="24"/>
      <c r="G12" s="25"/>
      <c r="I12" s="26" t="s">
        <v>97</v>
      </c>
      <c r="O12" s="27"/>
      <c r="Q12" s="28" t="s">
        <v>98</v>
      </c>
      <c r="R12" s="29"/>
      <c r="S12" s="29"/>
      <c r="T12" s="29"/>
      <c r="U12" s="29"/>
      <c r="V12" s="29"/>
      <c r="W12" s="30"/>
    </row>
    <row r="13" spans="2:23" x14ac:dyDescent="0.25">
      <c r="B13" s="26"/>
      <c r="G13" s="27"/>
      <c r="I13" s="26"/>
      <c r="N13" s="10"/>
      <c r="O13" s="27"/>
    </row>
    <row r="14" spans="2:23" x14ac:dyDescent="0.25">
      <c r="B14" s="26" t="s">
        <v>99</v>
      </c>
      <c r="G14" s="27"/>
      <c r="I14" s="26" t="s">
        <v>218</v>
      </c>
      <c r="O14" s="27"/>
    </row>
    <row r="15" spans="2:23" x14ac:dyDescent="0.25">
      <c r="B15" s="26"/>
      <c r="G15" s="27"/>
      <c r="I15" s="28" t="s">
        <v>100</v>
      </c>
      <c r="J15" s="29"/>
      <c r="K15" s="29"/>
      <c r="L15" s="29"/>
      <c r="M15" s="29"/>
      <c r="N15" s="29"/>
      <c r="O15" s="30"/>
    </row>
    <row r="16" spans="2:23" ht="15.75" thickBot="1" x14ac:dyDescent="0.3">
      <c r="B16" s="26" t="s">
        <v>101</v>
      </c>
      <c r="G16" s="27"/>
      <c r="M16" s="11"/>
    </row>
    <row r="17" spans="2:23" x14ac:dyDescent="0.25">
      <c r="B17" s="26" t="s">
        <v>102</v>
      </c>
      <c r="G17" s="27"/>
    </row>
    <row r="18" spans="2:23" x14ac:dyDescent="0.25">
      <c r="B18" s="26" t="s">
        <v>103</v>
      </c>
      <c r="G18" s="27"/>
      <c r="I18" s="12" t="s">
        <v>104</v>
      </c>
      <c r="J18" s="13"/>
      <c r="K18" s="13"/>
      <c r="L18" s="13"/>
      <c r="M18" s="13"/>
      <c r="N18" s="13"/>
      <c r="O18" s="13"/>
      <c r="P18" s="13"/>
      <c r="Q18" s="13" t="s">
        <v>105</v>
      </c>
      <c r="R18" s="13"/>
      <c r="S18" s="13"/>
      <c r="T18" s="13"/>
      <c r="U18" s="13"/>
      <c r="V18" s="13"/>
      <c r="W18" s="13"/>
    </row>
    <row r="19" spans="2:23" x14ac:dyDescent="0.25">
      <c r="B19" s="26" t="s">
        <v>106</v>
      </c>
      <c r="G19" s="27"/>
      <c r="I19" s="13"/>
      <c r="J19" s="13"/>
      <c r="K19" s="13"/>
      <c r="L19" s="13"/>
      <c r="M19" s="13"/>
      <c r="N19" s="13"/>
      <c r="O19" s="13"/>
      <c r="P19" s="13"/>
      <c r="Q19" s="13" t="s">
        <v>107</v>
      </c>
      <c r="R19" s="13"/>
      <c r="S19" s="13"/>
      <c r="T19" s="13"/>
      <c r="U19" s="13"/>
      <c r="V19" s="13"/>
      <c r="W19" s="13"/>
    </row>
    <row r="20" spans="2:23" x14ac:dyDescent="0.25">
      <c r="B20" s="26" t="s">
        <v>108</v>
      </c>
      <c r="G20" s="27"/>
      <c r="I20" s="13" t="s">
        <v>109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2:23" x14ac:dyDescent="0.25">
      <c r="B21" s="26" t="s">
        <v>110</v>
      </c>
      <c r="G21" s="27"/>
      <c r="I21" s="13" t="s">
        <v>111</v>
      </c>
      <c r="J21" s="13"/>
      <c r="K21" s="13"/>
      <c r="L21" s="13"/>
      <c r="M21" s="13"/>
      <c r="N21" s="13"/>
      <c r="O21" s="13"/>
      <c r="P21" s="13"/>
      <c r="Q21" s="12" t="s">
        <v>112</v>
      </c>
      <c r="R21" s="13"/>
      <c r="S21" s="13"/>
      <c r="T21" s="13"/>
      <c r="U21" s="13"/>
      <c r="V21" s="13"/>
      <c r="W21" s="13"/>
    </row>
    <row r="22" spans="2:23" x14ac:dyDescent="0.25">
      <c r="B22" s="26" t="s">
        <v>113</v>
      </c>
      <c r="G22" s="27"/>
      <c r="I22" s="13" t="s">
        <v>114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2:23" x14ac:dyDescent="0.25">
      <c r="B23" s="28" t="s">
        <v>115</v>
      </c>
      <c r="C23" s="29"/>
      <c r="D23" s="29"/>
      <c r="E23" s="29"/>
      <c r="F23" s="29"/>
      <c r="G23" s="30"/>
      <c r="I23" s="13" t="s">
        <v>116</v>
      </c>
      <c r="J23" s="13"/>
      <c r="K23" s="13"/>
      <c r="L23" s="13"/>
      <c r="M23" s="13"/>
      <c r="N23" s="13"/>
      <c r="O23" s="13"/>
      <c r="P23" s="13"/>
      <c r="Q23" s="12" t="s">
        <v>117</v>
      </c>
      <c r="R23" s="34" t="s">
        <v>118</v>
      </c>
      <c r="S23" s="34"/>
      <c r="T23" s="34" t="s">
        <v>119</v>
      </c>
      <c r="U23" s="34"/>
      <c r="V23" s="34" t="s">
        <v>120</v>
      </c>
      <c r="W23" s="34"/>
    </row>
    <row r="24" spans="2:23" x14ac:dyDescent="0.25">
      <c r="I24" s="13"/>
      <c r="J24" s="13"/>
      <c r="K24" s="13"/>
      <c r="L24" s="13"/>
      <c r="M24" s="13"/>
      <c r="N24" s="13"/>
      <c r="O24" s="13"/>
      <c r="P24" s="13"/>
      <c r="Q24" s="13" t="s">
        <v>121</v>
      </c>
      <c r="R24" s="35">
        <v>10000</v>
      </c>
      <c r="S24" s="35"/>
      <c r="T24" s="36" t="s">
        <v>122</v>
      </c>
      <c r="U24" s="36"/>
      <c r="V24" s="35">
        <v>9524</v>
      </c>
      <c r="W24" s="35"/>
    </row>
    <row r="25" spans="2:23" x14ac:dyDescent="0.25">
      <c r="I25" s="13" t="s">
        <v>123</v>
      </c>
      <c r="J25" s="13"/>
      <c r="K25" s="13"/>
      <c r="L25" s="13"/>
      <c r="M25" s="13"/>
      <c r="N25" s="13"/>
      <c r="O25" s="13"/>
      <c r="P25" s="13"/>
      <c r="Q25" s="13" t="s">
        <v>124</v>
      </c>
      <c r="R25" s="35">
        <v>10000</v>
      </c>
      <c r="S25" s="35"/>
      <c r="T25" s="36" t="s">
        <v>125</v>
      </c>
      <c r="U25" s="36"/>
      <c r="V25" s="35">
        <v>9070</v>
      </c>
      <c r="W25" s="35"/>
    </row>
    <row r="26" spans="2:23" x14ac:dyDescent="0.25">
      <c r="B26" s="23" t="s">
        <v>126</v>
      </c>
      <c r="C26" s="24"/>
      <c r="D26" s="24"/>
      <c r="E26" s="24"/>
      <c r="F26" s="24"/>
      <c r="G26" s="25"/>
      <c r="I26" s="13" t="s">
        <v>127</v>
      </c>
      <c r="J26" s="13"/>
      <c r="K26" s="13"/>
      <c r="L26" s="13"/>
      <c r="M26" s="13"/>
      <c r="N26" s="13"/>
      <c r="O26" s="13"/>
      <c r="P26" s="13"/>
      <c r="Q26" s="13" t="s">
        <v>128</v>
      </c>
      <c r="R26" s="35">
        <v>15000</v>
      </c>
      <c r="S26" s="35"/>
      <c r="T26" s="36" t="s">
        <v>129</v>
      </c>
      <c r="U26" s="36"/>
      <c r="V26" s="37">
        <v>12958</v>
      </c>
      <c r="W26" s="37"/>
    </row>
    <row r="27" spans="2:23" x14ac:dyDescent="0.25">
      <c r="B27" s="26"/>
      <c r="G27" s="27"/>
      <c r="I27" s="13" t="s">
        <v>130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35">
        <f>V26+V25+V24</f>
        <v>31552</v>
      </c>
      <c r="W27" s="35"/>
    </row>
    <row r="28" spans="2:23" x14ac:dyDescent="0.25">
      <c r="B28" s="26" t="s">
        <v>131</v>
      </c>
      <c r="G28" s="27"/>
      <c r="I28" s="13" t="s">
        <v>132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2:23" x14ac:dyDescent="0.25">
      <c r="B29" s="26" t="s">
        <v>133</v>
      </c>
      <c r="G29" s="27"/>
      <c r="I29" s="13" t="s">
        <v>134</v>
      </c>
      <c r="J29" s="13"/>
      <c r="K29" s="13"/>
      <c r="L29" s="13"/>
      <c r="M29" s="13"/>
      <c r="N29" s="13"/>
      <c r="O29" s="13"/>
      <c r="P29" s="13"/>
      <c r="Q29" s="12" t="s">
        <v>135</v>
      </c>
      <c r="R29" s="13"/>
      <c r="S29" s="13"/>
      <c r="T29" s="13"/>
      <c r="U29" s="13"/>
      <c r="V29" s="13"/>
      <c r="W29" s="13"/>
    </row>
    <row r="30" spans="2:23" x14ac:dyDescent="0.25">
      <c r="B30" s="26" t="s">
        <v>136</v>
      </c>
      <c r="G30" s="2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2:23" x14ac:dyDescent="0.25">
      <c r="B31" s="26" t="s">
        <v>137</v>
      </c>
      <c r="G31" s="27"/>
      <c r="I31" s="12" t="s">
        <v>138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 t="s">
        <v>139</v>
      </c>
      <c r="U31" s="13"/>
      <c r="V31" s="13"/>
      <c r="W31" s="13"/>
    </row>
    <row r="32" spans="2:23" x14ac:dyDescent="0.25">
      <c r="B32" s="26" t="s">
        <v>140</v>
      </c>
      <c r="G32" s="27"/>
      <c r="I32" s="13"/>
      <c r="J32" s="13"/>
      <c r="K32" s="13"/>
      <c r="L32" s="13"/>
      <c r="M32" s="13"/>
      <c r="N32" s="13"/>
      <c r="O32" s="13"/>
      <c r="P32" s="13"/>
      <c r="Q32" s="13" t="s">
        <v>141</v>
      </c>
      <c r="R32" s="13"/>
      <c r="S32" s="13"/>
      <c r="T32" s="15">
        <f>V27</f>
        <v>31552</v>
      </c>
      <c r="U32" s="13"/>
      <c r="V32" s="13"/>
      <c r="W32" s="13"/>
    </row>
    <row r="33" spans="2:23" x14ac:dyDescent="0.25">
      <c r="B33" s="26" t="s">
        <v>142</v>
      </c>
      <c r="G33" s="27"/>
      <c r="I33" s="13" t="s">
        <v>143</v>
      </c>
      <c r="J33" s="13"/>
      <c r="K33" s="13"/>
      <c r="L33" s="13"/>
      <c r="M33" s="13"/>
      <c r="N33" s="13"/>
      <c r="O33" s="13"/>
      <c r="P33" s="13"/>
      <c r="Q33" s="13" t="s">
        <v>144</v>
      </c>
      <c r="R33" s="13"/>
      <c r="S33" s="13"/>
      <c r="T33" s="16">
        <v>3000</v>
      </c>
      <c r="U33" s="13"/>
      <c r="V33" s="13"/>
      <c r="W33" s="13"/>
    </row>
    <row r="34" spans="2:23" x14ac:dyDescent="0.25">
      <c r="B34" s="26"/>
      <c r="G34" s="27"/>
      <c r="I34" s="13" t="s">
        <v>145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5">
        <f>T32+T33</f>
        <v>34552</v>
      </c>
      <c r="U34" s="13"/>
      <c r="V34" s="13"/>
      <c r="W34" s="13"/>
    </row>
    <row r="35" spans="2:23" x14ac:dyDescent="0.25">
      <c r="B35" s="26" t="s">
        <v>146</v>
      </c>
      <c r="G35" s="27"/>
      <c r="I35" s="13" t="s">
        <v>147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2:23" x14ac:dyDescent="0.25">
      <c r="B36" s="26" t="s">
        <v>148</v>
      </c>
      <c r="G36" s="27"/>
      <c r="I36" s="13"/>
      <c r="J36" s="13"/>
      <c r="K36" s="13"/>
      <c r="L36" s="13"/>
      <c r="M36" s="13"/>
      <c r="N36" s="13"/>
      <c r="O36" s="13"/>
      <c r="P36" s="13"/>
      <c r="Q36" s="12" t="s">
        <v>149</v>
      </c>
      <c r="R36" s="13"/>
      <c r="S36" s="13"/>
      <c r="T36" s="13"/>
      <c r="U36" s="13"/>
      <c r="V36" s="13"/>
      <c r="W36" s="13"/>
    </row>
    <row r="37" spans="2:23" x14ac:dyDescent="0.25">
      <c r="B37" s="26" t="s">
        <v>150</v>
      </c>
      <c r="G37" s="2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2:23" x14ac:dyDescent="0.25">
      <c r="B38" s="26" t="s">
        <v>151</v>
      </c>
      <c r="G38" s="27"/>
      <c r="I38" s="13"/>
      <c r="J38" s="13"/>
      <c r="K38" s="13"/>
      <c r="L38" s="13"/>
      <c r="M38" s="13"/>
      <c r="N38" s="13"/>
      <c r="O38" s="13"/>
      <c r="P38" s="13"/>
      <c r="Q38" s="13" t="s">
        <v>152</v>
      </c>
      <c r="R38" s="13"/>
      <c r="S38" s="13"/>
      <c r="T38" s="13" t="s">
        <v>153</v>
      </c>
      <c r="U38" s="13"/>
      <c r="V38" s="13"/>
      <c r="W38" s="13"/>
    </row>
    <row r="39" spans="2:23" x14ac:dyDescent="0.25">
      <c r="B39" s="26" t="s">
        <v>154</v>
      </c>
      <c r="G39" s="27"/>
      <c r="I39" s="13"/>
      <c r="J39" s="13"/>
      <c r="K39" s="13"/>
      <c r="L39" s="13"/>
      <c r="M39" s="13"/>
      <c r="N39" s="13"/>
      <c r="O39" s="13"/>
      <c r="P39" s="13"/>
      <c r="Q39" s="13" t="s">
        <v>155</v>
      </c>
      <c r="R39" s="13"/>
      <c r="S39" s="13"/>
      <c r="T39" s="13" t="s">
        <v>153</v>
      </c>
      <c r="U39" s="13"/>
      <c r="V39" s="13"/>
      <c r="W39" s="13"/>
    </row>
    <row r="40" spans="2:23" x14ac:dyDescent="0.25">
      <c r="B40" s="26"/>
      <c r="G40" s="27"/>
      <c r="I40" s="13"/>
      <c r="J40" s="13"/>
      <c r="K40" s="13"/>
      <c r="L40" s="13"/>
      <c r="M40" s="13"/>
      <c r="N40" s="13"/>
      <c r="O40" s="13"/>
      <c r="P40" s="13"/>
      <c r="Q40" s="13" t="s">
        <v>152</v>
      </c>
      <c r="R40" s="13"/>
      <c r="S40" s="13"/>
      <c r="T40" s="13" t="s">
        <v>156</v>
      </c>
      <c r="U40" s="13"/>
      <c r="V40" s="13"/>
      <c r="W40" s="13"/>
    </row>
    <row r="41" spans="2:23" x14ac:dyDescent="0.25">
      <c r="B41" s="26" t="s">
        <v>157</v>
      </c>
      <c r="G41" s="27"/>
      <c r="I41" s="13"/>
      <c r="J41" s="13"/>
      <c r="K41" s="13"/>
      <c r="L41" s="13"/>
      <c r="M41" s="13"/>
      <c r="N41" s="13"/>
      <c r="O41" s="13"/>
      <c r="P41" s="13"/>
      <c r="Q41" s="13" t="s">
        <v>158</v>
      </c>
      <c r="R41" s="13"/>
      <c r="S41" s="13"/>
      <c r="T41" s="13" t="s">
        <v>156</v>
      </c>
      <c r="U41" s="13"/>
      <c r="V41" s="13"/>
      <c r="W41" s="13"/>
    </row>
    <row r="42" spans="2:23" x14ac:dyDescent="0.25">
      <c r="B42" s="26" t="s">
        <v>159</v>
      </c>
      <c r="G42" s="27"/>
    </row>
    <row r="43" spans="2:23" x14ac:dyDescent="0.25">
      <c r="B43" s="28" t="s">
        <v>160</v>
      </c>
      <c r="C43" s="29"/>
      <c r="D43" s="29"/>
      <c r="E43" s="29"/>
      <c r="F43" s="29"/>
      <c r="G43" s="30"/>
    </row>
    <row r="45" spans="2:23" x14ac:dyDescent="0.25">
      <c r="B45" s="23" t="s">
        <v>161</v>
      </c>
      <c r="C45" s="24"/>
      <c r="D45" s="24"/>
      <c r="E45" s="24"/>
      <c r="F45" s="24"/>
      <c r="G45" s="25"/>
    </row>
    <row r="46" spans="2:23" x14ac:dyDescent="0.25">
      <c r="B46" s="26"/>
      <c r="G46" s="27"/>
    </row>
    <row r="47" spans="2:23" x14ac:dyDescent="0.25">
      <c r="B47" s="26" t="s">
        <v>162</v>
      </c>
      <c r="G47" s="27"/>
    </row>
    <row r="48" spans="2:23" x14ac:dyDescent="0.25">
      <c r="B48" s="26" t="s">
        <v>163</v>
      </c>
      <c r="G48" s="27"/>
    </row>
    <row r="49" spans="2:7" x14ac:dyDescent="0.25">
      <c r="B49" s="26" t="s">
        <v>164</v>
      </c>
      <c r="G49" s="27"/>
    </row>
    <row r="50" spans="2:7" x14ac:dyDescent="0.25">
      <c r="B50" s="26" t="s">
        <v>165</v>
      </c>
      <c r="G50" s="27"/>
    </row>
    <row r="51" spans="2:7" x14ac:dyDescent="0.25">
      <c r="B51" s="26"/>
      <c r="G51" s="27"/>
    </row>
    <row r="52" spans="2:7" x14ac:dyDescent="0.25">
      <c r="B52" s="31" t="s">
        <v>166</v>
      </c>
      <c r="G52" s="27"/>
    </row>
    <row r="53" spans="2:7" x14ac:dyDescent="0.25">
      <c r="B53" s="26"/>
      <c r="G53" s="27"/>
    </row>
    <row r="54" spans="2:7" x14ac:dyDescent="0.25">
      <c r="B54" s="31" t="s">
        <v>167</v>
      </c>
      <c r="G54" s="27"/>
    </row>
    <row r="55" spans="2:7" x14ac:dyDescent="0.25">
      <c r="B55" s="32" t="s">
        <v>168</v>
      </c>
      <c r="G55" s="27"/>
    </row>
    <row r="56" spans="2:7" x14ac:dyDescent="0.25">
      <c r="B56" s="32" t="s">
        <v>169</v>
      </c>
      <c r="G56" s="27"/>
    </row>
    <row r="57" spans="2:7" x14ac:dyDescent="0.25">
      <c r="B57" s="26"/>
      <c r="G57" s="27"/>
    </row>
    <row r="58" spans="2:7" x14ac:dyDescent="0.25">
      <c r="B58" s="31" t="s">
        <v>170</v>
      </c>
      <c r="G58" s="27"/>
    </row>
    <row r="59" spans="2:7" x14ac:dyDescent="0.25">
      <c r="B59" s="32" t="s">
        <v>168</v>
      </c>
      <c r="G59" s="27"/>
    </row>
    <row r="60" spans="2:7" x14ac:dyDescent="0.25">
      <c r="B60" s="33" t="s">
        <v>171</v>
      </c>
      <c r="C60" s="29"/>
      <c r="D60" s="29"/>
      <c r="E60" s="29"/>
      <c r="F60" s="29"/>
      <c r="G60" s="30"/>
    </row>
  </sheetData>
  <mergeCells count="13">
    <mergeCell ref="V27:W27"/>
    <mergeCell ref="R25:S25"/>
    <mergeCell ref="T25:U25"/>
    <mergeCell ref="V25:W25"/>
    <mergeCell ref="R26:S26"/>
    <mergeCell ref="T26:U26"/>
    <mergeCell ref="V26:W26"/>
    <mergeCell ref="R23:S23"/>
    <mergeCell ref="T23:U23"/>
    <mergeCell ref="V23:W23"/>
    <mergeCell ref="R24:S24"/>
    <mergeCell ref="T24:U24"/>
    <mergeCell ref="V24:W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22CF-30F3-4E73-B38D-51B27A66B035}">
  <dimension ref="A3:AF80"/>
  <sheetViews>
    <sheetView tabSelected="1" topLeftCell="A13" zoomScale="85" zoomScaleNormal="85" workbookViewId="0">
      <selection activeCell="X47" sqref="X47"/>
    </sheetView>
  </sheetViews>
  <sheetFormatPr defaultRowHeight="15" x14ac:dyDescent="0.25"/>
  <cols>
    <col min="12" max="12" width="11.140625" bestFit="1" customWidth="1"/>
    <col min="13" max="13" width="12.7109375" bestFit="1" customWidth="1"/>
    <col min="15" max="15" width="10.140625" bestFit="1" customWidth="1"/>
    <col min="16" max="16" width="11.140625" bestFit="1" customWidth="1"/>
    <col min="18" max="18" width="10" customWidth="1"/>
    <col min="19" max="20" width="13.7109375" customWidth="1"/>
    <col min="21" max="21" width="13.42578125" customWidth="1"/>
    <col min="22" max="22" width="12" customWidth="1"/>
    <col min="23" max="23" width="13" customWidth="1"/>
    <col min="26" max="26" width="12.140625" customWidth="1"/>
    <col min="27" max="27" width="14.28515625" customWidth="1"/>
    <col min="28" max="28" width="14.140625" bestFit="1" customWidth="1"/>
    <col min="29" max="29" width="13.5703125" bestFit="1" customWidth="1"/>
    <col min="30" max="30" width="16.140625" bestFit="1" customWidth="1"/>
  </cols>
  <sheetData>
    <row r="3" spans="11:26" x14ac:dyDescent="0.25">
      <c r="K3" s="1" t="s">
        <v>172</v>
      </c>
      <c r="R3" s="1" t="s">
        <v>220</v>
      </c>
      <c r="Z3" s="1" t="s">
        <v>244</v>
      </c>
    </row>
    <row r="5" spans="11:26" x14ac:dyDescent="0.25">
      <c r="K5" s="1" t="s">
        <v>173</v>
      </c>
    </row>
    <row r="7" spans="11:26" x14ac:dyDescent="0.25">
      <c r="K7" s="1" t="s">
        <v>174</v>
      </c>
    </row>
    <row r="8" spans="11:26" x14ac:dyDescent="0.25">
      <c r="K8" s="3" t="s">
        <v>175</v>
      </c>
    </row>
    <row r="9" spans="11:26" x14ac:dyDescent="0.25">
      <c r="K9" s="3" t="s">
        <v>176</v>
      </c>
    </row>
    <row r="10" spans="11:26" x14ac:dyDescent="0.25">
      <c r="K10" s="3" t="s">
        <v>177</v>
      </c>
    </row>
    <row r="12" spans="11:26" x14ac:dyDescent="0.25">
      <c r="K12" t="s">
        <v>178</v>
      </c>
    </row>
    <row r="13" spans="11:26" x14ac:dyDescent="0.25">
      <c r="K13" t="s">
        <v>219</v>
      </c>
    </row>
    <row r="15" spans="11:26" x14ac:dyDescent="0.25">
      <c r="K15" s="1" t="s">
        <v>179</v>
      </c>
      <c r="Z15" s="1" t="s">
        <v>245</v>
      </c>
    </row>
    <row r="16" spans="11:26" x14ac:dyDescent="0.25">
      <c r="Z16" s="1" t="s">
        <v>246</v>
      </c>
    </row>
    <row r="18" spans="11:26" x14ac:dyDescent="0.25">
      <c r="K18" s="1" t="s">
        <v>180</v>
      </c>
      <c r="Z18" s="1" t="s">
        <v>261</v>
      </c>
    </row>
    <row r="19" spans="11:26" x14ac:dyDescent="0.25">
      <c r="K19" s="3" t="s">
        <v>181</v>
      </c>
    </row>
    <row r="20" spans="11:26" x14ac:dyDescent="0.25">
      <c r="K20" s="3" t="s">
        <v>182</v>
      </c>
      <c r="Z20" t="s">
        <v>247</v>
      </c>
    </row>
    <row r="21" spans="11:26" x14ac:dyDescent="0.25">
      <c r="K21" s="3" t="s">
        <v>183</v>
      </c>
      <c r="R21" s="1" t="s">
        <v>221</v>
      </c>
    </row>
    <row r="22" spans="11:26" x14ac:dyDescent="0.25">
      <c r="Z22" t="s">
        <v>248</v>
      </c>
    </row>
    <row r="23" spans="11:26" x14ac:dyDescent="0.25">
      <c r="R23" s="1" t="s">
        <v>222</v>
      </c>
      <c r="Z23" t="s">
        <v>249</v>
      </c>
    </row>
    <row r="24" spans="11:26" x14ac:dyDescent="0.25">
      <c r="R24" s="3" t="s">
        <v>223</v>
      </c>
    </row>
    <row r="25" spans="11:26" x14ac:dyDescent="0.25">
      <c r="R25" s="3" t="s">
        <v>224</v>
      </c>
      <c r="Z25" s="1" t="s">
        <v>262</v>
      </c>
    </row>
    <row r="26" spans="11:26" x14ac:dyDescent="0.25">
      <c r="K26" s="1" t="s">
        <v>184</v>
      </c>
      <c r="Z26" t="s">
        <v>250</v>
      </c>
    </row>
    <row r="28" spans="11:26" x14ac:dyDescent="0.25">
      <c r="K28" t="s">
        <v>185</v>
      </c>
      <c r="R28" s="1" t="s">
        <v>225</v>
      </c>
      <c r="Z28" t="s">
        <v>251</v>
      </c>
    </row>
    <row r="29" spans="11:26" x14ac:dyDescent="0.25">
      <c r="K29" t="s">
        <v>186</v>
      </c>
      <c r="Z29" t="s">
        <v>252</v>
      </c>
    </row>
    <row r="30" spans="11:26" x14ac:dyDescent="0.25">
      <c r="R30" s="1" t="s">
        <v>226</v>
      </c>
    </row>
    <row r="31" spans="11:26" x14ac:dyDescent="0.25">
      <c r="K31" s="38" t="s">
        <v>19</v>
      </c>
      <c r="L31" s="21" t="s">
        <v>188</v>
      </c>
      <c r="M31" s="21" t="s">
        <v>190</v>
      </c>
      <c r="N31" s="38" t="s">
        <v>187</v>
      </c>
      <c r="O31" s="21" t="s">
        <v>192</v>
      </c>
      <c r="P31" s="21" t="s">
        <v>194</v>
      </c>
      <c r="R31" s="3" t="s">
        <v>227</v>
      </c>
    </row>
    <row r="32" spans="11:26" x14ac:dyDescent="0.25">
      <c r="K32" s="38"/>
      <c r="L32" s="22" t="s">
        <v>189</v>
      </c>
      <c r="M32" s="22" t="s">
        <v>191</v>
      </c>
      <c r="N32" s="38"/>
      <c r="O32" s="22" t="s">
        <v>193</v>
      </c>
      <c r="P32" s="22" t="s">
        <v>189</v>
      </c>
      <c r="Z32" s="1" t="s">
        <v>253</v>
      </c>
    </row>
    <row r="33" spans="1:32" x14ac:dyDescent="0.25">
      <c r="K33" s="18">
        <v>1</v>
      </c>
      <c r="L33" s="19">
        <v>150000</v>
      </c>
      <c r="M33" s="20">
        <f>L33*(0.1005)</f>
        <v>15075</v>
      </c>
      <c r="N33" s="19">
        <v>36000</v>
      </c>
      <c r="O33" s="20">
        <f>N33-M33</f>
        <v>20925</v>
      </c>
      <c r="P33" s="20">
        <f>L33-O33</f>
        <v>129075</v>
      </c>
      <c r="R33" s="55" t="s">
        <v>228</v>
      </c>
    </row>
    <row r="34" spans="1:32" x14ac:dyDescent="0.25">
      <c r="K34" s="18">
        <v>2</v>
      </c>
      <c r="L34" s="19">
        <v>129075</v>
      </c>
      <c r="M34" s="20">
        <f>L34*(0.1005)</f>
        <v>12972.0375</v>
      </c>
      <c r="N34" s="19">
        <v>36000</v>
      </c>
      <c r="O34" s="20">
        <f>N34-M34</f>
        <v>23027.962500000001</v>
      </c>
      <c r="P34" s="20">
        <f>L34-O34</f>
        <v>106047.03750000001</v>
      </c>
      <c r="R34" s="3" t="s">
        <v>229</v>
      </c>
      <c r="Z34" s="1" t="s">
        <v>226</v>
      </c>
      <c r="AF34" s="1" t="s">
        <v>228</v>
      </c>
    </row>
    <row r="35" spans="1:32" x14ac:dyDescent="0.25">
      <c r="K35" s="18">
        <v>3</v>
      </c>
      <c r="L35" s="20">
        <v>106031.49</v>
      </c>
      <c r="M35" s="20">
        <f>L35*(0.1005)</f>
        <v>10656.164745000002</v>
      </c>
      <c r="N35" s="19">
        <v>36000</v>
      </c>
      <c r="O35" s="20">
        <f>N35-M35</f>
        <v>25343.835254999998</v>
      </c>
      <c r="P35" s="20">
        <f>L35-O35</f>
        <v>80687.654745000007</v>
      </c>
      <c r="Z35" s="1" t="s">
        <v>263</v>
      </c>
      <c r="AF35" s="1" t="s">
        <v>264</v>
      </c>
    </row>
    <row r="36" spans="1:32" x14ac:dyDescent="0.25">
      <c r="Z36" t="s">
        <v>254</v>
      </c>
      <c r="AF36" t="s">
        <v>256</v>
      </c>
    </row>
    <row r="37" spans="1:32" x14ac:dyDescent="0.25">
      <c r="R37" s="1" t="s">
        <v>230</v>
      </c>
      <c r="Z37" t="s">
        <v>265</v>
      </c>
      <c r="AF37" t="s">
        <v>257</v>
      </c>
    </row>
    <row r="38" spans="1:32" x14ac:dyDescent="0.25">
      <c r="Z38" t="s">
        <v>255</v>
      </c>
      <c r="AF38" t="s">
        <v>258</v>
      </c>
    </row>
    <row r="39" spans="1:32" ht="15.75" thickBot="1" x14ac:dyDescent="0.3">
      <c r="A39" s="1" t="s">
        <v>196</v>
      </c>
      <c r="K39" s="1" t="s">
        <v>195</v>
      </c>
      <c r="AF39" t="s">
        <v>259</v>
      </c>
    </row>
    <row r="40" spans="1:32" ht="33" customHeight="1" x14ac:dyDescent="0.25">
      <c r="R40" s="40" t="s">
        <v>117</v>
      </c>
      <c r="S40" s="41" t="s">
        <v>233</v>
      </c>
      <c r="T40" s="41" t="s">
        <v>234</v>
      </c>
      <c r="U40" s="41" t="s">
        <v>231</v>
      </c>
      <c r="V40" s="41" t="s">
        <v>235</v>
      </c>
      <c r="W40" s="42" t="s">
        <v>232</v>
      </c>
      <c r="AF40" t="s">
        <v>260</v>
      </c>
    </row>
    <row r="41" spans="1:32" ht="28.5" customHeight="1" thickBot="1" x14ac:dyDescent="0.3">
      <c r="A41" s="1" t="s">
        <v>197</v>
      </c>
      <c r="K41" s="1" t="s">
        <v>24</v>
      </c>
      <c r="R41" s="43" t="s">
        <v>236</v>
      </c>
      <c r="S41" s="39">
        <v>20000</v>
      </c>
      <c r="T41" s="39">
        <v>0</v>
      </c>
      <c r="U41" s="39">
        <v>0</v>
      </c>
      <c r="V41" s="39">
        <v>0</v>
      </c>
      <c r="W41" s="44">
        <v>20000</v>
      </c>
    </row>
    <row r="42" spans="1:32" ht="39" customHeight="1" x14ac:dyDescent="0.25">
      <c r="A42" s="3" t="s">
        <v>213</v>
      </c>
      <c r="K42" s="3" t="s">
        <v>25</v>
      </c>
      <c r="R42" s="43" t="s">
        <v>237</v>
      </c>
      <c r="S42" s="39">
        <v>20000</v>
      </c>
      <c r="T42" s="39">
        <v>2200</v>
      </c>
      <c r="U42" s="39">
        <v>4000</v>
      </c>
      <c r="V42" s="39">
        <v>1800</v>
      </c>
      <c r="W42" s="44">
        <v>18200</v>
      </c>
      <c r="Z42" s="40" t="s">
        <v>266</v>
      </c>
      <c r="AA42" s="41" t="s">
        <v>233</v>
      </c>
      <c r="AB42" s="41" t="s">
        <v>267</v>
      </c>
      <c r="AC42" s="41" t="s">
        <v>187</v>
      </c>
      <c r="AD42" s="42" t="s">
        <v>232</v>
      </c>
    </row>
    <row r="43" spans="1:32" ht="33" x14ac:dyDescent="0.25">
      <c r="A43" s="3" t="s">
        <v>214</v>
      </c>
      <c r="K43" s="3" t="s">
        <v>27</v>
      </c>
      <c r="R43" s="43" t="s">
        <v>238</v>
      </c>
      <c r="S43" s="39">
        <v>18200</v>
      </c>
      <c r="T43" s="39">
        <v>2002</v>
      </c>
      <c r="U43" s="39">
        <v>4000</v>
      </c>
      <c r="V43" s="39">
        <v>1998</v>
      </c>
      <c r="W43" s="44">
        <v>16202</v>
      </c>
      <c r="Z43" s="49">
        <v>43555</v>
      </c>
      <c r="AA43" s="48">
        <v>60000000</v>
      </c>
      <c r="AB43" s="48">
        <v>7200000</v>
      </c>
      <c r="AC43" s="48">
        <v>20000000</v>
      </c>
      <c r="AD43" s="50">
        <v>67200000</v>
      </c>
    </row>
    <row r="44" spans="1:32" ht="33" x14ac:dyDescent="0.25">
      <c r="A44" s="3" t="s">
        <v>215</v>
      </c>
      <c r="R44" s="43" t="s">
        <v>239</v>
      </c>
      <c r="S44" s="39">
        <v>16202</v>
      </c>
      <c r="T44" s="39">
        <v>1782.22</v>
      </c>
      <c r="U44" s="39">
        <v>4000</v>
      </c>
      <c r="V44" s="39">
        <v>2217.7800000000002</v>
      </c>
      <c r="W44" s="44">
        <v>13984.22</v>
      </c>
      <c r="Z44" s="49">
        <v>43921</v>
      </c>
      <c r="AA44" s="48">
        <v>67200000</v>
      </c>
      <c r="AB44" s="48">
        <v>8064000</v>
      </c>
      <c r="AC44" s="48">
        <v>20000000</v>
      </c>
      <c r="AD44" s="50">
        <v>55264000</v>
      </c>
    </row>
    <row r="45" spans="1:32" ht="33" x14ac:dyDescent="0.25">
      <c r="B45" s="3" t="s">
        <v>198</v>
      </c>
      <c r="K45" s="1" t="s">
        <v>29</v>
      </c>
      <c r="R45" s="43" t="s">
        <v>240</v>
      </c>
      <c r="S45" s="39">
        <v>13984.22</v>
      </c>
      <c r="T45" s="39">
        <v>1538.26</v>
      </c>
      <c r="U45" s="39">
        <v>4000</v>
      </c>
      <c r="V45" s="39">
        <v>2461.7399999999998</v>
      </c>
      <c r="W45" s="44">
        <v>11522.48</v>
      </c>
      <c r="Z45" s="49">
        <v>44286</v>
      </c>
      <c r="AA45" s="48">
        <v>55264000</v>
      </c>
      <c r="AB45" s="48">
        <v>6631680</v>
      </c>
      <c r="AC45" s="48">
        <v>20000000</v>
      </c>
      <c r="AD45" s="50">
        <v>41895680</v>
      </c>
    </row>
    <row r="46" spans="1:32" ht="33" x14ac:dyDescent="0.25">
      <c r="B46" s="17">
        <v>942600</v>
      </c>
      <c r="K46" s="3" t="s">
        <v>31</v>
      </c>
      <c r="R46" s="43" t="s">
        <v>241</v>
      </c>
      <c r="S46" s="39">
        <v>11522.48</v>
      </c>
      <c r="T46" s="39">
        <v>1267.47</v>
      </c>
      <c r="U46" s="39">
        <v>4000</v>
      </c>
      <c r="V46" s="39">
        <v>2732.53</v>
      </c>
      <c r="W46" s="44">
        <v>8789.9500000000007</v>
      </c>
      <c r="Z46" s="49">
        <v>44651</v>
      </c>
      <c r="AA46" s="48">
        <v>41895680</v>
      </c>
      <c r="AB46" s="48">
        <v>5027482</v>
      </c>
      <c r="AC46" s="48">
        <v>20000000</v>
      </c>
      <c r="AD46" s="50">
        <v>26923162</v>
      </c>
    </row>
    <row r="47" spans="1:32" ht="33.75" thickBot="1" x14ac:dyDescent="0.3">
      <c r="K47" s="3" t="s">
        <v>33</v>
      </c>
      <c r="R47" s="43" t="s">
        <v>242</v>
      </c>
      <c r="S47" s="39">
        <v>8789.9500000000007</v>
      </c>
      <c r="T47" s="39">
        <v>966.89</v>
      </c>
      <c r="U47" s="39">
        <v>4000</v>
      </c>
      <c r="V47" s="39">
        <v>3033.11</v>
      </c>
      <c r="W47" s="44">
        <v>5756.84</v>
      </c>
      <c r="Z47" s="51">
        <v>45016</v>
      </c>
      <c r="AA47" s="52">
        <v>26923162</v>
      </c>
      <c r="AB47" s="52">
        <v>3230779</v>
      </c>
      <c r="AC47" s="52">
        <v>20000000</v>
      </c>
      <c r="AD47" s="53">
        <v>10153941</v>
      </c>
    </row>
    <row r="48" spans="1:32" ht="33.75" thickBot="1" x14ac:dyDescent="0.3">
      <c r="A48" s="1" t="s">
        <v>199</v>
      </c>
      <c r="R48" s="45" t="s">
        <v>243</v>
      </c>
      <c r="S48" s="46">
        <v>5756.84</v>
      </c>
      <c r="T48" s="46">
        <v>633.25</v>
      </c>
      <c r="U48" s="46">
        <v>4000</v>
      </c>
      <c r="V48" s="46">
        <v>3366.75</v>
      </c>
      <c r="W48" s="47">
        <v>2390.09</v>
      </c>
    </row>
    <row r="50" spans="1:26" x14ac:dyDescent="0.25">
      <c r="A50" t="s">
        <v>201</v>
      </c>
      <c r="B50" t="s">
        <v>202</v>
      </c>
      <c r="D50" s="17">
        <v>942600</v>
      </c>
    </row>
    <row r="51" spans="1:26" x14ac:dyDescent="0.25">
      <c r="A51" t="s">
        <v>200</v>
      </c>
      <c r="B51" t="s">
        <v>203</v>
      </c>
      <c r="D51" s="17">
        <v>917600</v>
      </c>
    </row>
    <row r="52" spans="1:26" x14ac:dyDescent="0.25">
      <c r="A52" t="s">
        <v>200</v>
      </c>
      <c r="B52" t="s">
        <v>204</v>
      </c>
      <c r="D52" s="17">
        <v>25000</v>
      </c>
    </row>
    <row r="53" spans="1:26" ht="63.75" x14ac:dyDescent="1">
      <c r="K53" s="1" t="s">
        <v>268</v>
      </c>
      <c r="R53" s="54" t="s">
        <v>288</v>
      </c>
      <c r="Y53" s="54" t="s">
        <v>289</v>
      </c>
      <c r="Z53" s="56" t="s">
        <v>290</v>
      </c>
    </row>
    <row r="54" spans="1:26" x14ac:dyDescent="0.25">
      <c r="A54" s="1" t="s">
        <v>206</v>
      </c>
      <c r="R54" t="s">
        <v>287</v>
      </c>
    </row>
    <row r="55" spans="1:26" x14ac:dyDescent="0.25">
      <c r="R55" t="s">
        <v>275</v>
      </c>
    </row>
    <row r="56" spans="1:26" x14ac:dyDescent="0.25">
      <c r="A56" t="s">
        <v>201</v>
      </c>
      <c r="B56" t="s">
        <v>208</v>
      </c>
      <c r="D56" s="17">
        <v>55056</v>
      </c>
      <c r="F56" t="s">
        <v>209</v>
      </c>
      <c r="R56" t="s">
        <v>274</v>
      </c>
    </row>
    <row r="57" spans="1:26" x14ac:dyDescent="0.25">
      <c r="A57" t="s">
        <v>207</v>
      </c>
      <c r="B57" t="s">
        <v>203</v>
      </c>
      <c r="D57" s="17">
        <v>55056</v>
      </c>
      <c r="F57" t="s">
        <v>210</v>
      </c>
    </row>
    <row r="58" spans="1:26" x14ac:dyDescent="0.25">
      <c r="R58" s="1" t="s">
        <v>269</v>
      </c>
    </row>
    <row r="59" spans="1:26" x14ac:dyDescent="0.25">
      <c r="A59" s="1" t="s">
        <v>211</v>
      </c>
    </row>
    <row r="60" spans="1:26" x14ac:dyDescent="0.25">
      <c r="A60" t="s">
        <v>201</v>
      </c>
      <c r="B60" t="s">
        <v>203</v>
      </c>
      <c r="D60" s="17">
        <v>80000</v>
      </c>
      <c r="F60" t="s">
        <v>212</v>
      </c>
      <c r="R60" t="s">
        <v>276</v>
      </c>
    </row>
    <row r="61" spans="1:26" x14ac:dyDescent="0.25">
      <c r="A61" t="s">
        <v>207</v>
      </c>
      <c r="B61" t="s">
        <v>204</v>
      </c>
      <c r="D61" s="17">
        <v>80000</v>
      </c>
      <c r="R61" t="s">
        <v>277</v>
      </c>
    </row>
    <row r="63" spans="1:26" x14ac:dyDescent="0.25">
      <c r="R63" s="1" t="s">
        <v>270</v>
      </c>
    </row>
    <row r="64" spans="1:26" x14ac:dyDescent="0.25">
      <c r="R64" s="1" t="s">
        <v>271</v>
      </c>
    </row>
    <row r="66" spans="18:18" x14ac:dyDescent="0.25">
      <c r="R66" s="1" t="s">
        <v>272</v>
      </c>
    </row>
    <row r="68" spans="18:18" x14ac:dyDescent="0.25">
      <c r="R68" t="s">
        <v>278</v>
      </c>
    </row>
    <row r="69" spans="18:18" x14ac:dyDescent="0.25">
      <c r="R69" t="s">
        <v>279</v>
      </c>
    </row>
    <row r="71" spans="18:18" x14ac:dyDescent="0.25">
      <c r="R71" t="s">
        <v>280</v>
      </c>
    </row>
    <row r="72" spans="18:18" x14ac:dyDescent="0.25">
      <c r="R72" t="s">
        <v>281</v>
      </c>
    </row>
    <row r="74" spans="18:18" x14ac:dyDescent="0.25">
      <c r="R74" t="s">
        <v>282</v>
      </c>
    </row>
    <row r="75" spans="18:18" x14ac:dyDescent="0.25">
      <c r="R75" t="s">
        <v>283</v>
      </c>
    </row>
    <row r="77" spans="18:18" x14ac:dyDescent="0.25">
      <c r="R77" s="1" t="s">
        <v>273</v>
      </c>
    </row>
    <row r="78" spans="18:18" x14ac:dyDescent="0.25">
      <c r="R78" t="s">
        <v>284</v>
      </c>
    </row>
    <row r="79" spans="18:18" x14ac:dyDescent="0.25">
      <c r="R79" t="s">
        <v>285</v>
      </c>
    </row>
    <row r="80" spans="18:18" x14ac:dyDescent="0.25">
      <c r="R80" t="s">
        <v>286</v>
      </c>
    </row>
  </sheetData>
  <mergeCells count="2">
    <mergeCell ref="K31:K32"/>
    <mergeCell ref="N31:N32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B517-A48E-4FD4-BC15-9189C73D3DE4}">
  <dimension ref="A2:N78"/>
  <sheetViews>
    <sheetView zoomScale="115" zoomScaleNormal="115" workbookViewId="0">
      <selection activeCell="J8" sqref="J8"/>
    </sheetView>
  </sheetViews>
  <sheetFormatPr defaultRowHeight="15" x14ac:dyDescent="0.25"/>
  <cols>
    <col min="11" max="11" width="18.5703125" customWidth="1"/>
    <col min="12" max="12" width="11.7109375" customWidth="1"/>
    <col min="13" max="13" width="10.85546875" customWidth="1"/>
    <col min="14" max="14" width="16.85546875" customWidth="1"/>
  </cols>
  <sheetData>
    <row r="2" spans="10:10" x14ac:dyDescent="0.25">
      <c r="J2" s="1" t="s">
        <v>0</v>
      </c>
    </row>
    <row r="3" spans="10:10" x14ac:dyDescent="0.25">
      <c r="J3" t="s">
        <v>1</v>
      </c>
    </row>
    <row r="4" spans="10:10" x14ac:dyDescent="0.25">
      <c r="J4" t="s">
        <v>2</v>
      </c>
    </row>
    <row r="5" spans="10:10" x14ac:dyDescent="0.25">
      <c r="J5" t="s">
        <v>3</v>
      </c>
    </row>
    <row r="6" spans="10:10" x14ac:dyDescent="0.25">
      <c r="J6" t="s">
        <v>4</v>
      </c>
    </row>
    <row r="8" spans="10:10" x14ac:dyDescent="0.25">
      <c r="J8" s="1" t="s">
        <v>5</v>
      </c>
    </row>
    <row r="9" spans="10:10" x14ac:dyDescent="0.25">
      <c r="J9" t="s">
        <v>6</v>
      </c>
    </row>
    <row r="10" spans="10:10" x14ac:dyDescent="0.25">
      <c r="J10" t="s">
        <v>7</v>
      </c>
    </row>
    <row r="12" spans="10:10" x14ac:dyDescent="0.25">
      <c r="J12" t="s">
        <v>8</v>
      </c>
    </row>
    <row r="13" spans="10:10" x14ac:dyDescent="0.25">
      <c r="J13" t="s">
        <v>9</v>
      </c>
    </row>
    <row r="15" spans="10:10" x14ac:dyDescent="0.25">
      <c r="J15" t="s">
        <v>10</v>
      </c>
    </row>
    <row r="16" spans="10:10" x14ac:dyDescent="0.25">
      <c r="J16" t="s">
        <v>11</v>
      </c>
    </row>
    <row r="17" spans="10:14" x14ac:dyDescent="0.25">
      <c r="J17" t="s">
        <v>12</v>
      </c>
    </row>
    <row r="20" spans="10:14" x14ac:dyDescent="0.25">
      <c r="J20" s="1" t="s">
        <v>13</v>
      </c>
    </row>
    <row r="22" spans="10:14" x14ac:dyDescent="0.25">
      <c r="J22" t="s">
        <v>14</v>
      </c>
    </row>
    <row r="23" spans="10:14" x14ac:dyDescent="0.25">
      <c r="J23" t="s">
        <v>15</v>
      </c>
    </row>
    <row r="24" spans="10:14" x14ac:dyDescent="0.25">
      <c r="J24" t="s">
        <v>16</v>
      </c>
    </row>
    <row r="25" spans="10:14" x14ac:dyDescent="0.25">
      <c r="J25" t="s">
        <v>17</v>
      </c>
    </row>
    <row r="26" spans="10:14" x14ac:dyDescent="0.25">
      <c r="J26" t="s">
        <v>18</v>
      </c>
    </row>
    <row r="28" spans="10:14" x14ac:dyDescent="0.25">
      <c r="J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</row>
    <row r="29" spans="10:14" x14ac:dyDescent="0.25">
      <c r="J29">
        <v>2016</v>
      </c>
      <c r="K29" s="2">
        <v>150000</v>
      </c>
      <c r="L29" s="2">
        <v>36000</v>
      </c>
      <c r="M29" s="2">
        <v>15057</v>
      </c>
      <c r="N29" s="2">
        <v>129057</v>
      </c>
    </row>
    <row r="30" spans="10:14" x14ac:dyDescent="0.25">
      <c r="J30">
        <v>2017</v>
      </c>
      <c r="K30" s="2">
        <v>129057</v>
      </c>
      <c r="L30" s="2">
        <v>36000</v>
      </c>
      <c r="M30" s="2">
        <v>12974</v>
      </c>
      <c r="N30" s="2">
        <v>106031</v>
      </c>
    </row>
    <row r="31" spans="10:14" x14ac:dyDescent="0.25">
      <c r="J31">
        <v>2018</v>
      </c>
      <c r="K31" s="2">
        <v>106031</v>
      </c>
      <c r="L31" s="2">
        <v>36000</v>
      </c>
      <c r="M31" s="2">
        <v>10656</v>
      </c>
      <c r="N31" s="2">
        <v>80687</v>
      </c>
    </row>
    <row r="33" spans="1:10" x14ac:dyDescent="0.25">
      <c r="J33" s="1" t="s">
        <v>24</v>
      </c>
    </row>
    <row r="34" spans="1:10" x14ac:dyDescent="0.25">
      <c r="J34" s="3" t="s">
        <v>25</v>
      </c>
    </row>
    <row r="35" spans="1:10" x14ac:dyDescent="0.25">
      <c r="A35" s="1" t="s">
        <v>26</v>
      </c>
      <c r="J35" s="3" t="s">
        <v>27</v>
      </c>
    </row>
    <row r="37" spans="1:10" x14ac:dyDescent="0.25">
      <c r="A37" s="4" t="s">
        <v>28</v>
      </c>
      <c r="J37" s="1" t="s">
        <v>29</v>
      </c>
    </row>
    <row r="38" spans="1:10" x14ac:dyDescent="0.25">
      <c r="A38" s="4" t="s">
        <v>30</v>
      </c>
      <c r="J38" s="3" t="s">
        <v>31</v>
      </c>
    </row>
    <row r="39" spans="1:10" x14ac:dyDescent="0.25">
      <c r="A39" s="4" t="s">
        <v>32</v>
      </c>
      <c r="J39" s="3" t="s">
        <v>33</v>
      </c>
    </row>
    <row r="41" spans="1:10" ht="15.75" x14ac:dyDescent="0.25">
      <c r="A41" s="5" t="s">
        <v>34</v>
      </c>
      <c r="J41" s="1" t="s">
        <v>35</v>
      </c>
    </row>
    <row r="42" spans="1:10" x14ac:dyDescent="0.25">
      <c r="A42" s="4"/>
    </row>
    <row r="43" spans="1:10" x14ac:dyDescent="0.25">
      <c r="A43" s="4" t="s">
        <v>36</v>
      </c>
      <c r="J43" s="4" t="s">
        <v>37</v>
      </c>
    </row>
    <row r="44" spans="1:10" x14ac:dyDescent="0.25">
      <c r="A44" s="4"/>
      <c r="J44" s="4" t="s">
        <v>38</v>
      </c>
    </row>
    <row r="45" spans="1:10" x14ac:dyDescent="0.25">
      <c r="A45" s="4" t="s">
        <v>39</v>
      </c>
      <c r="J45" s="4" t="s">
        <v>40</v>
      </c>
    </row>
    <row r="46" spans="1:10" x14ac:dyDescent="0.25">
      <c r="A46" s="4"/>
      <c r="J46" s="4" t="s">
        <v>41</v>
      </c>
    </row>
    <row r="47" spans="1:10" x14ac:dyDescent="0.25">
      <c r="A47" s="4" t="s">
        <v>42</v>
      </c>
    </row>
    <row r="48" spans="1:10" ht="15.75" x14ac:dyDescent="0.25">
      <c r="A48" s="4"/>
      <c r="J48" s="5" t="s">
        <v>43</v>
      </c>
    </row>
    <row r="49" spans="1:10" x14ac:dyDescent="0.25">
      <c r="A49" s="6" t="s">
        <v>44</v>
      </c>
      <c r="J49" s="4"/>
    </row>
    <row r="50" spans="1:10" x14ac:dyDescent="0.25">
      <c r="A50" s="6" t="s">
        <v>45</v>
      </c>
      <c r="J50" s="4" t="s">
        <v>46</v>
      </c>
    </row>
    <row r="51" spans="1:10" x14ac:dyDescent="0.25">
      <c r="J51" s="7"/>
    </row>
    <row r="52" spans="1:10" x14ac:dyDescent="0.25">
      <c r="A52" s="1" t="s">
        <v>47</v>
      </c>
      <c r="J52" s="8" t="s">
        <v>48</v>
      </c>
    </row>
    <row r="53" spans="1:10" x14ac:dyDescent="0.25">
      <c r="A53" s="4"/>
      <c r="J53" s="8" t="s">
        <v>49</v>
      </c>
    </row>
    <row r="54" spans="1:10" x14ac:dyDescent="0.25">
      <c r="A54" s="4" t="s">
        <v>205</v>
      </c>
      <c r="J54" s="8" t="s">
        <v>50</v>
      </c>
    </row>
    <row r="55" spans="1:10" x14ac:dyDescent="0.25">
      <c r="A55" s="4" t="s">
        <v>51</v>
      </c>
    </row>
    <row r="56" spans="1:10" x14ac:dyDescent="0.25">
      <c r="J56" s="4" t="s">
        <v>52</v>
      </c>
    </row>
    <row r="57" spans="1:10" x14ac:dyDescent="0.25">
      <c r="A57" s="1" t="s">
        <v>53</v>
      </c>
      <c r="J57" s="7"/>
    </row>
    <row r="58" spans="1:10" x14ac:dyDescent="0.25">
      <c r="A58" s="4"/>
      <c r="J58" s="8" t="s">
        <v>54</v>
      </c>
    </row>
    <row r="59" spans="1:10" x14ac:dyDescent="0.25">
      <c r="A59" s="4" t="s">
        <v>55</v>
      </c>
      <c r="J59" s="8" t="s">
        <v>56</v>
      </c>
    </row>
    <row r="60" spans="1:10" x14ac:dyDescent="0.25">
      <c r="A60" s="4" t="s">
        <v>57</v>
      </c>
      <c r="J60" s="4"/>
    </row>
    <row r="61" spans="1:10" x14ac:dyDescent="0.25">
      <c r="J61" s="4" t="s">
        <v>58</v>
      </c>
    </row>
    <row r="62" spans="1:10" x14ac:dyDescent="0.25">
      <c r="A62" s="1" t="s">
        <v>59</v>
      </c>
    </row>
    <row r="63" spans="1:10" x14ac:dyDescent="0.25">
      <c r="J63" s="6" t="s">
        <v>60</v>
      </c>
    </row>
    <row r="64" spans="1:10" x14ac:dyDescent="0.25">
      <c r="A64" t="s">
        <v>61</v>
      </c>
      <c r="J64" s="7"/>
    </row>
    <row r="65" spans="1:10" x14ac:dyDescent="0.25">
      <c r="A65" t="s">
        <v>62</v>
      </c>
      <c r="J65" s="8" t="s">
        <v>63</v>
      </c>
    </row>
    <row r="66" spans="1:10" x14ac:dyDescent="0.25">
      <c r="A66" t="s">
        <v>64</v>
      </c>
      <c r="J66" s="8" t="s">
        <v>65</v>
      </c>
    </row>
    <row r="68" spans="1:10" ht="15.75" x14ac:dyDescent="0.25">
      <c r="A68" t="s">
        <v>66</v>
      </c>
      <c r="J68" s="5" t="s">
        <v>67</v>
      </c>
    </row>
    <row r="69" spans="1:10" x14ac:dyDescent="0.25">
      <c r="A69" t="s">
        <v>68</v>
      </c>
    </row>
    <row r="70" spans="1:10" x14ac:dyDescent="0.25">
      <c r="J70" s="1" t="s">
        <v>69</v>
      </c>
    </row>
    <row r="71" spans="1:10" x14ac:dyDescent="0.25">
      <c r="A71" s="1" t="s">
        <v>70</v>
      </c>
      <c r="J71" s="4"/>
    </row>
    <row r="72" spans="1:10" x14ac:dyDescent="0.25">
      <c r="J72" s="4" t="s">
        <v>71</v>
      </c>
    </row>
    <row r="73" spans="1:10" x14ac:dyDescent="0.25">
      <c r="A73" t="s">
        <v>72</v>
      </c>
      <c r="J73" s="4" t="s">
        <v>73</v>
      </c>
    </row>
    <row r="74" spans="1:10" x14ac:dyDescent="0.25">
      <c r="A74" t="s">
        <v>74</v>
      </c>
    </row>
    <row r="75" spans="1:10" x14ac:dyDescent="0.25">
      <c r="J75" s="1" t="s">
        <v>53</v>
      </c>
    </row>
    <row r="76" spans="1:10" x14ac:dyDescent="0.25">
      <c r="J76" s="4"/>
    </row>
    <row r="77" spans="1:10" x14ac:dyDescent="0.25">
      <c r="J77" s="4" t="s">
        <v>75</v>
      </c>
    </row>
    <row r="78" spans="1:10" x14ac:dyDescent="0.25">
      <c r="J78" s="4" t="s">
        <v>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65CBCC2C-3636-430C-A997-3A0913D253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1E15E8-1A2D-4EA3-8669-EB972E7157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BB88E-8E1A-4ED7-A6F2-2B0366EF64C8}">
  <ds:schemaRefs>
    <ds:schemaRef ds:uri="fc68bb02-cea7-47a7-8486-5fa5775c5400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ad45b7a-dbde-452b-a4a7-7cb6f25a272a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Leases Information</vt:lpstr>
      <vt:lpstr>Seminar Questions (Guide)</vt:lpstr>
      <vt:lpstr>Week 7 - 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2024-12-18T19:08:07Z</dcterms:created>
  <dcterms:modified xsi:type="dcterms:W3CDTF">2025-01-14T20:22:42Z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