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Projects\University-Resources\Advanced Corporate Reporting\"/>
    </mc:Choice>
  </mc:AlternateContent>
  <xr:revisionPtr revIDLastSave="0" documentId="8_{A808E3F0-B683-4917-A1A8-6FC58A60415E}" xr6:coauthVersionLast="47" xr6:coauthVersionMax="47" xr10:uidLastSave="{00000000-0000-0000-0000-000000000000}"/>
  <bookViews>
    <workbookView xWindow="19245" yWindow="4755" windowWidth="18900" windowHeight="12390" activeTab="1" xr2:uid="{9377C72A-D6F7-4967-A2F6-94A69B620D0C}"/>
  </bookViews>
  <sheets>
    <sheet name="Tutorial Questions" sheetId="1" r:id="rId1"/>
    <sheet name="Lecture Notes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0" i="2" l="1"/>
  <c r="O31" i="2"/>
  <c r="O32" i="2"/>
  <c r="O33" i="2"/>
  <c r="Q30" i="2"/>
  <c r="Q29" i="2"/>
  <c r="M29" i="2"/>
  <c r="L31" i="2"/>
  <c r="L30" i="2"/>
  <c r="M30" i="2" s="1"/>
  <c r="L29" i="2"/>
  <c r="O29" i="2"/>
  <c r="P25" i="2"/>
  <c r="P24" i="2"/>
  <c r="P21" i="2"/>
  <c r="P20" i="2"/>
  <c r="P19" i="2"/>
  <c r="D69" i="1"/>
  <c r="D68" i="1"/>
  <c r="I67" i="1"/>
  <c r="D67" i="1"/>
  <c r="I66" i="1"/>
  <c r="E67" i="1"/>
  <c r="E68" i="1"/>
  <c r="I68" i="1" s="1"/>
  <c r="E69" i="1"/>
  <c r="I69" i="1" s="1"/>
  <c r="D70" i="1" s="1"/>
  <c r="E66" i="1"/>
  <c r="K44" i="1"/>
  <c r="G12" i="1"/>
  <c r="M31" i="2" l="1"/>
  <c r="Q31" i="2" s="1"/>
  <c r="L32" i="2" s="1"/>
  <c r="M32" i="2" s="1"/>
  <c r="Q32" i="2" s="1"/>
  <c r="L33" i="2" s="1"/>
  <c r="E70" i="1"/>
  <c r="I70" i="1"/>
  <c r="M33" i="2" l="1"/>
  <c r="Q33" i="2"/>
</calcChain>
</file>

<file path=xl/sharedStrings.xml><?xml version="1.0" encoding="utf-8"?>
<sst xmlns="http://schemas.openxmlformats.org/spreadsheetml/2006/main" count="124" uniqueCount="118">
  <si>
    <t>Oak plc issues 4% loan notes with a nominal value of £ 40,000. The loan notes are</t>
  </si>
  <si>
    <t>issued at a discount of 2.5% and £1068 of issue costs are incurred. The loan notes</t>
  </si>
  <si>
    <t>will be repayable at a premium of 10% after 5 years. The effective rate of interest is</t>
  </si>
  <si>
    <t>7%.</t>
  </si>
  <si>
    <t>Required:</t>
  </si>
  <si>
    <t>(a) What amount will be recorded as a financial liability when the loan notes are</t>
  </si>
  <si>
    <t>issued?</t>
  </si>
  <si>
    <t>(b) What amounts will be shown in the income statement and statement of</t>
  </si>
  <si>
    <t>financial position for years 1-5?</t>
  </si>
  <si>
    <t>Nominal value of loan notes = £40,000</t>
  </si>
  <si>
    <t xml:space="preserve">Discount = 2.5% of £40,000 = £40,000 * 0.25 = </t>
  </si>
  <si>
    <t>Issue Costs = £1,068</t>
  </si>
  <si>
    <t>Proceeds from issue = Nominal Value - Discount</t>
  </si>
  <si>
    <t>£40,000 - £1,000 = £39,000</t>
  </si>
  <si>
    <t>Net Proceeds after issue costs:</t>
  </si>
  <si>
    <t>£39,000 - £1,068 = £37,932</t>
  </si>
  <si>
    <t>Note: Redeemable shares are shares that the</t>
  </si>
  <si>
    <t>issuing company can buy back or redeem at a</t>
  </si>
  <si>
    <t>specific date or at the option of the shareholder</t>
  </si>
  <si>
    <t>or company at its predetermined price.</t>
  </si>
  <si>
    <t>Whereas irredeemable shares are preference shares</t>
  </si>
  <si>
    <t xml:space="preserve">that do not have a redemption date. They remain </t>
  </si>
  <si>
    <t>with the shareholder indefinitely unless the company</t>
  </si>
  <si>
    <t>decides to purchase them back.</t>
  </si>
  <si>
    <t>Irredeemable shares are to be listed under equity,</t>
  </si>
  <si>
    <t>and not liabilities.</t>
  </si>
  <si>
    <t>Redeemable shares are to be listed under liabilties,</t>
  </si>
  <si>
    <t>and not equity.</t>
  </si>
  <si>
    <t>They are also classed as finance costs in the Statement</t>
  </si>
  <si>
    <t>of Profit or Loss</t>
  </si>
  <si>
    <t>Carrying Amount at Start: £37,932</t>
  </si>
  <si>
    <t>Interest Expense: £37,932 * 7% = £2,655.24</t>
  </si>
  <si>
    <t>Cash Interest Paid: £40,000 * 4% = £1,600</t>
  </si>
  <si>
    <t>Amortization: £2,655.24 - £1,600 = £1,055.24</t>
  </si>
  <si>
    <t>Carrying Amount at End: £37,932 + £1,055.24 = £38,987.24</t>
  </si>
  <si>
    <t>Year 2:</t>
  </si>
  <si>
    <t>Carrying Amount at Start: £38,987.24</t>
  </si>
  <si>
    <t>Interest Expense: £38,987.24 * 7% = £2,729.11</t>
  </si>
  <si>
    <t>Cash Interest Paid: £1,600</t>
  </si>
  <si>
    <t>Amortization: £2,729.11 - £1,600 = £1,129.11</t>
  </si>
  <si>
    <t>Carrying Amount at End: £38,987.24 + £1,129.11 = £40,116.35</t>
  </si>
  <si>
    <t>Year 1:</t>
  </si>
  <si>
    <t>On 1 October 2019, Cech plc issued loan stock with a nominal value of £10</t>
  </si>
  <si>
    <t>million, incurring £300,000 in issue costs. The interest rate on the loan stock is</t>
  </si>
  <si>
    <t>2.5%. They are redeemable in 10 years’ time at a premium of £3.5 million.</t>
  </si>
  <si>
    <t>Calculate the total amount of the finance cost associated with the loan stock</t>
  </si>
  <si>
    <t>Total Finance Cost:</t>
  </si>
  <si>
    <r>
      <t xml:space="preserve">1. </t>
    </r>
    <r>
      <rPr>
        <b/>
        <sz val="11"/>
        <color theme="1"/>
        <rFont val="Aptos Narrow"/>
        <family val="2"/>
        <scheme val="minor"/>
      </rPr>
      <t>Nominal Value of Loan Stock</t>
    </r>
    <r>
      <rPr>
        <sz val="11"/>
        <color theme="1"/>
        <rFont val="Aptos Narrow"/>
        <family val="2"/>
        <scheme val="minor"/>
      </rPr>
      <t>: £10 million</t>
    </r>
  </si>
  <si>
    <r>
      <t xml:space="preserve">2. </t>
    </r>
    <r>
      <rPr>
        <b/>
        <sz val="11"/>
        <color theme="1"/>
        <rFont val="Aptos Narrow"/>
        <family val="2"/>
        <scheme val="minor"/>
      </rPr>
      <t>Interest Rate</t>
    </r>
    <r>
      <rPr>
        <sz val="11"/>
        <color theme="1"/>
        <rFont val="Aptos Narrow"/>
        <family val="2"/>
        <scheme val="minor"/>
      </rPr>
      <t>: 2.5% per annum</t>
    </r>
  </si>
  <si>
    <r>
      <t>3.</t>
    </r>
    <r>
      <rPr>
        <b/>
        <sz val="11"/>
        <color theme="1"/>
        <rFont val="Aptos Narrow"/>
        <family val="2"/>
        <scheme val="minor"/>
      </rPr>
      <t xml:space="preserve"> Issue Costs</t>
    </r>
    <r>
      <rPr>
        <sz val="11"/>
        <color theme="1"/>
        <rFont val="Aptos Narrow"/>
        <family val="2"/>
        <scheme val="minor"/>
      </rPr>
      <t>: £300,000</t>
    </r>
  </si>
  <si>
    <r>
      <t>4.</t>
    </r>
    <r>
      <rPr>
        <b/>
        <sz val="11"/>
        <color theme="1"/>
        <rFont val="Aptos Narrow"/>
        <family val="2"/>
        <scheme val="minor"/>
      </rPr>
      <t xml:space="preserve"> Redemption Premium</t>
    </r>
    <r>
      <rPr>
        <sz val="11"/>
        <color theme="1"/>
        <rFont val="Aptos Narrow"/>
        <family val="2"/>
        <scheme val="minor"/>
      </rPr>
      <t>: £3.5 million</t>
    </r>
  </si>
  <si>
    <t>Redemption = £10m + £3.5m = £13.5m</t>
  </si>
  <si>
    <t>Interest 2.5% * £10m * 10 years = £2.5m</t>
  </si>
  <si>
    <t>Total Payable = £16m</t>
  </si>
  <si>
    <t>Issue at par (face value) = £10m</t>
  </si>
  <si>
    <t>Issue costs = -£300,000</t>
  </si>
  <si>
    <t xml:space="preserve">Finance Costs: £16,000,000 - £10,300,000 = </t>
  </si>
  <si>
    <t>Year 3 to Year 5:….</t>
  </si>
  <si>
    <t>On the same date, Cech plc issued 10,000 5% convertible bonds at their</t>
  </si>
  <si>
    <t>nominal value of £50 each. The bonds will be redeemed on 1 October 2024.</t>
  </si>
  <si>
    <t>Each bond is convertible at the option of the holder at any time during the</t>
  </si>
  <si>
    <t>period. Interest on the bond is paid annually in arrears. The market rate for a</t>
  </si>
  <si>
    <t>similar debt without conversion is 6%.</t>
  </si>
  <si>
    <t>Calculate the equity element of the compound financial instrument to be</t>
  </si>
  <si>
    <t>recognised in the financial statements at the date of issue.</t>
  </si>
  <si>
    <t>1 year – 0.943</t>
  </si>
  <si>
    <t>2 year – 0.890</t>
  </si>
  <si>
    <t>3 year – 0.840</t>
  </si>
  <si>
    <t>4 year – 0.792</t>
  </si>
  <si>
    <t>5 year – 0.747</t>
  </si>
  <si>
    <t>The following discount factors at 6% apply:</t>
  </si>
  <si>
    <t>Year</t>
  </si>
  <si>
    <t>Bal b/f</t>
  </si>
  <si>
    <t>Finance Charge</t>
  </si>
  <si>
    <t>Ann. Payment (4%)</t>
  </si>
  <si>
    <t>Bal c/f</t>
  </si>
  <si>
    <t>Year 1</t>
  </si>
  <si>
    <t>Year 2</t>
  </si>
  <si>
    <t>Year 3</t>
  </si>
  <si>
    <t>Year 4</t>
  </si>
  <si>
    <t>Year 5</t>
  </si>
  <si>
    <t>Understanding Compound Financial Instruments (IAS 32)</t>
  </si>
  <si>
    <t>Key Principles:</t>
  </si>
  <si>
    <t>Definition:</t>
  </si>
  <si>
    <t>IAS 32 is pivotal in distinguishing between the liability and equity</t>
  </si>
  <si>
    <t>components of compound financial instruments. A classic example</t>
  </si>
  <si>
    <t>of such an instrument is a convertible bond. These bonds when issued</t>
  </si>
  <si>
    <t>embed both a debt obligation and an option for the bondholder to</t>
  </si>
  <si>
    <t>convert them into equity shares of the issuing company.</t>
  </si>
  <si>
    <t xml:space="preserve">components. The liability portion represents the issuer's obligation to </t>
  </si>
  <si>
    <t>repay the debt, while the equity portion reflects its value.</t>
  </si>
  <si>
    <r>
      <t xml:space="preserve">- </t>
    </r>
    <r>
      <rPr>
        <b/>
        <sz val="11"/>
        <color theme="1"/>
        <rFont val="Aptos Narrow"/>
        <family val="2"/>
        <scheme val="minor"/>
      </rPr>
      <t>Separation of Components</t>
    </r>
    <r>
      <rPr>
        <sz val="11"/>
        <color theme="1"/>
        <rFont val="Aptos Narrow"/>
        <family val="2"/>
        <scheme val="minor"/>
      </rPr>
      <t>: The core principle is the separation of these</t>
    </r>
  </si>
  <si>
    <r>
      <t>Measurement of Liability Component:</t>
    </r>
    <r>
      <rPr>
        <sz val="11"/>
        <color theme="1"/>
        <rFont val="Aptos Narrow"/>
        <family val="2"/>
        <scheme val="minor"/>
      </rPr>
      <t xml:space="preserve"> The fair value of the liability</t>
    </r>
  </si>
  <si>
    <t xml:space="preserve">component is determined by discounting the future cash flows associated </t>
  </si>
  <si>
    <t>with the debt. This involves estimating the interest payments and the principal</t>
  </si>
  <si>
    <t>repayment, and then discounting these cash flows to their present value using</t>
  </si>
  <si>
    <t>a market-related discount rate.</t>
  </si>
  <si>
    <r>
      <t>Derivation of Equity Component:</t>
    </r>
    <r>
      <rPr>
        <sz val="11"/>
        <color theme="1"/>
        <rFont val="Aptos Narrow"/>
        <family val="2"/>
        <scheme val="minor"/>
      </rPr>
      <t xml:space="preserve"> The equity component's fair value</t>
    </r>
    <r>
      <rPr>
        <b/>
        <sz val="11"/>
        <color theme="1"/>
        <rFont val="Aptos Narrow"/>
        <family val="2"/>
        <scheme val="minor"/>
      </rPr>
      <t xml:space="preserve"> is not </t>
    </r>
  </si>
  <si>
    <t>directly measured. Instead, it's derived as the balancing figure. This means</t>
  </si>
  <si>
    <t xml:space="preserve">it's the difference between the total proceeds received from issuing the instrument </t>
  </si>
  <si>
    <t>and the fair value of the liability component.</t>
  </si>
  <si>
    <t>Example Breakdown:</t>
  </si>
  <si>
    <t>Let's dissect the provided example to illustrate these principles:</t>
  </si>
  <si>
    <t xml:space="preserve">PV of Final Redemption (£13.5m * 0.567) </t>
  </si>
  <si>
    <t>PV of Annual Interest (£10m * 4% * 3.605)</t>
  </si>
  <si>
    <t>Liability Component (FV)</t>
  </si>
  <si>
    <t>£'000</t>
  </si>
  <si>
    <t>Total Instrument</t>
  </si>
  <si>
    <t>Equity Component</t>
  </si>
  <si>
    <t>Finance Charge (12%)</t>
  </si>
  <si>
    <t>Annual Payment (4%)</t>
  </si>
  <si>
    <t>Equity</t>
  </si>
  <si>
    <t>SPL</t>
  </si>
  <si>
    <t>Statement of Financial Position</t>
  </si>
  <si>
    <t>Non-current liabilities:</t>
  </si>
  <si>
    <t xml:space="preserve">Convertible debt </t>
  </si>
  <si>
    <t xml:space="preserve">Equity option </t>
  </si>
  <si>
    <t xml:space="preserve">Finance charge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</si>
</sst>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£&quot;* #,##0.00_-;\-&quot;£&quot;* #,##0.00_-;_-&quot;£&quot;* &quot;-&quot;??_-;_-@_-"/>
    <numFmt numFmtId="164" formatCode="&quot;£&quot;#,##0.00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164" fontId="1" fillId="0" borderId="0" xfId="0" applyNumberFormat="1" applyFont="1"/>
    <xf numFmtId="164" fontId="0" fillId="0" borderId="0" xfId="0" applyNumberFormat="1"/>
    <xf numFmtId="3" fontId="0" fillId="0" borderId="0" xfId="0" applyNumberFormat="1"/>
    <xf numFmtId="0" fontId="0" fillId="0" borderId="0" xfId="0" applyFont="1"/>
    <xf numFmtId="0" fontId="0" fillId="0" borderId="0" xfId="0" applyAlignment="1">
      <alignment horizontal="left" vertical="center" indent="1"/>
    </xf>
    <xf numFmtId="0" fontId="0" fillId="0" borderId="0" xfId="0" quotePrefix="1"/>
    <xf numFmtId="0" fontId="0" fillId="0" borderId="0" xfId="0" quotePrefix="1" applyAlignment="1">
      <alignment horizontal="left" vertical="center" indent="1"/>
    </xf>
    <xf numFmtId="44" fontId="0" fillId="0" borderId="0" xfId="0" applyNumberFormat="1"/>
    <xf numFmtId="0" fontId="0" fillId="0" borderId="1" xfId="0" applyBorder="1"/>
    <xf numFmtId="44" fontId="0" fillId="0" borderId="1" xfId="0" applyNumberFormat="1" applyBorder="1"/>
    <xf numFmtId="44" fontId="0" fillId="0" borderId="0" xfId="0" applyNumberFormat="1" applyBorder="1"/>
    <xf numFmtId="44" fontId="0" fillId="0" borderId="3" xfId="0" applyNumberFormat="1" applyBorder="1"/>
    <xf numFmtId="44" fontId="0" fillId="0" borderId="4" xfId="0" applyNumberFormat="1" applyBorder="1"/>
    <xf numFmtId="44" fontId="0" fillId="0" borderId="5" xfId="0" applyNumberFormat="1" applyBorder="1"/>
    <xf numFmtId="0" fontId="0" fillId="0" borderId="7" xfId="0" applyBorder="1"/>
    <xf numFmtId="0" fontId="0" fillId="0" borderId="8" xfId="0" applyBorder="1"/>
    <xf numFmtId="0" fontId="1" fillId="0" borderId="6" xfId="0" applyFont="1" applyBorder="1"/>
    <xf numFmtId="0" fontId="1" fillId="0" borderId="9" xfId="0" applyFont="1" applyBorder="1"/>
    <xf numFmtId="0" fontId="1" fillId="0" borderId="10" xfId="0" applyFont="1" applyBorder="1"/>
    <xf numFmtId="44" fontId="0" fillId="0" borderId="0" xfId="0" applyNumberFormat="1" applyBorder="1" applyAlignment="1">
      <alignment horizontal="left"/>
    </xf>
    <xf numFmtId="44" fontId="0" fillId="0" borderId="4" xfId="0" applyNumberFormat="1" applyBorder="1" applyAlignment="1">
      <alignment horizontal="left"/>
    </xf>
    <xf numFmtId="44" fontId="0" fillId="0" borderId="2" xfId="0" applyNumberFormat="1" applyBorder="1" applyAlignment="1"/>
    <xf numFmtId="44" fontId="0" fillId="0" borderId="0" xfId="0" applyNumberFormat="1" applyBorder="1" applyAlignment="1"/>
    <xf numFmtId="44" fontId="0" fillId="0" borderId="4" xfId="0" applyNumberFormat="1" applyBorder="1" applyAlignment="1"/>
    <xf numFmtId="4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19049</xdr:colOff>
      <xdr:row>5</xdr:row>
      <xdr:rowOff>33025</xdr:rowOff>
    </xdr:from>
    <xdr:to>
      <xdr:col>16</xdr:col>
      <xdr:colOff>643840</xdr:colOff>
      <xdr:row>16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9F1BF6F-1411-5EE6-9CF4-7ADFE1F454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rightnessContrast bright="-44000" contrast="10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6115049" y="985525"/>
          <a:ext cx="4796741" cy="21005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259CA-A423-441D-80F2-641AD3BA3911}">
  <dimension ref="B2:K70"/>
  <sheetViews>
    <sheetView topLeftCell="A52" workbookViewId="0">
      <selection activeCell="B66" sqref="B66"/>
    </sheetView>
  </sheetViews>
  <sheetFormatPr defaultRowHeight="15" x14ac:dyDescent="0.25"/>
  <cols>
    <col min="11" max="11" width="12.7109375" bestFit="1" customWidth="1"/>
  </cols>
  <sheetData>
    <row r="2" spans="2:11" x14ac:dyDescent="0.25">
      <c r="B2" s="1" t="s">
        <v>0</v>
      </c>
      <c r="K2" t="s">
        <v>16</v>
      </c>
    </row>
    <row r="3" spans="2:11" x14ac:dyDescent="0.25">
      <c r="B3" s="1" t="s">
        <v>1</v>
      </c>
      <c r="K3" t="s">
        <v>17</v>
      </c>
    </row>
    <row r="4" spans="2:11" x14ac:dyDescent="0.25">
      <c r="B4" s="1" t="s">
        <v>2</v>
      </c>
      <c r="K4" t="s">
        <v>18</v>
      </c>
    </row>
    <row r="5" spans="2:11" x14ac:dyDescent="0.25">
      <c r="B5" s="1" t="s">
        <v>3</v>
      </c>
      <c r="K5" t="s">
        <v>19</v>
      </c>
    </row>
    <row r="7" spans="2:11" x14ac:dyDescent="0.25">
      <c r="B7" s="1" t="s">
        <v>4</v>
      </c>
      <c r="K7" t="s">
        <v>26</v>
      </c>
    </row>
    <row r="8" spans="2:11" x14ac:dyDescent="0.25">
      <c r="B8" s="1" t="s">
        <v>5</v>
      </c>
      <c r="K8" t="s">
        <v>27</v>
      </c>
    </row>
    <row r="9" spans="2:11" x14ac:dyDescent="0.25">
      <c r="B9" s="1" t="s">
        <v>6</v>
      </c>
      <c r="K9" t="s">
        <v>28</v>
      </c>
    </row>
    <row r="10" spans="2:11" x14ac:dyDescent="0.25">
      <c r="K10" t="s">
        <v>29</v>
      </c>
    </row>
    <row r="11" spans="2:11" x14ac:dyDescent="0.25">
      <c r="B11" s="1" t="s">
        <v>9</v>
      </c>
    </row>
    <row r="12" spans="2:11" x14ac:dyDescent="0.25">
      <c r="B12" t="s">
        <v>10</v>
      </c>
      <c r="G12" s="3">
        <f>40000*0.025</f>
        <v>1000</v>
      </c>
      <c r="K12" t="s">
        <v>20</v>
      </c>
    </row>
    <row r="13" spans="2:11" x14ac:dyDescent="0.25">
      <c r="B13" t="s">
        <v>11</v>
      </c>
      <c r="K13" t="s">
        <v>21</v>
      </c>
    </row>
    <row r="14" spans="2:11" x14ac:dyDescent="0.25">
      <c r="K14" t="s">
        <v>22</v>
      </c>
    </row>
    <row r="15" spans="2:11" x14ac:dyDescent="0.25">
      <c r="B15" s="1" t="s">
        <v>12</v>
      </c>
      <c r="K15" t="s">
        <v>23</v>
      </c>
    </row>
    <row r="16" spans="2:11" x14ac:dyDescent="0.25">
      <c r="B16" t="s">
        <v>13</v>
      </c>
    </row>
    <row r="17" spans="2:11" x14ac:dyDescent="0.25">
      <c r="K17" t="s">
        <v>24</v>
      </c>
    </row>
    <row r="18" spans="2:11" x14ac:dyDescent="0.25">
      <c r="B18" s="1" t="s">
        <v>14</v>
      </c>
      <c r="K18" t="s">
        <v>25</v>
      </c>
    </row>
    <row r="19" spans="2:11" x14ac:dyDescent="0.25">
      <c r="B19" t="s">
        <v>15</v>
      </c>
    </row>
    <row r="21" spans="2:11" x14ac:dyDescent="0.25">
      <c r="K21" s="1" t="s">
        <v>42</v>
      </c>
    </row>
    <row r="22" spans="2:11" x14ac:dyDescent="0.25">
      <c r="B22" s="1" t="s">
        <v>7</v>
      </c>
      <c r="K22" s="1" t="s">
        <v>43</v>
      </c>
    </row>
    <row r="23" spans="2:11" x14ac:dyDescent="0.25">
      <c r="B23" s="1" t="s">
        <v>8</v>
      </c>
      <c r="K23" s="1" t="s">
        <v>44</v>
      </c>
    </row>
    <row r="25" spans="2:11" x14ac:dyDescent="0.25">
      <c r="B25" s="1" t="s">
        <v>41</v>
      </c>
      <c r="K25" s="1" t="s">
        <v>4</v>
      </c>
    </row>
    <row r="26" spans="2:11" x14ac:dyDescent="0.25">
      <c r="K26" s="1" t="s">
        <v>45</v>
      </c>
    </row>
    <row r="27" spans="2:11" x14ac:dyDescent="0.25">
      <c r="B27" t="s">
        <v>30</v>
      </c>
    </row>
    <row r="28" spans="2:11" x14ac:dyDescent="0.25">
      <c r="B28" t="s">
        <v>31</v>
      </c>
      <c r="K28" s="1" t="s">
        <v>46</v>
      </c>
    </row>
    <row r="29" spans="2:11" x14ac:dyDescent="0.25">
      <c r="B29" t="s">
        <v>32</v>
      </c>
    </row>
    <row r="30" spans="2:11" x14ac:dyDescent="0.25">
      <c r="B30" t="s">
        <v>33</v>
      </c>
      <c r="K30" t="s">
        <v>47</v>
      </c>
    </row>
    <row r="31" spans="2:11" x14ac:dyDescent="0.25">
      <c r="B31" t="s">
        <v>34</v>
      </c>
      <c r="K31" t="s">
        <v>48</v>
      </c>
    </row>
    <row r="32" spans="2:11" x14ac:dyDescent="0.25">
      <c r="K32" t="s">
        <v>49</v>
      </c>
    </row>
    <row r="33" spans="2:11" x14ac:dyDescent="0.25">
      <c r="B33" s="1" t="s">
        <v>35</v>
      </c>
      <c r="K33" t="s">
        <v>50</v>
      </c>
    </row>
    <row r="35" spans="2:11" x14ac:dyDescent="0.25">
      <c r="B35" t="s">
        <v>36</v>
      </c>
      <c r="K35" t="s">
        <v>51</v>
      </c>
    </row>
    <row r="36" spans="2:11" x14ac:dyDescent="0.25">
      <c r="B36" t="s">
        <v>37</v>
      </c>
      <c r="K36" t="s">
        <v>52</v>
      </c>
    </row>
    <row r="37" spans="2:11" x14ac:dyDescent="0.25">
      <c r="B37" t="s">
        <v>38</v>
      </c>
    </row>
    <row r="38" spans="2:11" x14ac:dyDescent="0.25">
      <c r="B38" t="s">
        <v>39</v>
      </c>
      <c r="K38" t="s">
        <v>53</v>
      </c>
    </row>
    <row r="39" spans="2:11" x14ac:dyDescent="0.25">
      <c r="B39" t="s">
        <v>40</v>
      </c>
    </row>
    <row r="40" spans="2:11" x14ac:dyDescent="0.25">
      <c r="K40" t="s">
        <v>54</v>
      </c>
    </row>
    <row r="41" spans="2:11" x14ac:dyDescent="0.25">
      <c r="B41" s="1" t="s">
        <v>57</v>
      </c>
      <c r="K41" t="s">
        <v>55</v>
      </c>
    </row>
    <row r="43" spans="2:11" x14ac:dyDescent="0.25">
      <c r="K43" t="s">
        <v>56</v>
      </c>
    </row>
    <row r="44" spans="2:11" x14ac:dyDescent="0.25">
      <c r="K44" s="2">
        <f>16000000-10300000</f>
        <v>5700000</v>
      </c>
    </row>
    <row r="46" spans="2:11" x14ac:dyDescent="0.25">
      <c r="B46" t="s">
        <v>58</v>
      </c>
    </row>
    <row r="47" spans="2:11" x14ac:dyDescent="0.25">
      <c r="B47" t="s">
        <v>59</v>
      </c>
    </row>
    <row r="48" spans="2:11" x14ac:dyDescent="0.25">
      <c r="B48" t="s">
        <v>60</v>
      </c>
    </row>
    <row r="49" spans="2:2" x14ac:dyDescent="0.25">
      <c r="B49" t="s">
        <v>61</v>
      </c>
    </row>
    <row r="50" spans="2:2" x14ac:dyDescent="0.25">
      <c r="B50" t="s">
        <v>62</v>
      </c>
    </row>
    <row r="52" spans="2:2" x14ac:dyDescent="0.25">
      <c r="B52" s="1" t="s">
        <v>4</v>
      </c>
    </row>
    <row r="54" spans="2:2" x14ac:dyDescent="0.25">
      <c r="B54" t="s">
        <v>63</v>
      </c>
    </row>
    <row r="55" spans="2:2" x14ac:dyDescent="0.25">
      <c r="B55" t="s">
        <v>64</v>
      </c>
    </row>
    <row r="57" spans="2:2" x14ac:dyDescent="0.25">
      <c r="B57" s="1" t="s">
        <v>70</v>
      </c>
    </row>
    <row r="58" spans="2:2" x14ac:dyDescent="0.25">
      <c r="B58" t="s">
        <v>65</v>
      </c>
    </row>
    <row r="59" spans="2:2" x14ac:dyDescent="0.25">
      <c r="B59" t="s">
        <v>66</v>
      </c>
    </row>
    <row r="60" spans="2:2" x14ac:dyDescent="0.25">
      <c r="B60" t="s">
        <v>67</v>
      </c>
    </row>
    <row r="61" spans="2:2" x14ac:dyDescent="0.25">
      <c r="B61" t="s">
        <v>68</v>
      </c>
    </row>
    <row r="62" spans="2:2" x14ac:dyDescent="0.25">
      <c r="B62" t="s">
        <v>69</v>
      </c>
    </row>
    <row r="65" spans="2:9" x14ac:dyDescent="0.25">
      <c r="B65" s="1" t="s">
        <v>71</v>
      </c>
      <c r="C65" s="1"/>
      <c r="D65" s="1" t="s">
        <v>72</v>
      </c>
      <c r="E65" s="1" t="s">
        <v>73</v>
      </c>
      <c r="F65" s="1"/>
      <c r="G65" s="1" t="s">
        <v>74</v>
      </c>
      <c r="H65" s="1"/>
      <c r="I65" s="1" t="s">
        <v>75</v>
      </c>
    </row>
    <row r="66" spans="2:9" x14ac:dyDescent="0.25">
      <c r="B66" t="s">
        <v>76</v>
      </c>
      <c r="D66" s="4">
        <v>5700</v>
      </c>
      <c r="E66">
        <f>(6/100)*D66</f>
        <v>342</v>
      </c>
      <c r="G66">
        <v>-400</v>
      </c>
      <c r="I66" s="4">
        <f>D66+E66-G66</f>
        <v>6442</v>
      </c>
    </row>
    <row r="67" spans="2:9" x14ac:dyDescent="0.25">
      <c r="B67" t="s">
        <v>77</v>
      </c>
      <c r="D67" s="4">
        <f>I66</f>
        <v>6442</v>
      </c>
      <c r="E67">
        <f t="shared" ref="E67:E70" si="0">(6/100)*D67</f>
        <v>386.52</v>
      </c>
      <c r="G67">
        <v>-400</v>
      </c>
      <c r="I67" s="4">
        <f t="shared" ref="I67:I70" si="1">D67+E67-G67</f>
        <v>7228.52</v>
      </c>
    </row>
    <row r="68" spans="2:9" x14ac:dyDescent="0.25">
      <c r="B68" t="s">
        <v>78</v>
      </c>
      <c r="D68" s="4">
        <f>I67</f>
        <v>7228.52</v>
      </c>
      <c r="E68">
        <f t="shared" si="0"/>
        <v>433.71120000000002</v>
      </c>
      <c r="G68">
        <v>-400</v>
      </c>
      <c r="I68" s="4">
        <f t="shared" si="1"/>
        <v>8062.2312000000002</v>
      </c>
    </row>
    <row r="69" spans="2:9" x14ac:dyDescent="0.25">
      <c r="B69" t="s">
        <v>79</v>
      </c>
      <c r="D69" s="4">
        <f t="shared" ref="D69:D70" si="2">I68</f>
        <v>8062.2312000000002</v>
      </c>
      <c r="E69">
        <f t="shared" si="0"/>
        <v>483.73387200000002</v>
      </c>
      <c r="G69">
        <v>-400</v>
      </c>
      <c r="I69" s="4">
        <f t="shared" si="1"/>
        <v>8945.9650720000009</v>
      </c>
    </row>
    <row r="70" spans="2:9" x14ac:dyDescent="0.25">
      <c r="B70" t="s">
        <v>80</v>
      </c>
      <c r="D70" s="4">
        <f t="shared" si="2"/>
        <v>8945.9650720000009</v>
      </c>
      <c r="E70">
        <f t="shared" si="0"/>
        <v>536.75790432000008</v>
      </c>
      <c r="G70">
        <v>-400</v>
      </c>
      <c r="I70" s="4">
        <f t="shared" si="1"/>
        <v>9882.7229763200012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96340-4F92-461A-B523-F0E5A941C506}">
  <dimension ref="B2:Q45"/>
  <sheetViews>
    <sheetView tabSelected="1" workbookViewId="0">
      <selection activeCell="C40" sqref="C40"/>
    </sheetView>
  </sheetViews>
  <sheetFormatPr defaultRowHeight="15" x14ac:dyDescent="0.25"/>
  <cols>
    <col min="12" max="12" width="11.5703125" bestFit="1" customWidth="1"/>
    <col min="13" max="13" width="10.5703125" bestFit="1" customWidth="1"/>
    <col min="14" max="14" width="10.5703125" customWidth="1"/>
    <col min="16" max="17" width="11.5703125" bestFit="1" customWidth="1"/>
  </cols>
  <sheetData>
    <row r="2" spans="2:11" x14ac:dyDescent="0.25">
      <c r="B2" s="1" t="s">
        <v>81</v>
      </c>
      <c r="K2" s="1" t="s">
        <v>101</v>
      </c>
    </row>
    <row r="3" spans="2:11" x14ac:dyDescent="0.25">
      <c r="B3" s="5"/>
    </row>
    <row r="4" spans="2:11" x14ac:dyDescent="0.25">
      <c r="B4" s="1" t="s">
        <v>83</v>
      </c>
      <c r="K4" t="s">
        <v>102</v>
      </c>
    </row>
    <row r="5" spans="2:11" x14ac:dyDescent="0.25">
      <c r="B5" t="s">
        <v>84</v>
      </c>
      <c r="K5" s="6"/>
    </row>
    <row r="6" spans="2:11" x14ac:dyDescent="0.25">
      <c r="B6" s="1" t="s">
        <v>85</v>
      </c>
      <c r="K6" s="8"/>
    </row>
    <row r="7" spans="2:11" x14ac:dyDescent="0.25">
      <c r="B7" t="s">
        <v>86</v>
      </c>
      <c r="K7" s="8"/>
    </row>
    <row r="8" spans="2:11" x14ac:dyDescent="0.25">
      <c r="B8" s="1" t="s">
        <v>87</v>
      </c>
      <c r="K8" s="8"/>
    </row>
    <row r="9" spans="2:11" x14ac:dyDescent="0.25">
      <c r="B9" t="s">
        <v>88</v>
      </c>
      <c r="K9" s="8"/>
    </row>
    <row r="11" spans="2:11" x14ac:dyDescent="0.25">
      <c r="B11" s="1" t="s">
        <v>82</v>
      </c>
    </row>
    <row r="12" spans="2:11" x14ac:dyDescent="0.25">
      <c r="B12" s="7" t="s">
        <v>91</v>
      </c>
    </row>
    <row r="13" spans="2:11" x14ac:dyDescent="0.25">
      <c r="B13" t="s">
        <v>89</v>
      </c>
    </row>
    <row r="14" spans="2:11" x14ac:dyDescent="0.25">
      <c r="B14" t="s">
        <v>90</v>
      </c>
    </row>
    <row r="16" spans="2:11" x14ac:dyDescent="0.25">
      <c r="B16" s="1" t="s">
        <v>92</v>
      </c>
    </row>
    <row r="17" spans="2:17" x14ac:dyDescent="0.25">
      <c r="B17" t="s">
        <v>93</v>
      </c>
    </row>
    <row r="18" spans="2:17" x14ac:dyDescent="0.25">
      <c r="B18" t="s">
        <v>94</v>
      </c>
      <c r="P18" s="1" t="s">
        <v>106</v>
      </c>
    </row>
    <row r="19" spans="2:17" x14ac:dyDescent="0.25">
      <c r="B19" t="s">
        <v>95</v>
      </c>
      <c r="K19" t="s">
        <v>103</v>
      </c>
      <c r="P19" s="9">
        <f>13500*0.567</f>
        <v>7654.4999999999991</v>
      </c>
    </row>
    <row r="20" spans="2:17" x14ac:dyDescent="0.25">
      <c r="B20" t="s">
        <v>96</v>
      </c>
      <c r="K20" s="10" t="s">
        <v>104</v>
      </c>
      <c r="L20" s="10"/>
      <c r="M20" s="10"/>
      <c r="N20" s="10"/>
      <c r="P20" s="11">
        <f>10000*0.04*3.605</f>
        <v>1442</v>
      </c>
    </row>
    <row r="21" spans="2:17" x14ac:dyDescent="0.25">
      <c r="K21" s="1" t="s">
        <v>105</v>
      </c>
      <c r="L21" s="1"/>
      <c r="P21" s="26">
        <f>P20+P19</f>
        <v>9096.5</v>
      </c>
    </row>
    <row r="22" spans="2:17" x14ac:dyDescent="0.25">
      <c r="B22" s="1" t="s">
        <v>97</v>
      </c>
      <c r="P22" s="9"/>
    </row>
    <row r="23" spans="2:17" x14ac:dyDescent="0.25">
      <c r="B23" t="s">
        <v>98</v>
      </c>
      <c r="K23" t="s">
        <v>107</v>
      </c>
      <c r="P23" s="9">
        <v>10000</v>
      </c>
    </row>
    <row r="24" spans="2:17" x14ac:dyDescent="0.25">
      <c r="B24" t="s">
        <v>99</v>
      </c>
      <c r="K24" s="10" t="s">
        <v>105</v>
      </c>
      <c r="L24" s="10"/>
      <c r="M24" s="10"/>
      <c r="P24" s="11">
        <f>P21</f>
        <v>9096.5</v>
      </c>
    </row>
    <row r="25" spans="2:17" x14ac:dyDescent="0.25">
      <c r="B25" t="s">
        <v>100</v>
      </c>
      <c r="K25" s="1" t="s">
        <v>108</v>
      </c>
      <c r="L25" s="1"/>
      <c r="P25" s="26">
        <f>P23-P24</f>
        <v>903.5</v>
      </c>
    </row>
    <row r="27" spans="2:17" ht="15.75" thickBot="1" x14ac:dyDescent="0.3"/>
    <row r="28" spans="2:17" ht="15.75" thickBot="1" x14ac:dyDescent="0.3">
      <c r="K28" s="18" t="s">
        <v>71</v>
      </c>
      <c r="L28" s="19" t="s">
        <v>72</v>
      </c>
      <c r="M28" s="19" t="s">
        <v>109</v>
      </c>
      <c r="N28" s="19"/>
      <c r="O28" s="19" t="s">
        <v>110</v>
      </c>
      <c r="P28" s="19"/>
      <c r="Q28" s="20" t="s">
        <v>75</v>
      </c>
    </row>
    <row r="29" spans="2:17" x14ac:dyDescent="0.25">
      <c r="K29" s="16">
        <v>2019</v>
      </c>
      <c r="L29" s="12">
        <f>P21</f>
        <v>9096.5</v>
      </c>
      <c r="M29" s="23">
        <f>(12/100)*L29</f>
        <v>1091.58</v>
      </c>
      <c r="N29" s="23"/>
      <c r="O29" s="21">
        <f>(4/100)*10000</f>
        <v>400</v>
      </c>
      <c r="P29" s="21"/>
      <c r="Q29" s="13">
        <f>L29+M29-O29</f>
        <v>9788.08</v>
      </c>
    </row>
    <row r="30" spans="2:17" x14ac:dyDescent="0.25">
      <c r="K30" s="16">
        <v>2020</v>
      </c>
      <c r="L30" s="12">
        <f>Q29</f>
        <v>9788.08</v>
      </c>
      <c r="M30" s="24">
        <f t="shared" ref="M30:M33" si="0">(12/100)*L30</f>
        <v>1174.5696</v>
      </c>
      <c r="N30" s="24"/>
      <c r="O30" s="21">
        <f t="shared" ref="O30:O33" si="1">(4/100)*10000</f>
        <v>400</v>
      </c>
      <c r="P30" s="21"/>
      <c r="Q30" s="13">
        <f t="shared" ref="Q30:Q33" si="2">L30+M30-O30</f>
        <v>10562.649600000001</v>
      </c>
    </row>
    <row r="31" spans="2:17" x14ac:dyDescent="0.25">
      <c r="K31" s="16">
        <v>2021</v>
      </c>
      <c r="L31" s="12">
        <f>Q30</f>
        <v>10562.649600000001</v>
      </c>
      <c r="M31" s="24">
        <f t="shared" si="0"/>
        <v>1267.5179519999999</v>
      </c>
      <c r="N31" s="24"/>
      <c r="O31" s="21">
        <f t="shared" si="1"/>
        <v>400</v>
      </c>
      <c r="P31" s="21"/>
      <c r="Q31" s="13">
        <f t="shared" si="2"/>
        <v>11430.167552000001</v>
      </c>
    </row>
    <row r="32" spans="2:17" x14ac:dyDescent="0.25">
      <c r="K32" s="16">
        <v>2022</v>
      </c>
      <c r="L32" s="12">
        <f>Q31</f>
        <v>11430.167552000001</v>
      </c>
      <c r="M32" s="24">
        <f t="shared" si="0"/>
        <v>1371.62010624</v>
      </c>
      <c r="N32" s="24"/>
      <c r="O32" s="21">
        <f t="shared" si="1"/>
        <v>400</v>
      </c>
      <c r="P32" s="21"/>
      <c r="Q32" s="13">
        <f t="shared" si="2"/>
        <v>12401.78765824</v>
      </c>
    </row>
    <row r="33" spans="11:17" ht="15.75" thickBot="1" x14ac:dyDescent="0.3">
      <c r="K33" s="17">
        <v>2023</v>
      </c>
      <c r="L33" s="14">
        <f t="shared" ref="L31:L33" si="3">Q32</f>
        <v>12401.78765824</v>
      </c>
      <c r="M33" s="25">
        <f t="shared" si="0"/>
        <v>1488.2145189887999</v>
      </c>
      <c r="N33" s="25"/>
      <c r="O33" s="22">
        <f t="shared" si="1"/>
        <v>400</v>
      </c>
      <c r="P33" s="22"/>
      <c r="Q33" s="15">
        <f t="shared" si="2"/>
        <v>13490.0021772288</v>
      </c>
    </row>
    <row r="36" spans="11:17" x14ac:dyDescent="0.25">
      <c r="K36" s="1" t="s">
        <v>113</v>
      </c>
    </row>
    <row r="38" spans="11:17" x14ac:dyDescent="0.25">
      <c r="K38" s="1" t="s">
        <v>114</v>
      </c>
    </row>
    <row r="39" spans="11:17" x14ac:dyDescent="0.25">
      <c r="K39" t="s">
        <v>115</v>
      </c>
      <c r="M39" s="4">
        <v>9788</v>
      </c>
    </row>
    <row r="41" spans="11:17" x14ac:dyDescent="0.25">
      <c r="K41" s="1" t="s">
        <v>111</v>
      </c>
    </row>
    <row r="42" spans="11:17" x14ac:dyDescent="0.25">
      <c r="K42" t="s">
        <v>116</v>
      </c>
      <c r="M42">
        <v>903.5</v>
      </c>
    </row>
    <row r="44" spans="11:17" x14ac:dyDescent="0.25">
      <c r="K44" s="1" t="s">
        <v>112</v>
      </c>
    </row>
    <row r="45" spans="11:17" x14ac:dyDescent="0.25">
      <c r="K45" t="s">
        <v>117</v>
      </c>
      <c r="M45" s="4">
        <v>1092</v>
      </c>
    </row>
  </sheetData>
  <mergeCells count="10">
    <mergeCell ref="M29:N29"/>
    <mergeCell ref="M30:N30"/>
    <mergeCell ref="M31:N31"/>
    <mergeCell ref="M32:N32"/>
    <mergeCell ref="M33:N33"/>
    <mergeCell ref="O29:P29"/>
    <mergeCell ref="O30:P30"/>
    <mergeCell ref="O31:P31"/>
    <mergeCell ref="O33:P33"/>
    <mergeCell ref="O32:P32"/>
  </mergeCell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115D461E3186840B6295614C3F6CBF7" ma:contentTypeVersion="13" ma:contentTypeDescription="Create a new document." ma:contentTypeScope="" ma:versionID="36c5d3abd2f5f65b7e4df3c95a7fac60">
  <xsd:schema xmlns:xsd="http://www.w3.org/2001/XMLSchema" xmlns:xs="http://www.w3.org/2001/XMLSchema" xmlns:p="http://schemas.microsoft.com/office/2006/metadata/properties" xmlns:ns3="fc68bb02-cea7-47a7-8486-5fa5775c5400" xmlns:ns4="9ad45b7a-dbde-452b-a4a7-7cb6f25a272a" targetNamespace="http://schemas.microsoft.com/office/2006/metadata/properties" ma:root="true" ma:fieldsID="19f510c93a1a7c10f8de96c2513e45d1" ns3:_="" ns4:_="">
    <xsd:import namespace="fc68bb02-cea7-47a7-8486-5fa5775c5400"/>
    <xsd:import namespace="9ad45b7a-dbde-452b-a4a7-7cb6f25a272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  <xsd:element ref="ns3:MediaServiceObjectDetectorVersions" minOccurs="0"/>
                <xsd:element ref="ns3:MediaServiceSearchProperties" minOccurs="0"/>
                <xsd:element ref="ns3:MediaServiceSystemTags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68bb02-cea7-47a7-8486-5fa5775c540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SystemTags" ma:index="16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d45b7a-dbde-452b-a4a7-7cb6f25a272a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fc68bb02-cea7-47a7-8486-5fa5775c5400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F706F8E-D33B-47FB-BBBB-918BEA1435C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c68bb02-cea7-47a7-8486-5fa5775c5400"/>
    <ds:schemaRef ds:uri="9ad45b7a-dbde-452b-a4a7-7cb6f25a272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F8D09C3-901A-4B4E-9B15-2C08D6FF588B}">
  <ds:schemaRefs>
    <ds:schemaRef ds:uri="http://schemas.openxmlformats.org/package/2006/metadata/core-properties"/>
    <ds:schemaRef ds:uri="http://purl.org/dc/elements/1.1/"/>
    <ds:schemaRef ds:uri="http://purl.org/dc/dcmitype/"/>
    <ds:schemaRef ds:uri="fc68bb02-cea7-47a7-8486-5fa5775c5400"/>
    <ds:schemaRef ds:uri="http://schemas.microsoft.com/office/2006/documentManagement/types"/>
    <ds:schemaRef ds:uri="http://purl.org/dc/terms/"/>
    <ds:schemaRef ds:uri="http://schemas.microsoft.com/office/infopath/2007/PartnerControls"/>
    <ds:schemaRef ds:uri="9ad45b7a-dbde-452b-a4a7-7cb6f25a272a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0C1E77F8-12CE-44D2-B3DC-502A009B49C5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b52e9fda-0691-4585-bdfc-5ccae1ce1890}" enabled="0" method="" siteId="{b52e9fda-0691-4585-bdfc-5ccae1ce1890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Tutorial Questions</vt:lpstr>
      <vt:lpstr>Lecture Notese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Uta</dc:creator>
  <cp:lastModifiedBy>Ubayd Knight (U2281887)</cp:lastModifiedBy>
  <cp:lastPrinted>2025-02-22T03:55:33Z</cp:lastPrinted>
  <dcterms:created xsi:type="dcterms:W3CDTF">2025-02-19T13:06:24Z</dcterms:created>
  <dcterms:modified xsi:type="dcterms:W3CDTF">2025-02-22T04:42:38Z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0x010100B115D461E3186840B6295614C3F6CBF7</vt:lpwstr>
  </property>
</Properties>
</file>