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nturistic-my.sharepoint.com/personal/alexis_joulie_venturistic_onmicrosoft_com/Documents/Venturistic/1 - Missions/26 - HEC/4 - Course Material/Data Modeling Level 1/Exercises Solutions Files/"/>
    </mc:Choice>
  </mc:AlternateContent>
  <xr:revisionPtr revIDLastSave="2" documentId="11_4FE370E02A7B102AE4D5D62DC675A19291BDCFDC" xr6:coauthVersionLast="47" xr6:coauthVersionMax="47" xr10:uidLastSave="{01B8028F-E473-45EF-BB97-7D85DD24DA15}"/>
  <bookViews>
    <workbookView xWindow="-120" yWindow="-120" windowWidth="20730" windowHeight="11160" activeTab="2" xr2:uid="{00000000-000D-0000-FFFF-FFFF00000000}"/>
  </bookViews>
  <sheets>
    <sheet name="Graph1" sheetId="4" r:id="rId1"/>
    <sheet name="Graph2" sheetId="5" r:id="rId2"/>
    <sheet name="Model" sheetId="1" r:id="rId3"/>
  </sheets>
  <definedNames>
    <definedName name="addroundfee">Model!$G$4</definedName>
    <definedName name="Average_cost_per_round">Model!$G$22</definedName>
    <definedName name="Cost_of_additional_rounds">Model!$G$20</definedName>
    <definedName name="Max___of_rounds_allowed">Model!$G$15</definedName>
    <definedName name="nbrounds">Model!$B$11</definedName>
    <definedName name="of_additional_rounds_played">Model!$G$19</definedName>
    <definedName name="rounds_cost">Model!$B$14</definedName>
    <definedName name="roundsplayed">Model!$G$13</definedName>
    <definedName name="roundtable">Model!$B$4:$E$8</definedName>
    <definedName name="subs">Model!$G$12</definedName>
    <definedName name="Subscrip_cost">Model!$B$12</definedName>
    <definedName name="Subscription_cost">Model!$G$14</definedName>
    <definedName name="substable">Model!$A$4:$E$8</definedName>
    <definedName name="Total_cost">Model!$G$21</definedName>
    <definedName name="Total_cost_of_max._subscription_rounds">Model!$G$17</definedName>
    <definedName name="Total_cost1">Model!$B$15</definedName>
    <definedName name="Total_subscription_cost">Model!$G$18</definedName>
    <definedName name="unit_cost">Model!$B$13</definedName>
    <definedName name="Unit_cost_of_the_subscription_rounds">Model!$G$16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1" l="1"/>
  <c r="G14" i="1" l="1"/>
  <c r="G16" i="1" l="1"/>
  <c r="F26" i="1" a="1"/>
  <c r="I26" i="1" s="1"/>
  <c r="B25" i="1"/>
  <c r="L30" i="1"/>
  <c r="L29" i="1"/>
  <c r="L28" i="1"/>
  <c r="L27" i="1"/>
  <c r="L26" i="1"/>
  <c r="G15" i="1"/>
  <c r="G19" i="1" s="1"/>
  <c r="G20" i="1" s="1"/>
  <c r="B8" i="1"/>
  <c r="B7" i="1"/>
  <c r="B6" i="1"/>
  <c r="B12" i="1" s="1"/>
  <c r="B5" i="1"/>
  <c r="B13" i="1" l="1"/>
  <c r="B14" i="1" s="1"/>
  <c r="G17" i="1"/>
  <c r="K65" i="1"/>
  <c r="K63" i="1"/>
  <c r="K61" i="1"/>
  <c r="K59" i="1"/>
  <c r="K57" i="1"/>
  <c r="K55" i="1"/>
  <c r="K53" i="1"/>
  <c r="K51" i="1"/>
  <c r="K49" i="1"/>
  <c r="K47" i="1"/>
  <c r="K64" i="1"/>
  <c r="K62" i="1"/>
  <c r="K60" i="1"/>
  <c r="K58" i="1"/>
  <c r="K56" i="1"/>
  <c r="K54" i="1"/>
  <c r="K52" i="1"/>
  <c r="K50" i="1"/>
  <c r="K48" i="1"/>
  <c r="F26" i="1"/>
  <c r="K27" i="1" s="1"/>
  <c r="H26" i="1"/>
  <c r="J26" i="1"/>
  <c r="G26" i="1"/>
  <c r="B15" i="1" l="1"/>
  <c r="B26" i="1" s="1"/>
  <c r="G18" i="1"/>
  <c r="G21" i="1" s="1"/>
  <c r="E26" i="1" s="1"/>
  <c r="K37" i="1"/>
  <c r="K35" i="1"/>
  <c r="K36" i="1"/>
  <c r="K45" i="1"/>
  <c r="K43" i="1"/>
  <c r="K41" i="1"/>
  <c r="K39" i="1"/>
  <c r="K46" i="1"/>
  <c r="K44" i="1"/>
  <c r="K42" i="1"/>
  <c r="K40" i="1"/>
  <c r="K38" i="1"/>
  <c r="K75" i="1"/>
  <c r="K73" i="1"/>
  <c r="K71" i="1"/>
  <c r="K69" i="1"/>
  <c r="K67" i="1"/>
  <c r="K76" i="1"/>
  <c r="K74" i="1"/>
  <c r="K72" i="1"/>
  <c r="K70" i="1"/>
  <c r="K68" i="1"/>
  <c r="K66" i="1"/>
  <c r="K33" i="1"/>
  <c r="K31" i="1"/>
  <c r="K34" i="1"/>
  <c r="K32" i="1"/>
  <c r="K30" i="1"/>
  <c r="K28" i="1"/>
  <c r="M26" i="1" s="1"/>
  <c r="B16" i="1" l="1"/>
  <c r="C26" i="1" s="1"/>
  <c r="G22" i="1"/>
  <c r="M27" i="1"/>
  <c r="N26" i="1" s="1"/>
  <c r="M29" i="1"/>
  <c r="N28" i="1" s="1"/>
  <c r="M28" i="1"/>
  <c r="N27" i="1" s="1"/>
  <c r="M30" i="1"/>
  <c r="N29" i="1" s="1"/>
</calcChain>
</file>

<file path=xl/sharedStrings.xml><?xml version="1.0" encoding="utf-8"?>
<sst xmlns="http://schemas.openxmlformats.org/spreadsheetml/2006/main" count="39" uniqueCount="34">
  <si>
    <t>Q1</t>
  </si>
  <si>
    <t>Min</t>
  </si>
  <si>
    <t>Max</t>
  </si>
  <si>
    <t>Q2</t>
  </si>
  <si>
    <t>Q5</t>
  </si>
  <si>
    <t>Q4</t>
  </si>
  <si>
    <t>Q6</t>
  </si>
  <si>
    <t>Q7</t>
  </si>
  <si>
    <t>Subscription</t>
  </si>
  <si>
    <t># of rounds played</t>
  </si>
  <si>
    <t>Subscription cost</t>
  </si>
  <si>
    <t>Max # of rounds allowed</t>
  </si>
  <si>
    <t>Unit cost of the subscription rounds</t>
  </si>
  <si>
    <t>Total subscription cost</t>
  </si>
  <si>
    <t># of additional rounds played</t>
  </si>
  <si>
    <t>Cost of additional rounds</t>
  </si>
  <si>
    <t>Total cost</t>
  </si>
  <si>
    <t>Average cost per round</t>
  </si>
  <si>
    <t>Discovery</t>
  </si>
  <si>
    <t>Leisure</t>
  </si>
  <si>
    <t>Regular</t>
  </si>
  <si>
    <t>Intensive</t>
  </si>
  <si>
    <t>Professional</t>
  </si>
  <si>
    <t>Yearly amount</t>
  </si>
  <si>
    <t>Cost per round</t>
  </si>
  <si>
    <t>Rounds Min parties</t>
  </si>
  <si>
    <t>Rounds Max parties</t>
  </si>
  <si>
    <t># of rounds</t>
  </si>
  <si>
    <t xml:space="preserve">Unit cost </t>
  </si>
  <si>
    <t>Cost of rounds</t>
  </si>
  <si>
    <t>Average cost</t>
  </si>
  <si>
    <t>Additional round fee</t>
  </si>
  <si>
    <t>Golf</t>
  </si>
  <si>
    <t>Total cost of subscription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</si>
</sst>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General\ &quot;rounds&quot;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C00000"/>
      <name val="Arial"/>
      <family val="2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44" fontId="0" fillId="0" borderId="0" xfId="0" applyNumberFormat="1"/>
    <xf numFmtId="164" fontId="0" fillId="0" borderId="1" xfId="0" applyNumberFormat="1" applyBorder="1"/>
    <xf numFmtId="0" fontId="2" fillId="0" borderId="0" xfId="0" applyFont="1" applyFill="1"/>
    <xf numFmtId="0" fontId="0" fillId="0" borderId="0" xfId="0" applyAlignment="1">
      <alignment horizontal="right"/>
    </xf>
    <xf numFmtId="164" fontId="0" fillId="2" borderId="1" xfId="0" applyNumberFormat="1" applyFill="1" applyBorder="1"/>
    <xf numFmtId="6" fontId="0" fillId="2" borderId="0" xfId="0" applyNumberFormat="1" applyFill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0" borderId="0" xfId="0" applyFont="1"/>
    <xf numFmtId="4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Q3. Total and average costs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Model!$B$25</c:f>
              <c:strCache>
                <c:ptCount val="1"/>
                <c:pt idx="0">
                  <c:v>Total cost</c:v>
                </c:pt>
              </c:strCache>
            </c:strRef>
          </c:tx>
          <c:val>
            <c:numRef>
              <c:f>Model!$B$27:$B$76</c:f>
              <c:numCache>
                <c:formatCode>_("€"* #,##0.00_);_("€"* \(#,##0.00\);_("€"* "-"??_);_(@_)</c:formatCode>
                <c:ptCount val="50"/>
                <c:pt idx="0">
                  <c:v>270</c:v>
                </c:pt>
                <c:pt idx="1">
                  <c:v>300</c:v>
                </c:pt>
                <c:pt idx="2">
                  <c:v>330</c:v>
                </c:pt>
                <c:pt idx="3">
                  <c:v>360</c:v>
                </c:pt>
                <c:pt idx="4">
                  <c:v>400</c:v>
                </c:pt>
                <c:pt idx="5">
                  <c:v>420</c:v>
                </c:pt>
                <c:pt idx="6">
                  <c:v>440</c:v>
                </c:pt>
                <c:pt idx="7">
                  <c:v>460</c:v>
                </c:pt>
                <c:pt idx="8">
                  <c:v>480</c:v>
                </c:pt>
                <c:pt idx="9">
                  <c:v>520</c:v>
                </c:pt>
                <c:pt idx="10">
                  <c:v>532</c:v>
                </c:pt>
                <c:pt idx="11">
                  <c:v>544</c:v>
                </c:pt>
                <c:pt idx="12">
                  <c:v>556</c:v>
                </c:pt>
                <c:pt idx="13">
                  <c:v>568</c:v>
                </c:pt>
                <c:pt idx="14">
                  <c:v>580</c:v>
                </c:pt>
                <c:pt idx="15">
                  <c:v>592</c:v>
                </c:pt>
                <c:pt idx="16">
                  <c:v>604</c:v>
                </c:pt>
                <c:pt idx="17">
                  <c:v>616</c:v>
                </c:pt>
                <c:pt idx="18">
                  <c:v>628</c:v>
                </c:pt>
                <c:pt idx="19">
                  <c:v>660</c:v>
                </c:pt>
                <c:pt idx="20">
                  <c:v>668</c:v>
                </c:pt>
                <c:pt idx="21">
                  <c:v>676</c:v>
                </c:pt>
                <c:pt idx="22">
                  <c:v>684</c:v>
                </c:pt>
                <c:pt idx="23">
                  <c:v>692</c:v>
                </c:pt>
                <c:pt idx="24">
                  <c:v>700</c:v>
                </c:pt>
                <c:pt idx="25">
                  <c:v>708</c:v>
                </c:pt>
                <c:pt idx="26">
                  <c:v>716</c:v>
                </c:pt>
                <c:pt idx="27">
                  <c:v>724</c:v>
                </c:pt>
                <c:pt idx="28">
                  <c:v>732</c:v>
                </c:pt>
                <c:pt idx="29">
                  <c:v>740</c:v>
                </c:pt>
                <c:pt idx="30">
                  <c:v>748</c:v>
                </c:pt>
                <c:pt idx="31">
                  <c:v>756</c:v>
                </c:pt>
                <c:pt idx="32">
                  <c:v>764</c:v>
                </c:pt>
                <c:pt idx="33">
                  <c:v>772</c:v>
                </c:pt>
                <c:pt idx="34">
                  <c:v>780</c:v>
                </c:pt>
                <c:pt idx="35">
                  <c:v>788</c:v>
                </c:pt>
                <c:pt idx="36">
                  <c:v>796</c:v>
                </c:pt>
                <c:pt idx="37">
                  <c:v>804</c:v>
                </c:pt>
                <c:pt idx="38">
                  <c:v>812</c:v>
                </c:pt>
                <c:pt idx="39">
                  <c:v>820</c:v>
                </c:pt>
                <c:pt idx="40">
                  <c:v>823</c:v>
                </c:pt>
                <c:pt idx="41">
                  <c:v>826</c:v>
                </c:pt>
                <c:pt idx="42">
                  <c:v>829</c:v>
                </c:pt>
                <c:pt idx="43">
                  <c:v>832</c:v>
                </c:pt>
                <c:pt idx="44">
                  <c:v>835</c:v>
                </c:pt>
                <c:pt idx="45">
                  <c:v>838</c:v>
                </c:pt>
                <c:pt idx="46">
                  <c:v>841</c:v>
                </c:pt>
                <c:pt idx="47">
                  <c:v>844</c:v>
                </c:pt>
                <c:pt idx="48">
                  <c:v>847</c:v>
                </c:pt>
                <c:pt idx="49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2-4394-9FA9-1AAAF0665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501136"/>
        <c:axId val="296501528"/>
      </c:lineChart>
      <c:lineChart>
        <c:grouping val="standard"/>
        <c:varyColors val="0"/>
        <c:ser>
          <c:idx val="1"/>
          <c:order val="1"/>
          <c:tx>
            <c:strRef>
              <c:f>Model!$C$25</c:f>
              <c:strCache>
                <c:ptCount val="1"/>
                <c:pt idx="0">
                  <c:v> Average cost </c:v>
                </c:pt>
              </c:strCache>
            </c:strRef>
          </c:tx>
          <c:val>
            <c:numRef>
              <c:f>Model!$C$27:$C$76</c:f>
              <c:numCache>
                <c:formatCode>_("€"* #,##0.00_);_("€"* \(#,##0.00\);_("€"* "-"??_);_(@_)</c:formatCode>
                <c:ptCount val="50"/>
                <c:pt idx="0">
                  <c:v>270</c:v>
                </c:pt>
                <c:pt idx="1">
                  <c:v>150</c:v>
                </c:pt>
                <c:pt idx="2">
                  <c:v>110</c:v>
                </c:pt>
                <c:pt idx="3">
                  <c:v>90</c:v>
                </c:pt>
                <c:pt idx="4">
                  <c:v>80</c:v>
                </c:pt>
                <c:pt idx="5">
                  <c:v>70</c:v>
                </c:pt>
                <c:pt idx="6">
                  <c:v>62.857142857142854</c:v>
                </c:pt>
                <c:pt idx="7">
                  <c:v>57.5</c:v>
                </c:pt>
                <c:pt idx="8">
                  <c:v>53.333333333333336</c:v>
                </c:pt>
                <c:pt idx="9">
                  <c:v>52</c:v>
                </c:pt>
                <c:pt idx="10">
                  <c:v>48.363636363636367</c:v>
                </c:pt>
                <c:pt idx="11">
                  <c:v>45.333333333333336</c:v>
                </c:pt>
                <c:pt idx="12">
                  <c:v>42.769230769230766</c:v>
                </c:pt>
                <c:pt idx="13">
                  <c:v>40.571428571428569</c:v>
                </c:pt>
                <c:pt idx="14">
                  <c:v>38.666666666666664</c:v>
                </c:pt>
                <c:pt idx="15">
                  <c:v>37</c:v>
                </c:pt>
                <c:pt idx="16">
                  <c:v>35.529411764705884</c:v>
                </c:pt>
                <c:pt idx="17">
                  <c:v>34.222222222222221</c:v>
                </c:pt>
                <c:pt idx="18">
                  <c:v>33.05263157894737</c:v>
                </c:pt>
                <c:pt idx="19">
                  <c:v>33</c:v>
                </c:pt>
                <c:pt idx="20">
                  <c:v>31.80952380952381</c:v>
                </c:pt>
                <c:pt idx="21">
                  <c:v>30.727272727272727</c:v>
                </c:pt>
                <c:pt idx="22">
                  <c:v>29.739130434782609</c:v>
                </c:pt>
                <c:pt idx="23">
                  <c:v>28.833333333333332</c:v>
                </c:pt>
                <c:pt idx="24">
                  <c:v>28</c:v>
                </c:pt>
                <c:pt idx="25">
                  <c:v>27.23076923076923</c:v>
                </c:pt>
                <c:pt idx="26">
                  <c:v>26.518518518518519</c:v>
                </c:pt>
                <c:pt idx="27">
                  <c:v>25.857142857142858</c:v>
                </c:pt>
                <c:pt idx="28">
                  <c:v>25.241379310344829</c:v>
                </c:pt>
                <c:pt idx="29">
                  <c:v>24.666666666666668</c:v>
                </c:pt>
                <c:pt idx="30">
                  <c:v>24.129032258064516</c:v>
                </c:pt>
                <c:pt idx="31">
                  <c:v>23.625</c:v>
                </c:pt>
                <c:pt idx="32">
                  <c:v>23.151515151515152</c:v>
                </c:pt>
                <c:pt idx="33">
                  <c:v>22.705882352941178</c:v>
                </c:pt>
                <c:pt idx="34">
                  <c:v>22.285714285714285</c:v>
                </c:pt>
                <c:pt idx="35">
                  <c:v>21.888888888888889</c:v>
                </c:pt>
                <c:pt idx="36">
                  <c:v>21.513513513513512</c:v>
                </c:pt>
                <c:pt idx="37">
                  <c:v>21.157894736842106</c:v>
                </c:pt>
                <c:pt idx="38">
                  <c:v>20.820512820512821</c:v>
                </c:pt>
                <c:pt idx="39">
                  <c:v>20.5</c:v>
                </c:pt>
                <c:pt idx="40">
                  <c:v>20.073170731707318</c:v>
                </c:pt>
                <c:pt idx="41">
                  <c:v>19.666666666666668</c:v>
                </c:pt>
                <c:pt idx="42">
                  <c:v>19.279069767441861</c:v>
                </c:pt>
                <c:pt idx="43">
                  <c:v>18.90909090909091</c:v>
                </c:pt>
                <c:pt idx="44">
                  <c:v>18.555555555555557</c:v>
                </c:pt>
                <c:pt idx="45">
                  <c:v>18.217391304347824</c:v>
                </c:pt>
                <c:pt idx="46">
                  <c:v>17.893617021276597</c:v>
                </c:pt>
                <c:pt idx="47">
                  <c:v>17.583333333333332</c:v>
                </c:pt>
                <c:pt idx="48">
                  <c:v>17.285714285714285</c:v>
                </c:pt>
                <c:pt idx="4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A2-4394-9FA9-1AAAF0665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914208"/>
        <c:axId val="296501920"/>
      </c:lineChart>
      <c:catAx>
        <c:axId val="29650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Nombre de parties</a:t>
                </a:r>
              </a:p>
            </c:rich>
          </c:tx>
          <c:overlay val="0"/>
        </c:title>
        <c:majorTickMark val="out"/>
        <c:minorTickMark val="none"/>
        <c:tickLblPos val="nextTo"/>
        <c:crossAx val="296501528"/>
        <c:crosses val="autoZero"/>
        <c:auto val="1"/>
        <c:lblAlgn val="ctr"/>
        <c:lblOffset val="100"/>
        <c:noMultiLvlLbl val="0"/>
      </c:catAx>
      <c:valAx>
        <c:axId val="296501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</a:t>
                </a:r>
              </a:p>
            </c:rich>
          </c:tx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296501136"/>
        <c:crosses val="autoZero"/>
        <c:crossBetween val="between"/>
      </c:valAx>
      <c:valAx>
        <c:axId val="29650192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cost</a:t>
                </a:r>
              </a:p>
            </c:rich>
          </c:tx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296914208"/>
        <c:crosses val="max"/>
        <c:crossBetween val="between"/>
      </c:valAx>
      <c:catAx>
        <c:axId val="296914208"/>
        <c:scaling>
          <c:orientation val="minMax"/>
        </c:scaling>
        <c:delete val="1"/>
        <c:axPos val="b"/>
        <c:majorTickMark val="out"/>
        <c:minorTickMark val="none"/>
        <c:tickLblPos val="none"/>
        <c:crossAx val="296501920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Q5. Comparison of subscriptions</a:t>
            </a:r>
          </a:p>
        </c:rich>
      </c:tx>
      <c:layout>
        <c:manualLayout>
          <c:xMode val="edge"/>
          <c:yMode val="edge"/>
          <c:x val="0.33513746330724331"/>
          <c:y val="6.2672812879213695E-3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Model!$F$26</c:f>
              <c:strCache>
                <c:ptCount val="1"/>
                <c:pt idx="0">
                  <c:v>Discovery</c:v>
                </c:pt>
              </c:strCache>
            </c:strRef>
          </c:tx>
          <c:val>
            <c:numRef>
              <c:f>Model!$F$27:$F$76</c:f>
              <c:numCache>
                <c:formatCode>_("€"* #,##0.00_);_("€"* \(#,##0.00\);_("€"* "-"??_);_(@_)</c:formatCode>
                <c:ptCount val="50"/>
                <c:pt idx="0">
                  <c:v>270</c:v>
                </c:pt>
                <c:pt idx="1">
                  <c:v>300</c:v>
                </c:pt>
                <c:pt idx="2">
                  <c:v>330</c:v>
                </c:pt>
                <c:pt idx="3">
                  <c:v>360</c:v>
                </c:pt>
                <c:pt idx="4">
                  <c:v>385</c:v>
                </c:pt>
                <c:pt idx="5">
                  <c:v>410</c:v>
                </c:pt>
                <c:pt idx="6">
                  <c:v>435</c:v>
                </c:pt>
                <c:pt idx="7">
                  <c:v>460</c:v>
                </c:pt>
                <c:pt idx="8">
                  <c:v>485</c:v>
                </c:pt>
                <c:pt idx="9">
                  <c:v>510</c:v>
                </c:pt>
                <c:pt idx="10">
                  <c:v>535</c:v>
                </c:pt>
                <c:pt idx="11">
                  <c:v>560</c:v>
                </c:pt>
                <c:pt idx="12">
                  <c:v>585</c:v>
                </c:pt>
                <c:pt idx="13">
                  <c:v>610</c:v>
                </c:pt>
                <c:pt idx="14">
                  <c:v>635</c:v>
                </c:pt>
                <c:pt idx="15">
                  <c:v>660</c:v>
                </c:pt>
                <c:pt idx="16">
                  <c:v>685</c:v>
                </c:pt>
                <c:pt idx="17">
                  <c:v>710</c:v>
                </c:pt>
                <c:pt idx="18">
                  <c:v>735</c:v>
                </c:pt>
                <c:pt idx="19">
                  <c:v>760</c:v>
                </c:pt>
                <c:pt idx="20">
                  <c:v>785</c:v>
                </c:pt>
                <c:pt idx="21">
                  <c:v>810</c:v>
                </c:pt>
                <c:pt idx="22">
                  <c:v>835</c:v>
                </c:pt>
                <c:pt idx="23">
                  <c:v>860</c:v>
                </c:pt>
                <c:pt idx="24">
                  <c:v>885</c:v>
                </c:pt>
                <c:pt idx="25">
                  <c:v>910</c:v>
                </c:pt>
                <c:pt idx="26">
                  <c:v>935</c:v>
                </c:pt>
                <c:pt idx="27">
                  <c:v>960</c:v>
                </c:pt>
                <c:pt idx="28">
                  <c:v>985</c:v>
                </c:pt>
                <c:pt idx="29">
                  <c:v>1010</c:v>
                </c:pt>
                <c:pt idx="30">
                  <c:v>1035</c:v>
                </c:pt>
                <c:pt idx="31">
                  <c:v>1060</c:v>
                </c:pt>
                <c:pt idx="32">
                  <c:v>1085</c:v>
                </c:pt>
                <c:pt idx="33">
                  <c:v>1110</c:v>
                </c:pt>
                <c:pt idx="34">
                  <c:v>1135</c:v>
                </c:pt>
                <c:pt idx="35">
                  <c:v>1160</c:v>
                </c:pt>
                <c:pt idx="36">
                  <c:v>1185</c:v>
                </c:pt>
                <c:pt idx="37">
                  <c:v>1210</c:v>
                </c:pt>
                <c:pt idx="38">
                  <c:v>1235</c:v>
                </c:pt>
                <c:pt idx="39">
                  <c:v>1260</c:v>
                </c:pt>
                <c:pt idx="40">
                  <c:v>1285</c:v>
                </c:pt>
                <c:pt idx="41">
                  <c:v>1310</c:v>
                </c:pt>
                <c:pt idx="42">
                  <c:v>1335</c:v>
                </c:pt>
                <c:pt idx="43">
                  <c:v>1360</c:v>
                </c:pt>
                <c:pt idx="44">
                  <c:v>1385</c:v>
                </c:pt>
                <c:pt idx="45">
                  <c:v>1410</c:v>
                </c:pt>
                <c:pt idx="46">
                  <c:v>1435</c:v>
                </c:pt>
                <c:pt idx="47">
                  <c:v>1460</c:v>
                </c:pt>
                <c:pt idx="48">
                  <c:v>1485</c:v>
                </c:pt>
                <c:pt idx="49">
                  <c:v>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72-40C7-891C-E07E6D8E6058}"/>
            </c:ext>
          </c:extLst>
        </c:ser>
        <c:ser>
          <c:idx val="1"/>
          <c:order val="1"/>
          <c:tx>
            <c:strRef>
              <c:f>Model!$G$26</c:f>
              <c:strCache>
                <c:ptCount val="1"/>
                <c:pt idx="0">
                  <c:v>Leisure</c:v>
                </c:pt>
              </c:strCache>
            </c:strRef>
          </c:tx>
          <c:val>
            <c:numRef>
              <c:f>Model!$G$27:$G$76</c:f>
              <c:numCache>
                <c:formatCode>_("€"* #,##0.00_);_("€"* \(#,##0.00\);_("€"* "-"??_);_(@_)</c:formatCode>
                <c:ptCount val="50"/>
                <c:pt idx="0">
                  <c:v>320</c:v>
                </c:pt>
                <c:pt idx="1">
                  <c:v>340</c:v>
                </c:pt>
                <c:pt idx="2">
                  <c:v>360</c:v>
                </c:pt>
                <c:pt idx="3">
                  <c:v>380</c:v>
                </c:pt>
                <c:pt idx="4">
                  <c:v>400</c:v>
                </c:pt>
                <c:pt idx="5">
                  <c:v>420</c:v>
                </c:pt>
                <c:pt idx="6">
                  <c:v>440</c:v>
                </c:pt>
                <c:pt idx="7">
                  <c:v>460</c:v>
                </c:pt>
                <c:pt idx="8">
                  <c:v>480</c:v>
                </c:pt>
                <c:pt idx="9">
                  <c:v>505</c:v>
                </c:pt>
                <c:pt idx="10">
                  <c:v>530</c:v>
                </c:pt>
                <c:pt idx="11">
                  <c:v>555</c:v>
                </c:pt>
                <c:pt idx="12">
                  <c:v>580</c:v>
                </c:pt>
                <c:pt idx="13">
                  <c:v>605</c:v>
                </c:pt>
                <c:pt idx="14">
                  <c:v>630</c:v>
                </c:pt>
                <c:pt idx="15">
                  <c:v>655</c:v>
                </c:pt>
                <c:pt idx="16">
                  <c:v>680</c:v>
                </c:pt>
                <c:pt idx="17">
                  <c:v>705</c:v>
                </c:pt>
                <c:pt idx="18">
                  <c:v>730</c:v>
                </c:pt>
                <c:pt idx="19">
                  <c:v>755</c:v>
                </c:pt>
                <c:pt idx="20">
                  <c:v>780</c:v>
                </c:pt>
                <c:pt idx="21">
                  <c:v>805</c:v>
                </c:pt>
                <c:pt idx="22">
                  <c:v>830</c:v>
                </c:pt>
                <c:pt idx="23">
                  <c:v>855</c:v>
                </c:pt>
                <c:pt idx="24">
                  <c:v>880</c:v>
                </c:pt>
                <c:pt idx="25">
                  <c:v>905</c:v>
                </c:pt>
                <c:pt idx="26">
                  <c:v>930</c:v>
                </c:pt>
                <c:pt idx="27">
                  <c:v>955</c:v>
                </c:pt>
                <c:pt idx="28">
                  <c:v>980</c:v>
                </c:pt>
                <c:pt idx="29">
                  <c:v>1005</c:v>
                </c:pt>
                <c:pt idx="30">
                  <c:v>1030</c:v>
                </c:pt>
                <c:pt idx="31">
                  <c:v>1055</c:v>
                </c:pt>
                <c:pt idx="32">
                  <c:v>1080</c:v>
                </c:pt>
                <c:pt idx="33">
                  <c:v>1105</c:v>
                </c:pt>
                <c:pt idx="34">
                  <c:v>1130</c:v>
                </c:pt>
                <c:pt idx="35">
                  <c:v>1155</c:v>
                </c:pt>
                <c:pt idx="36">
                  <c:v>1180</c:v>
                </c:pt>
                <c:pt idx="37">
                  <c:v>1205</c:v>
                </c:pt>
                <c:pt idx="38">
                  <c:v>1230</c:v>
                </c:pt>
                <c:pt idx="39">
                  <c:v>1255</c:v>
                </c:pt>
                <c:pt idx="40">
                  <c:v>1280</c:v>
                </c:pt>
                <c:pt idx="41">
                  <c:v>1305</c:v>
                </c:pt>
                <c:pt idx="42">
                  <c:v>1330</c:v>
                </c:pt>
                <c:pt idx="43">
                  <c:v>1355</c:v>
                </c:pt>
                <c:pt idx="44">
                  <c:v>1380</c:v>
                </c:pt>
                <c:pt idx="45">
                  <c:v>1405</c:v>
                </c:pt>
                <c:pt idx="46">
                  <c:v>1430</c:v>
                </c:pt>
                <c:pt idx="47">
                  <c:v>1455</c:v>
                </c:pt>
                <c:pt idx="48">
                  <c:v>1480</c:v>
                </c:pt>
                <c:pt idx="49">
                  <c:v>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72-40C7-891C-E07E6D8E6058}"/>
            </c:ext>
          </c:extLst>
        </c:ser>
        <c:ser>
          <c:idx val="2"/>
          <c:order val="2"/>
          <c:tx>
            <c:strRef>
              <c:f>Model!$H$26</c:f>
              <c:strCache>
                <c:ptCount val="1"/>
                <c:pt idx="0">
                  <c:v>Regular</c:v>
                </c:pt>
              </c:strCache>
            </c:strRef>
          </c:tx>
          <c:val>
            <c:numRef>
              <c:f>Model!$H$27:$H$76</c:f>
              <c:numCache>
                <c:formatCode>_("€"* #,##0.00_);_("€"* \(#,##0.00\);_("€"* "-"??_);_(@_)</c:formatCode>
                <c:ptCount val="50"/>
                <c:pt idx="0">
                  <c:v>412</c:v>
                </c:pt>
                <c:pt idx="1">
                  <c:v>424</c:v>
                </c:pt>
                <c:pt idx="2">
                  <c:v>436</c:v>
                </c:pt>
                <c:pt idx="3">
                  <c:v>448</c:v>
                </c:pt>
                <c:pt idx="4">
                  <c:v>460</c:v>
                </c:pt>
                <c:pt idx="5">
                  <c:v>472</c:v>
                </c:pt>
                <c:pt idx="6">
                  <c:v>484</c:v>
                </c:pt>
                <c:pt idx="7">
                  <c:v>496</c:v>
                </c:pt>
                <c:pt idx="8">
                  <c:v>508</c:v>
                </c:pt>
                <c:pt idx="9">
                  <c:v>520</c:v>
                </c:pt>
                <c:pt idx="10">
                  <c:v>532</c:v>
                </c:pt>
                <c:pt idx="11">
                  <c:v>544</c:v>
                </c:pt>
                <c:pt idx="12">
                  <c:v>556</c:v>
                </c:pt>
                <c:pt idx="13">
                  <c:v>568</c:v>
                </c:pt>
                <c:pt idx="14">
                  <c:v>580</c:v>
                </c:pt>
                <c:pt idx="15">
                  <c:v>592</c:v>
                </c:pt>
                <c:pt idx="16">
                  <c:v>604</c:v>
                </c:pt>
                <c:pt idx="17">
                  <c:v>616</c:v>
                </c:pt>
                <c:pt idx="18">
                  <c:v>628</c:v>
                </c:pt>
                <c:pt idx="19">
                  <c:v>653</c:v>
                </c:pt>
                <c:pt idx="20">
                  <c:v>678</c:v>
                </c:pt>
                <c:pt idx="21">
                  <c:v>703</c:v>
                </c:pt>
                <c:pt idx="22">
                  <c:v>728</c:v>
                </c:pt>
                <c:pt idx="23">
                  <c:v>753</c:v>
                </c:pt>
                <c:pt idx="24">
                  <c:v>778</c:v>
                </c:pt>
                <c:pt idx="25">
                  <c:v>803</c:v>
                </c:pt>
                <c:pt idx="26">
                  <c:v>828</c:v>
                </c:pt>
                <c:pt idx="27">
                  <c:v>853</c:v>
                </c:pt>
                <c:pt idx="28">
                  <c:v>878</c:v>
                </c:pt>
                <c:pt idx="29">
                  <c:v>903</c:v>
                </c:pt>
                <c:pt idx="30">
                  <c:v>928</c:v>
                </c:pt>
                <c:pt idx="31">
                  <c:v>953</c:v>
                </c:pt>
                <c:pt idx="32">
                  <c:v>978</c:v>
                </c:pt>
                <c:pt idx="33">
                  <c:v>1003</c:v>
                </c:pt>
                <c:pt idx="34">
                  <c:v>1028</c:v>
                </c:pt>
                <c:pt idx="35">
                  <c:v>1053</c:v>
                </c:pt>
                <c:pt idx="36">
                  <c:v>1078</c:v>
                </c:pt>
                <c:pt idx="37">
                  <c:v>1103</c:v>
                </c:pt>
                <c:pt idx="38">
                  <c:v>1128</c:v>
                </c:pt>
                <c:pt idx="39">
                  <c:v>1153</c:v>
                </c:pt>
                <c:pt idx="40">
                  <c:v>1178</c:v>
                </c:pt>
                <c:pt idx="41">
                  <c:v>1203</c:v>
                </c:pt>
                <c:pt idx="42">
                  <c:v>1228</c:v>
                </c:pt>
                <c:pt idx="43">
                  <c:v>1253</c:v>
                </c:pt>
                <c:pt idx="44">
                  <c:v>1278</c:v>
                </c:pt>
                <c:pt idx="45">
                  <c:v>1303</c:v>
                </c:pt>
                <c:pt idx="46">
                  <c:v>1328</c:v>
                </c:pt>
                <c:pt idx="47">
                  <c:v>1353</c:v>
                </c:pt>
                <c:pt idx="48">
                  <c:v>1378</c:v>
                </c:pt>
                <c:pt idx="49">
                  <c:v>1403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72-40C7-891C-E07E6D8E6058}"/>
            </c:ext>
          </c:extLst>
        </c:ser>
        <c:ser>
          <c:idx val="3"/>
          <c:order val="3"/>
          <c:tx>
            <c:strRef>
              <c:f>Model!$I$26</c:f>
              <c:strCache>
                <c:ptCount val="1"/>
                <c:pt idx="0">
                  <c:v>Intensive</c:v>
                </c:pt>
              </c:strCache>
            </c:strRef>
          </c:tx>
          <c:val>
            <c:numRef>
              <c:f>Model!$I$27:$I$76</c:f>
              <c:numCache>
                <c:formatCode>_("€"* #,##0.00_);_("€"* \(#,##0.00\);_("€"* "-"??_);_(@_)</c:formatCode>
                <c:ptCount val="50"/>
                <c:pt idx="0">
                  <c:v>508</c:v>
                </c:pt>
                <c:pt idx="1">
                  <c:v>516</c:v>
                </c:pt>
                <c:pt idx="2">
                  <c:v>524</c:v>
                </c:pt>
                <c:pt idx="3">
                  <c:v>532</c:v>
                </c:pt>
                <c:pt idx="4">
                  <c:v>540</c:v>
                </c:pt>
                <c:pt idx="5">
                  <c:v>548</c:v>
                </c:pt>
                <c:pt idx="6">
                  <c:v>556</c:v>
                </c:pt>
                <c:pt idx="7">
                  <c:v>564</c:v>
                </c:pt>
                <c:pt idx="8">
                  <c:v>572</c:v>
                </c:pt>
                <c:pt idx="9">
                  <c:v>580</c:v>
                </c:pt>
                <c:pt idx="10">
                  <c:v>588</c:v>
                </c:pt>
                <c:pt idx="11">
                  <c:v>596</c:v>
                </c:pt>
                <c:pt idx="12">
                  <c:v>604</c:v>
                </c:pt>
                <c:pt idx="13">
                  <c:v>612</c:v>
                </c:pt>
                <c:pt idx="14">
                  <c:v>620</c:v>
                </c:pt>
                <c:pt idx="15">
                  <c:v>628</c:v>
                </c:pt>
                <c:pt idx="16">
                  <c:v>636</c:v>
                </c:pt>
                <c:pt idx="17">
                  <c:v>644</c:v>
                </c:pt>
                <c:pt idx="18">
                  <c:v>652</c:v>
                </c:pt>
                <c:pt idx="19">
                  <c:v>660</c:v>
                </c:pt>
                <c:pt idx="20">
                  <c:v>668</c:v>
                </c:pt>
                <c:pt idx="21">
                  <c:v>676</c:v>
                </c:pt>
                <c:pt idx="22">
                  <c:v>684</c:v>
                </c:pt>
                <c:pt idx="23">
                  <c:v>692</c:v>
                </c:pt>
                <c:pt idx="24">
                  <c:v>700</c:v>
                </c:pt>
                <c:pt idx="25">
                  <c:v>708</c:v>
                </c:pt>
                <c:pt idx="26">
                  <c:v>716</c:v>
                </c:pt>
                <c:pt idx="27">
                  <c:v>724</c:v>
                </c:pt>
                <c:pt idx="28">
                  <c:v>732</c:v>
                </c:pt>
                <c:pt idx="29">
                  <c:v>740</c:v>
                </c:pt>
                <c:pt idx="30">
                  <c:v>748</c:v>
                </c:pt>
                <c:pt idx="31">
                  <c:v>756</c:v>
                </c:pt>
                <c:pt idx="32">
                  <c:v>764</c:v>
                </c:pt>
                <c:pt idx="33">
                  <c:v>772</c:v>
                </c:pt>
                <c:pt idx="34">
                  <c:v>780</c:v>
                </c:pt>
                <c:pt idx="35">
                  <c:v>788</c:v>
                </c:pt>
                <c:pt idx="36">
                  <c:v>796</c:v>
                </c:pt>
                <c:pt idx="37">
                  <c:v>804</c:v>
                </c:pt>
                <c:pt idx="38">
                  <c:v>812</c:v>
                </c:pt>
                <c:pt idx="39">
                  <c:v>837</c:v>
                </c:pt>
                <c:pt idx="40">
                  <c:v>862</c:v>
                </c:pt>
                <c:pt idx="41">
                  <c:v>887</c:v>
                </c:pt>
                <c:pt idx="42">
                  <c:v>912</c:v>
                </c:pt>
                <c:pt idx="43">
                  <c:v>937</c:v>
                </c:pt>
                <c:pt idx="44">
                  <c:v>962</c:v>
                </c:pt>
                <c:pt idx="45">
                  <c:v>987</c:v>
                </c:pt>
                <c:pt idx="46">
                  <c:v>1012</c:v>
                </c:pt>
                <c:pt idx="47">
                  <c:v>1037</c:v>
                </c:pt>
                <c:pt idx="48">
                  <c:v>1062</c:v>
                </c:pt>
                <c:pt idx="49">
                  <c:v>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72-40C7-891C-E07E6D8E6058}"/>
            </c:ext>
          </c:extLst>
        </c:ser>
        <c:ser>
          <c:idx val="4"/>
          <c:order val="4"/>
          <c:tx>
            <c:strRef>
              <c:f>Model!$J$26</c:f>
              <c:strCache>
                <c:ptCount val="1"/>
                <c:pt idx="0">
                  <c:v>Professional</c:v>
                </c:pt>
              </c:strCache>
            </c:strRef>
          </c:tx>
          <c:val>
            <c:numRef>
              <c:f>Model!$J$27:$J$76</c:f>
              <c:numCache>
                <c:formatCode>_("€"* #,##0.00_);_("€"* \(#,##0.00\);_("€"* "-"??_);_(@_)</c:formatCode>
                <c:ptCount val="50"/>
                <c:pt idx="0">
                  <c:v>703</c:v>
                </c:pt>
                <c:pt idx="1">
                  <c:v>706</c:v>
                </c:pt>
                <c:pt idx="2">
                  <c:v>709</c:v>
                </c:pt>
                <c:pt idx="3">
                  <c:v>712</c:v>
                </c:pt>
                <c:pt idx="4">
                  <c:v>715</c:v>
                </c:pt>
                <c:pt idx="5">
                  <c:v>718</c:v>
                </c:pt>
                <c:pt idx="6">
                  <c:v>721</c:v>
                </c:pt>
                <c:pt idx="7">
                  <c:v>724</c:v>
                </c:pt>
                <c:pt idx="8">
                  <c:v>727</c:v>
                </c:pt>
                <c:pt idx="9">
                  <c:v>730</c:v>
                </c:pt>
                <c:pt idx="10">
                  <c:v>733</c:v>
                </c:pt>
                <c:pt idx="11">
                  <c:v>736</c:v>
                </c:pt>
                <c:pt idx="12">
                  <c:v>739</c:v>
                </c:pt>
                <c:pt idx="13">
                  <c:v>742</c:v>
                </c:pt>
                <c:pt idx="14">
                  <c:v>745</c:v>
                </c:pt>
                <c:pt idx="15">
                  <c:v>748</c:v>
                </c:pt>
                <c:pt idx="16">
                  <c:v>751</c:v>
                </c:pt>
                <c:pt idx="17">
                  <c:v>754</c:v>
                </c:pt>
                <c:pt idx="18">
                  <c:v>757</c:v>
                </c:pt>
                <c:pt idx="19">
                  <c:v>760</c:v>
                </c:pt>
                <c:pt idx="20">
                  <c:v>763</c:v>
                </c:pt>
                <c:pt idx="21">
                  <c:v>766</c:v>
                </c:pt>
                <c:pt idx="22">
                  <c:v>769</c:v>
                </c:pt>
                <c:pt idx="23">
                  <c:v>772</c:v>
                </c:pt>
                <c:pt idx="24">
                  <c:v>775</c:v>
                </c:pt>
                <c:pt idx="25">
                  <c:v>778</c:v>
                </c:pt>
                <c:pt idx="26">
                  <c:v>781</c:v>
                </c:pt>
                <c:pt idx="27">
                  <c:v>784</c:v>
                </c:pt>
                <c:pt idx="28">
                  <c:v>787</c:v>
                </c:pt>
                <c:pt idx="29">
                  <c:v>790</c:v>
                </c:pt>
                <c:pt idx="30">
                  <c:v>793</c:v>
                </c:pt>
                <c:pt idx="31">
                  <c:v>796</c:v>
                </c:pt>
                <c:pt idx="32">
                  <c:v>799</c:v>
                </c:pt>
                <c:pt idx="33">
                  <c:v>802</c:v>
                </c:pt>
                <c:pt idx="34">
                  <c:v>805</c:v>
                </c:pt>
                <c:pt idx="35">
                  <c:v>808</c:v>
                </c:pt>
                <c:pt idx="36">
                  <c:v>811</c:v>
                </c:pt>
                <c:pt idx="37">
                  <c:v>814</c:v>
                </c:pt>
                <c:pt idx="38">
                  <c:v>817</c:v>
                </c:pt>
                <c:pt idx="39">
                  <c:v>820</c:v>
                </c:pt>
                <c:pt idx="40">
                  <c:v>823</c:v>
                </c:pt>
                <c:pt idx="41">
                  <c:v>826</c:v>
                </c:pt>
                <c:pt idx="42">
                  <c:v>829</c:v>
                </c:pt>
                <c:pt idx="43">
                  <c:v>832</c:v>
                </c:pt>
                <c:pt idx="44">
                  <c:v>835</c:v>
                </c:pt>
                <c:pt idx="45">
                  <c:v>838</c:v>
                </c:pt>
                <c:pt idx="46">
                  <c:v>841</c:v>
                </c:pt>
                <c:pt idx="47">
                  <c:v>844</c:v>
                </c:pt>
                <c:pt idx="48">
                  <c:v>847</c:v>
                </c:pt>
                <c:pt idx="49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72-40C7-891C-E07E6D8E6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914992"/>
        <c:axId val="296915384"/>
      </c:lineChart>
      <c:catAx>
        <c:axId val="29691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96915384"/>
        <c:crosses val="autoZero"/>
        <c:auto val="1"/>
        <c:lblAlgn val="ctr"/>
        <c:lblOffset val="100"/>
        <c:noMultiLvlLbl val="0"/>
      </c:catAx>
      <c:valAx>
        <c:axId val="296915384"/>
        <c:scaling>
          <c:orientation val="minMax"/>
          <c:min val="200"/>
        </c:scaling>
        <c:delete val="0"/>
        <c:axPos val="l"/>
        <c:majorGridlines/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2969149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6"/>
  <sheetViews>
    <sheetView tabSelected="1" zoomScale="90" zoomScaleNormal="90" workbookViewId="0">
      <selection activeCell="G15" sqref="G15"/>
    </sheetView>
  </sheetViews>
  <sheetFormatPr baseColWidth="10" defaultColWidth="11.42578125" defaultRowHeight="15" x14ac:dyDescent="0.25"/>
  <cols>
    <col min="1" max="1" width="21.7109375" bestFit="1" customWidth="1"/>
    <col min="4" max="4" width="13.85546875" bestFit="1" customWidth="1"/>
    <col min="5" max="5" width="14.140625" bestFit="1" customWidth="1"/>
    <col min="6" max="6" width="35.140625" bestFit="1" customWidth="1"/>
  </cols>
  <sheetData>
    <row r="1" spans="1:7" ht="15.75" x14ac:dyDescent="0.25">
      <c r="A1" s="15" t="s">
        <v>32</v>
      </c>
    </row>
    <row r="3" spans="1:7" x14ac:dyDescent="0.25">
      <c r="A3" s="1" t="s">
        <v>8</v>
      </c>
      <c r="B3" s="1" t="s">
        <v>25</v>
      </c>
      <c r="C3" s="1" t="s">
        <v>26</v>
      </c>
      <c r="D3" s="1" t="s">
        <v>23</v>
      </c>
      <c r="E3" s="1" t="s">
        <v>24</v>
      </c>
    </row>
    <row r="4" spans="1:7" x14ac:dyDescent="0.25">
      <c r="A4" s="1" t="s">
        <v>18</v>
      </c>
      <c r="B4" s="1">
        <v>0</v>
      </c>
      <c r="C4" s="1">
        <v>4</v>
      </c>
      <c r="D4" s="2">
        <v>240</v>
      </c>
      <c r="E4" s="2">
        <v>30</v>
      </c>
      <c r="F4" s="7" t="s">
        <v>31</v>
      </c>
      <c r="G4" s="9">
        <v>25</v>
      </c>
    </row>
    <row r="5" spans="1:7" x14ac:dyDescent="0.25">
      <c r="A5" s="1" t="s">
        <v>19</v>
      </c>
      <c r="B5" s="1">
        <f>C4+1</f>
        <v>5</v>
      </c>
      <c r="C5" s="1">
        <v>9</v>
      </c>
      <c r="D5" s="2">
        <v>300</v>
      </c>
      <c r="E5" s="2">
        <v>20</v>
      </c>
    </row>
    <row r="6" spans="1:7" x14ac:dyDescent="0.25">
      <c r="A6" s="1" t="s">
        <v>20</v>
      </c>
      <c r="B6" s="1">
        <f>C5+1</f>
        <v>10</v>
      </c>
      <c r="C6" s="1">
        <v>19</v>
      </c>
      <c r="D6" s="2">
        <v>400</v>
      </c>
      <c r="E6" s="2">
        <v>12</v>
      </c>
    </row>
    <row r="7" spans="1:7" x14ac:dyDescent="0.25">
      <c r="A7" s="1" t="s">
        <v>21</v>
      </c>
      <c r="B7" s="1">
        <f>C6+1</f>
        <v>20</v>
      </c>
      <c r="C7" s="1">
        <v>39</v>
      </c>
      <c r="D7" s="2">
        <v>500</v>
      </c>
      <c r="E7" s="2">
        <v>8</v>
      </c>
    </row>
    <row r="8" spans="1:7" x14ac:dyDescent="0.25">
      <c r="A8" s="1" t="s">
        <v>22</v>
      </c>
      <c r="B8" s="1">
        <f>C7+1</f>
        <v>40</v>
      </c>
      <c r="C8" s="1">
        <v>69</v>
      </c>
      <c r="D8" s="2">
        <v>700</v>
      </c>
      <c r="E8" s="2">
        <v>3</v>
      </c>
    </row>
    <row r="10" spans="1:7" x14ac:dyDescent="0.25">
      <c r="A10" s="6" t="s">
        <v>0</v>
      </c>
    </row>
    <row r="11" spans="1:7" x14ac:dyDescent="0.25">
      <c r="A11" s="10" t="s">
        <v>27</v>
      </c>
      <c r="B11" s="8">
        <v>15</v>
      </c>
      <c r="F11" s="6" t="s">
        <v>5</v>
      </c>
    </row>
    <row r="12" spans="1:7" x14ac:dyDescent="0.25">
      <c r="A12" s="1" t="s">
        <v>8</v>
      </c>
      <c r="B12" s="2">
        <f>VLOOKUP(nbrounds,roundtable,3,1)</f>
        <v>400</v>
      </c>
      <c r="F12" s="10" t="s">
        <v>8</v>
      </c>
      <c r="G12" s="10" t="s">
        <v>22</v>
      </c>
    </row>
    <row r="13" spans="1:7" x14ac:dyDescent="0.25">
      <c r="A13" s="1" t="s">
        <v>28</v>
      </c>
      <c r="B13" s="2">
        <f>VLOOKUP(nbrounds,roundtable,4,1)</f>
        <v>12</v>
      </c>
      <c r="F13" s="10" t="s">
        <v>9</v>
      </c>
      <c r="G13" s="8">
        <v>22</v>
      </c>
    </row>
    <row r="14" spans="1:7" x14ac:dyDescent="0.25">
      <c r="A14" s="1" t="s">
        <v>29</v>
      </c>
      <c r="B14" s="3">
        <f>nbrounds*unit_cost</f>
        <v>180</v>
      </c>
      <c r="F14" s="1" t="s">
        <v>10</v>
      </c>
      <c r="G14" s="2">
        <f>VLOOKUP(subs,substable,4,FALSE)</f>
        <v>700</v>
      </c>
    </row>
    <row r="15" spans="1:7" x14ac:dyDescent="0.25">
      <c r="A15" s="1" t="s">
        <v>16</v>
      </c>
      <c r="B15" s="3">
        <f>Subscrip_cost+rounds_cost</f>
        <v>580</v>
      </c>
      <c r="F15" s="1" t="s">
        <v>11</v>
      </c>
      <c r="G15" s="5">
        <f>VLOOKUP(subs,substable,3,FALSE)</f>
        <v>69</v>
      </c>
    </row>
    <row r="16" spans="1:7" x14ac:dyDescent="0.25">
      <c r="A16" s="1" t="s">
        <v>17</v>
      </c>
      <c r="B16" s="3">
        <f>Total_cost1/nbrounds</f>
        <v>38.666666666666664</v>
      </c>
      <c r="F16" s="1" t="s">
        <v>12</v>
      </c>
      <c r="G16" s="2">
        <f>VLOOKUP(subs,substable,5,0)</f>
        <v>3</v>
      </c>
    </row>
    <row r="17" spans="1:14" x14ac:dyDescent="0.25">
      <c r="F17" s="1" t="s">
        <v>33</v>
      </c>
      <c r="G17" s="3">
        <f>MIN(roundsplayed,Max___of_rounds_allowed)*Unit_cost_of_the_subscription_rounds</f>
        <v>66</v>
      </c>
    </row>
    <row r="18" spans="1:14" x14ac:dyDescent="0.25">
      <c r="F18" s="1" t="s">
        <v>13</v>
      </c>
      <c r="G18" s="3">
        <f>Subscription_cost+Total_cost_of_max._subscription_rounds</f>
        <v>766</v>
      </c>
    </row>
    <row r="19" spans="1:14" x14ac:dyDescent="0.25">
      <c r="F19" s="1" t="s">
        <v>14</v>
      </c>
      <c r="G19" s="5">
        <f>MAX(roundsplayed-Max___of_rounds_allowed,0)</f>
        <v>0</v>
      </c>
    </row>
    <row r="20" spans="1:14" x14ac:dyDescent="0.25">
      <c r="F20" s="1" t="s">
        <v>15</v>
      </c>
      <c r="G20" s="2">
        <f>of_additional_rounds_played*addroundfee</f>
        <v>0</v>
      </c>
    </row>
    <row r="21" spans="1:14" x14ac:dyDescent="0.25">
      <c r="F21" s="1" t="s">
        <v>16</v>
      </c>
      <c r="G21" s="3">
        <f>Total_subscription_cost+Cost_of_additional_rounds</f>
        <v>766</v>
      </c>
    </row>
    <row r="22" spans="1:14" x14ac:dyDescent="0.25">
      <c r="F22" s="1" t="s">
        <v>17</v>
      </c>
      <c r="G22" s="3">
        <f>Total_cost/roundsplayed</f>
        <v>34.81818181818182</v>
      </c>
    </row>
    <row r="25" spans="1:14" x14ac:dyDescent="0.25">
      <c r="A25" s="6" t="s">
        <v>3</v>
      </c>
      <c r="B25" s="12" t="str">
        <f>A15</f>
        <v>Total cost</v>
      </c>
      <c r="C25" s="13" t="s">
        <v>30</v>
      </c>
      <c r="E25" s="6" t="s">
        <v>4</v>
      </c>
      <c r="K25" s="6" t="s">
        <v>6</v>
      </c>
      <c r="L25" s="6" t="s">
        <v>7</v>
      </c>
      <c r="M25" s="12" t="s">
        <v>1</v>
      </c>
      <c r="N25" s="12" t="s">
        <v>2</v>
      </c>
    </row>
    <row r="26" spans="1:14" x14ac:dyDescent="0.25">
      <c r="B26" s="4">
        <f>Total_cost1</f>
        <v>580</v>
      </c>
      <c r="C26" s="4">
        <f>B16</f>
        <v>38.666666666666664</v>
      </c>
      <c r="E26" s="4">
        <f>Total_cost</f>
        <v>766</v>
      </c>
      <c r="F26" s="14" t="str">
        <f t="array" ref="F26:J26">TRANSPOSE(A4:A8)</f>
        <v>Discovery</v>
      </c>
      <c r="G26" s="14" t="str">
        <v>Leisure</v>
      </c>
      <c r="H26" s="14" t="str">
        <v>Regular</v>
      </c>
      <c r="I26" s="14" t="str">
        <v>Intensive</v>
      </c>
      <c r="J26" s="14" t="str">
        <v>Professional</v>
      </c>
      <c r="L26" s="1" t="str">
        <f>A4</f>
        <v>Discovery</v>
      </c>
      <c r="M26" s="1">
        <f>INDEX($E$27:$E$76,MATCH(L26,$K$27:$K$76,0))</f>
        <v>1</v>
      </c>
      <c r="N26" s="1">
        <f>M27-1</f>
        <v>8</v>
      </c>
    </row>
    <row r="27" spans="1:14" x14ac:dyDescent="0.25">
      <c r="A27" s="11">
        <v>1</v>
      </c>
      <c r="B27" s="2">
        <f t="dataTable" ref="B27:C76" dt2D="0" dtr="0" r1="B11"/>
        <v>270</v>
      </c>
      <c r="C27" s="2">
        <v>270</v>
      </c>
      <c r="E27" s="11">
        <v>1</v>
      </c>
      <c r="F27" s="2">
        <f t="dataTable" ref="F27:J76" dt2D="1" dtr="1" r1="G12" r2="G13"/>
        <v>270</v>
      </c>
      <c r="G27" s="2">
        <v>320</v>
      </c>
      <c r="H27" s="2">
        <v>412</v>
      </c>
      <c r="I27" s="2">
        <v>508</v>
      </c>
      <c r="J27" s="2">
        <v>703</v>
      </c>
      <c r="K27" t="str">
        <f>INDEX($F$26:$J$26,MATCH(MIN(F27:J27),F27:J27,0))</f>
        <v>Discovery</v>
      </c>
      <c r="L27" s="1" t="str">
        <f>A5</f>
        <v>Leisure</v>
      </c>
      <c r="M27" s="1">
        <f>INDEX($E$27:$E$76,MATCH(L27,$K$27:$K$76,0))</f>
        <v>9</v>
      </c>
      <c r="N27" s="1">
        <f>M28-1</f>
        <v>11</v>
      </c>
    </row>
    <row r="28" spans="1:14" x14ac:dyDescent="0.25">
      <c r="A28" s="11">
        <v>2</v>
      </c>
      <c r="B28" s="2">
        <v>300</v>
      </c>
      <c r="C28" s="2">
        <v>150</v>
      </c>
      <c r="E28" s="11">
        <v>2</v>
      </c>
      <c r="F28" s="2">
        <v>300</v>
      </c>
      <c r="G28" s="2">
        <v>340</v>
      </c>
      <c r="H28" s="2">
        <v>424</v>
      </c>
      <c r="I28" s="2">
        <v>516</v>
      </c>
      <c r="J28" s="2">
        <v>706</v>
      </c>
      <c r="K28" t="str">
        <f t="shared" ref="K28:K76" si="0">INDEX($F$26:$J$26,MATCH(MIN(F28:J28),F28:J28,0))</f>
        <v>Discovery</v>
      </c>
      <c r="L28" s="1" t="str">
        <f>A6</f>
        <v>Regular</v>
      </c>
      <c r="M28" s="1">
        <f>INDEX($E$27:$E$76,MATCH(L28,$K$27:$K$76,0))</f>
        <v>12</v>
      </c>
      <c r="N28" s="1">
        <f>M29-1</f>
        <v>20</v>
      </c>
    </row>
    <row r="29" spans="1:14" x14ac:dyDescent="0.25">
      <c r="A29" s="11">
        <v>3</v>
      </c>
      <c r="B29" s="2">
        <v>330</v>
      </c>
      <c r="C29" s="2">
        <v>110</v>
      </c>
      <c r="E29" s="11">
        <v>3</v>
      </c>
      <c r="F29" s="2">
        <v>330</v>
      </c>
      <c r="G29" s="2">
        <v>360</v>
      </c>
      <c r="H29" s="2">
        <v>436</v>
      </c>
      <c r="I29" s="2">
        <v>524</v>
      </c>
      <c r="J29" s="2">
        <v>709</v>
      </c>
      <c r="K29" t="str">
        <f>INDEX($F$26:$J$26,MATCH(MIN(F29:J29),F29:J29,0))</f>
        <v>Discovery</v>
      </c>
      <c r="L29" s="1" t="str">
        <f>A7</f>
        <v>Intensive</v>
      </c>
      <c r="M29" s="1">
        <f>INDEX($E$27:$E$76,MATCH(L29,$K$27:$K$76,0))</f>
        <v>21</v>
      </c>
      <c r="N29" s="1">
        <f>M30-1</f>
        <v>39</v>
      </c>
    </row>
    <row r="30" spans="1:14" x14ac:dyDescent="0.25">
      <c r="A30" s="11">
        <v>4</v>
      </c>
      <c r="B30" s="2">
        <v>360</v>
      </c>
      <c r="C30" s="2">
        <v>90</v>
      </c>
      <c r="E30" s="11">
        <v>4</v>
      </c>
      <c r="F30" s="2">
        <v>360</v>
      </c>
      <c r="G30" s="2">
        <v>380</v>
      </c>
      <c r="H30" s="2">
        <v>448</v>
      </c>
      <c r="I30" s="2">
        <v>532</v>
      </c>
      <c r="J30" s="2">
        <v>712</v>
      </c>
      <c r="K30" t="str">
        <f t="shared" si="0"/>
        <v>Discovery</v>
      </c>
      <c r="L30" s="1" t="str">
        <f>A8</f>
        <v>Professional</v>
      </c>
      <c r="M30" s="1">
        <f>INDEX($E$27:$E$76,MATCH(L30,$K$27:$K$76,0))</f>
        <v>40</v>
      </c>
      <c r="N30" s="1"/>
    </row>
    <row r="31" spans="1:14" x14ac:dyDescent="0.25">
      <c r="A31" s="11">
        <v>5</v>
      </c>
      <c r="B31" s="2">
        <v>400</v>
      </c>
      <c r="C31" s="2">
        <v>80</v>
      </c>
      <c r="E31" s="11">
        <v>5</v>
      </c>
      <c r="F31" s="2">
        <v>385</v>
      </c>
      <c r="G31" s="2">
        <v>400</v>
      </c>
      <c r="H31" s="2">
        <v>460</v>
      </c>
      <c r="I31" s="2">
        <v>540</v>
      </c>
      <c r="J31" s="2">
        <v>715</v>
      </c>
      <c r="K31" t="str">
        <f t="shared" si="0"/>
        <v>Discovery</v>
      </c>
    </row>
    <row r="32" spans="1:14" x14ac:dyDescent="0.25">
      <c r="A32" s="11">
        <v>6</v>
      </c>
      <c r="B32" s="2">
        <v>420</v>
      </c>
      <c r="C32" s="2">
        <v>70</v>
      </c>
      <c r="E32" s="11">
        <v>6</v>
      </c>
      <c r="F32" s="2">
        <v>410</v>
      </c>
      <c r="G32" s="2">
        <v>420</v>
      </c>
      <c r="H32" s="2">
        <v>472</v>
      </c>
      <c r="I32" s="2">
        <v>548</v>
      </c>
      <c r="J32" s="2">
        <v>718</v>
      </c>
      <c r="K32" t="str">
        <f t="shared" si="0"/>
        <v>Discovery</v>
      </c>
    </row>
    <row r="33" spans="1:11" x14ac:dyDescent="0.25">
      <c r="A33" s="11">
        <v>7</v>
      </c>
      <c r="B33" s="2">
        <v>440</v>
      </c>
      <c r="C33" s="2">
        <v>62.857142857142854</v>
      </c>
      <c r="E33" s="11">
        <v>7</v>
      </c>
      <c r="F33" s="2">
        <v>435</v>
      </c>
      <c r="G33" s="2">
        <v>440</v>
      </c>
      <c r="H33" s="2">
        <v>484</v>
      </c>
      <c r="I33" s="2">
        <v>556</v>
      </c>
      <c r="J33" s="2">
        <v>721</v>
      </c>
      <c r="K33" t="str">
        <f t="shared" si="0"/>
        <v>Discovery</v>
      </c>
    </row>
    <row r="34" spans="1:11" x14ac:dyDescent="0.25">
      <c r="A34" s="11">
        <v>8</v>
      </c>
      <c r="B34" s="2">
        <v>460</v>
      </c>
      <c r="C34" s="2">
        <v>57.5</v>
      </c>
      <c r="E34" s="11">
        <v>8</v>
      </c>
      <c r="F34" s="2">
        <v>460</v>
      </c>
      <c r="G34" s="2">
        <v>460</v>
      </c>
      <c r="H34" s="2">
        <v>496</v>
      </c>
      <c r="I34" s="2">
        <v>564</v>
      </c>
      <c r="J34" s="2">
        <v>724</v>
      </c>
      <c r="K34" t="str">
        <f t="shared" si="0"/>
        <v>Discovery</v>
      </c>
    </row>
    <row r="35" spans="1:11" x14ac:dyDescent="0.25">
      <c r="A35" s="11">
        <v>9</v>
      </c>
      <c r="B35" s="2">
        <v>480</v>
      </c>
      <c r="C35" s="2">
        <v>53.333333333333336</v>
      </c>
      <c r="E35" s="11">
        <v>9</v>
      </c>
      <c r="F35" s="2">
        <v>485</v>
      </c>
      <c r="G35" s="2">
        <v>480</v>
      </c>
      <c r="H35" s="2">
        <v>508</v>
      </c>
      <c r="I35" s="2">
        <v>572</v>
      </c>
      <c r="J35" s="2">
        <v>727</v>
      </c>
      <c r="K35" t="str">
        <f t="shared" si="0"/>
        <v>Leisure</v>
      </c>
    </row>
    <row r="36" spans="1:11" x14ac:dyDescent="0.25">
      <c r="A36" s="11">
        <v>10</v>
      </c>
      <c r="B36" s="2">
        <v>520</v>
      </c>
      <c r="C36" s="2">
        <v>52</v>
      </c>
      <c r="E36" s="11">
        <v>10</v>
      </c>
      <c r="F36" s="2">
        <v>510</v>
      </c>
      <c r="G36" s="2">
        <v>505</v>
      </c>
      <c r="H36" s="2">
        <v>520</v>
      </c>
      <c r="I36" s="2">
        <v>580</v>
      </c>
      <c r="J36" s="2">
        <v>730</v>
      </c>
      <c r="K36" t="str">
        <f t="shared" si="0"/>
        <v>Leisure</v>
      </c>
    </row>
    <row r="37" spans="1:11" x14ac:dyDescent="0.25">
      <c r="A37" s="11">
        <v>11</v>
      </c>
      <c r="B37" s="2">
        <v>532</v>
      </c>
      <c r="C37" s="2">
        <v>48.363636363636367</v>
      </c>
      <c r="E37" s="11">
        <v>11</v>
      </c>
      <c r="F37" s="2">
        <v>535</v>
      </c>
      <c r="G37" s="2">
        <v>530</v>
      </c>
      <c r="H37" s="2">
        <v>532</v>
      </c>
      <c r="I37" s="2">
        <v>588</v>
      </c>
      <c r="J37" s="2">
        <v>733</v>
      </c>
      <c r="K37" t="str">
        <f t="shared" si="0"/>
        <v>Leisure</v>
      </c>
    </row>
    <row r="38" spans="1:11" x14ac:dyDescent="0.25">
      <c r="A38" s="11">
        <v>12</v>
      </c>
      <c r="B38" s="2">
        <v>544</v>
      </c>
      <c r="C38" s="2">
        <v>45.333333333333336</v>
      </c>
      <c r="E38" s="11">
        <v>12</v>
      </c>
      <c r="F38" s="2">
        <v>560</v>
      </c>
      <c r="G38" s="2">
        <v>555</v>
      </c>
      <c r="H38" s="2">
        <v>544</v>
      </c>
      <c r="I38" s="2">
        <v>596</v>
      </c>
      <c r="J38" s="2">
        <v>736</v>
      </c>
      <c r="K38" t="str">
        <f t="shared" si="0"/>
        <v>Regular</v>
      </c>
    </row>
    <row r="39" spans="1:11" x14ac:dyDescent="0.25">
      <c r="A39" s="11">
        <v>13</v>
      </c>
      <c r="B39" s="2">
        <v>556</v>
      </c>
      <c r="C39" s="2">
        <v>42.769230769230766</v>
      </c>
      <c r="E39" s="11">
        <v>13</v>
      </c>
      <c r="F39" s="2">
        <v>585</v>
      </c>
      <c r="G39" s="2">
        <v>580</v>
      </c>
      <c r="H39" s="2">
        <v>556</v>
      </c>
      <c r="I39" s="2">
        <v>604</v>
      </c>
      <c r="J39" s="2">
        <v>739</v>
      </c>
      <c r="K39" t="str">
        <f t="shared" si="0"/>
        <v>Regular</v>
      </c>
    </row>
    <row r="40" spans="1:11" x14ac:dyDescent="0.25">
      <c r="A40" s="11">
        <v>14</v>
      </c>
      <c r="B40" s="2">
        <v>568</v>
      </c>
      <c r="C40" s="2">
        <v>40.571428571428569</v>
      </c>
      <c r="E40" s="11">
        <v>14</v>
      </c>
      <c r="F40" s="2">
        <v>610</v>
      </c>
      <c r="G40" s="2">
        <v>605</v>
      </c>
      <c r="H40" s="2">
        <v>568</v>
      </c>
      <c r="I40" s="2">
        <v>612</v>
      </c>
      <c r="J40" s="2">
        <v>742</v>
      </c>
      <c r="K40" t="str">
        <f t="shared" si="0"/>
        <v>Regular</v>
      </c>
    </row>
    <row r="41" spans="1:11" x14ac:dyDescent="0.25">
      <c r="A41" s="11">
        <v>15</v>
      </c>
      <c r="B41" s="2">
        <v>580</v>
      </c>
      <c r="C41" s="2">
        <v>38.666666666666664</v>
      </c>
      <c r="E41" s="11">
        <v>15</v>
      </c>
      <c r="F41" s="2">
        <v>635</v>
      </c>
      <c r="G41" s="2">
        <v>630</v>
      </c>
      <c r="H41" s="2">
        <v>580</v>
      </c>
      <c r="I41" s="2">
        <v>620</v>
      </c>
      <c r="J41" s="2">
        <v>745</v>
      </c>
      <c r="K41" t="str">
        <f t="shared" si="0"/>
        <v>Regular</v>
      </c>
    </row>
    <row r="42" spans="1:11" x14ac:dyDescent="0.25">
      <c r="A42" s="11">
        <v>16</v>
      </c>
      <c r="B42" s="2">
        <v>592</v>
      </c>
      <c r="C42" s="2">
        <v>37</v>
      </c>
      <c r="E42" s="11">
        <v>16</v>
      </c>
      <c r="F42" s="2">
        <v>660</v>
      </c>
      <c r="G42" s="2">
        <v>655</v>
      </c>
      <c r="H42" s="2">
        <v>592</v>
      </c>
      <c r="I42" s="2">
        <v>628</v>
      </c>
      <c r="J42" s="2">
        <v>748</v>
      </c>
      <c r="K42" t="str">
        <f t="shared" si="0"/>
        <v>Regular</v>
      </c>
    </row>
    <row r="43" spans="1:11" x14ac:dyDescent="0.25">
      <c r="A43" s="11">
        <v>17</v>
      </c>
      <c r="B43" s="2">
        <v>604</v>
      </c>
      <c r="C43" s="2">
        <v>35.529411764705884</v>
      </c>
      <c r="E43" s="11">
        <v>17</v>
      </c>
      <c r="F43" s="2">
        <v>685</v>
      </c>
      <c r="G43" s="2">
        <v>680</v>
      </c>
      <c r="H43" s="2">
        <v>604</v>
      </c>
      <c r="I43" s="2">
        <v>636</v>
      </c>
      <c r="J43" s="2">
        <v>751</v>
      </c>
      <c r="K43" t="str">
        <f t="shared" si="0"/>
        <v>Regular</v>
      </c>
    </row>
    <row r="44" spans="1:11" x14ac:dyDescent="0.25">
      <c r="A44" s="11">
        <v>18</v>
      </c>
      <c r="B44" s="2">
        <v>616</v>
      </c>
      <c r="C44" s="2">
        <v>34.222222222222221</v>
      </c>
      <c r="E44" s="11">
        <v>18</v>
      </c>
      <c r="F44" s="2">
        <v>710</v>
      </c>
      <c r="G44" s="2">
        <v>705</v>
      </c>
      <c r="H44" s="2">
        <v>616</v>
      </c>
      <c r="I44" s="2">
        <v>644</v>
      </c>
      <c r="J44" s="2">
        <v>754</v>
      </c>
      <c r="K44" t="str">
        <f t="shared" si="0"/>
        <v>Regular</v>
      </c>
    </row>
    <row r="45" spans="1:11" x14ac:dyDescent="0.25">
      <c r="A45" s="11">
        <v>19</v>
      </c>
      <c r="B45" s="2">
        <v>628</v>
      </c>
      <c r="C45" s="2">
        <v>33.05263157894737</v>
      </c>
      <c r="E45" s="11">
        <v>19</v>
      </c>
      <c r="F45" s="2">
        <v>735</v>
      </c>
      <c r="G45" s="2">
        <v>730</v>
      </c>
      <c r="H45" s="2">
        <v>628</v>
      </c>
      <c r="I45" s="2">
        <v>652</v>
      </c>
      <c r="J45" s="2">
        <v>757</v>
      </c>
      <c r="K45" t="str">
        <f t="shared" si="0"/>
        <v>Regular</v>
      </c>
    </row>
    <row r="46" spans="1:11" x14ac:dyDescent="0.25">
      <c r="A46" s="11">
        <v>20</v>
      </c>
      <c r="B46" s="2">
        <v>660</v>
      </c>
      <c r="C46" s="2">
        <v>33</v>
      </c>
      <c r="E46" s="11">
        <v>20</v>
      </c>
      <c r="F46" s="2">
        <v>760</v>
      </c>
      <c r="G46" s="2">
        <v>755</v>
      </c>
      <c r="H46" s="2">
        <v>653</v>
      </c>
      <c r="I46" s="2">
        <v>660</v>
      </c>
      <c r="J46" s="2">
        <v>760</v>
      </c>
      <c r="K46" t="str">
        <f t="shared" si="0"/>
        <v>Regular</v>
      </c>
    </row>
    <row r="47" spans="1:11" x14ac:dyDescent="0.25">
      <c r="A47" s="11">
        <v>21</v>
      </c>
      <c r="B47" s="2">
        <v>668</v>
      </c>
      <c r="C47" s="2">
        <v>31.80952380952381</v>
      </c>
      <c r="E47" s="11">
        <v>21</v>
      </c>
      <c r="F47" s="2">
        <v>785</v>
      </c>
      <c r="G47" s="2">
        <v>780</v>
      </c>
      <c r="H47" s="2">
        <v>678</v>
      </c>
      <c r="I47" s="2">
        <v>668</v>
      </c>
      <c r="J47" s="2">
        <v>763</v>
      </c>
      <c r="K47" t="str">
        <f t="shared" si="0"/>
        <v>Intensive</v>
      </c>
    </row>
    <row r="48" spans="1:11" x14ac:dyDescent="0.25">
      <c r="A48" s="11">
        <v>22</v>
      </c>
      <c r="B48" s="2">
        <v>676</v>
      </c>
      <c r="C48" s="2">
        <v>30.727272727272727</v>
      </c>
      <c r="E48" s="11">
        <v>22</v>
      </c>
      <c r="F48" s="2">
        <v>810</v>
      </c>
      <c r="G48" s="2">
        <v>805</v>
      </c>
      <c r="H48" s="2">
        <v>703</v>
      </c>
      <c r="I48" s="2">
        <v>676</v>
      </c>
      <c r="J48" s="2">
        <v>766</v>
      </c>
      <c r="K48" t="str">
        <f t="shared" si="0"/>
        <v>Intensive</v>
      </c>
    </row>
    <row r="49" spans="1:11" x14ac:dyDescent="0.25">
      <c r="A49" s="11">
        <v>23</v>
      </c>
      <c r="B49" s="2">
        <v>684</v>
      </c>
      <c r="C49" s="2">
        <v>29.739130434782609</v>
      </c>
      <c r="E49" s="11">
        <v>23</v>
      </c>
      <c r="F49" s="2">
        <v>835</v>
      </c>
      <c r="G49" s="2">
        <v>830</v>
      </c>
      <c r="H49" s="2">
        <v>728</v>
      </c>
      <c r="I49" s="2">
        <v>684</v>
      </c>
      <c r="J49" s="2">
        <v>769</v>
      </c>
      <c r="K49" t="str">
        <f t="shared" si="0"/>
        <v>Intensive</v>
      </c>
    </row>
    <row r="50" spans="1:11" x14ac:dyDescent="0.25">
      <c r="A50" s="11">
        <v>24</v>
      </c>
      <c r="B50" s="2">
        <v>692</v>
      </c>
      <c r="C50" s="2">
        <v>28.833333333333332</v>
      </c>
      <c r="E50" s="11">
        <v>24</v>
      </c>
      <c r="F50" s="2">
        <v>860</v>
      </c>
      <c r="G50" s="2">
        <v>855</v>
      </c>
      <c r="H50" s="2">
        <v>753</v>
      </c>
      <c r="I50" s="2">
        <v>692</v>
      </c>
      <c r="J50" s="2">
        <v>772</v>
      </c>
      <c r="K50" t="str">
        <f t="shared" si="0"/>
        <v>Intensive</v>
      </c>
    </row>
    <row r="51" spans="1:11" x14ac:dyDescent="0.25">
      <c r="A51" s="11">
        <v>25</v>
      </c>
      <c r="B51" s="2">
        <v>700</v>
      </c>
      <c r="C51" s="2">
        <v>28</v>
      </c>
      <c r="E51" s="11">
        <v>25</v>
      </c>
      <c r="F51" s="2">
        <v>885</v>
      </c>
      <c r="G51" s="2">
        <v>880</v>
      </c>
      <c r="H51" s="2">
        <v>778</v>
      </c>
      <c r="I51" s="2">
        <v>700</v>
      </c>
      <c r="J51" s="2">
        <v>775</v>
      </c>
      <c r="K51" t="str">
        <f t="shared" si="0"/>
        <v>Intensive</v>
      </c>
    </row>
    <row r="52" spans="1:11" x14ac:dyDescent="0.25">
      <c r="A52" s="11">
        <v>26</v>
      </c>
      <c r="B52" s="2">
        <v>708</v>
      </c>
      <c r="C52" s="2">
        <v>27.23076923076923</v>
      </c>
      <c r="E52" s="11">
        <v>26</v>
      </c>
      <c r="F52" s="2">
        <v>910</v>
      </c>
      <c r="G52" s="2">
        <v>905</v>
      </c>
      <c r="H52" s="2">
        <v>803</v>
      </c>
      <c r="I52" s="2">
        <v>708</v>
      </c>
      <c r="J52" s="2">
        <v>778</v>
      </c>
      <c r="K52" t="str">
        <f t="shared" si="0"/>
        <v>Intensive</v>
      </c>
    </row>
    <row r="53" spans="1:11" x14ac:dyDescent="0.25">
      <c r="A53" s="11">
        <v>27</v>
      </c>
      <c r="B53" s="2">
        <v>716</v>
      </c>
      <c r="C53" s="2">
        <v>26.518518518518519</v>
      </c>
      <c r="E53" s="11">
        <v>27</v>
      </c>
      <c r="F53" s="2">
        <v>935</v>
      </c>
      <c r="G53" s="2">
        <v>930</v>
      </c>
      <c r="H53" s="2">
        <v>828</v>
      </c>
      <c r="I53" s="2">
        <v>716</v>
      </c>
      <c r="J53" s="2">
        <v>781</v>
      </c>
      <c r="K53" t="str">
        <f t="shared" si="0"/>
        <v>Intensive</v>
      </c>
    </row>
    <row r="54" spans="1:11" x14ac:dyDescent="0.25">
      <c r="A54" s="11">
        <v>28</v>
      </c>
      <c r="B54" s="2">
        <v>724</v>
      </c>
      <c r="C54" s="2">
        <v>25.857142857142858</v>
      </c>
      <c r="E54" s="11">
        <v>28</v>
      </c>
      <c r="F54" s="2">
        <v>960</v>
      </c>
      <c r="G54" s="2">
        <v>955</v>
      </c>
      <c r="H54" s="2">
        <v>853</v>
      </c>
      <c r="I54" s="2">
        <v>724</v>
      </c>
      <c r="J54" s="2">
        <v>784</v>
      </c>
      <c r="K54" t="str">
        <f t="shared" si="0"/>
        <v>Intensive</v>
      </c>
    </row>
    <row r="55" spans="1:11" x14ac:dyDescent="0.25">
      <c r="A55" s="11">
        <v>29</v>
      </c>
      <c r="B55" s="2">
        <v>732</v>
      </c>
      <c r="C55" s="2">
        <v>25.241379310344829</v>
      </c>
      <c r="E55" s="11">
        <v>29</v>
      </c>
      <c r="F55" s="2">
        <v>985</v>
      </c>
      <c r="G55" s="2">
        <v>980</v>
      </c>
      <c r="H55" s="2">
        <v>878</v>
      </c>
      <c r="I55" s="2">
        <v>732</v>
      </c>
      <c r="J55" s="2">
        <v>787</v>
      </c>
      <c r="K55" t="str">
        <f t="shared" si="0"/>
        <v>Intensive</v>
      </c>
    </row>
    <row r="56" spans="1:11" x14ac:dyDescent="0.25">
      <c r="A56" s="11">
        <v>30</v>
      </c>
      <c r="B56" s="2">
        <v>740</v>
      </c>
      <c r="C56" s="2">
        <v>24.666666666666668</v>
      </c>
      <c r="E56" s="11">
        <v>30</v>
      </c>
      <c r="F56" s="2">
        <v>1010</v>
      </c>
      <c r="G56" s="2">
        <v>1005</v>
      </c>
      <c r="H56" s="2">
        <v>903</v>
      </c>
      <c r="I56" s="2">
        <v>740</v>
      </c>
      <c r="J56" s="2">
        <v>790</v>
      </c>
      <c r="K56" t="str">
        <f t="shared" si="0"/>
        <v>Intensive</v>
      </c>
    </row>
    <row r="57" spans="1:11" x14ac:dyDescent="0.25">
      <c r="A57" s="11">
        <v>31</v>
      </c>
      <c r="B57" s="2">
        <v>748</v>
      </c>
      <c r="C57" s="2">
        <v>24.129032258064516</v>
      </c>
      <c r="E57" s="11">
        <v>31</v>
      </c>
      <c r="F57" s="2">
        <v>1035</v>
      </c>
      <c r="G57" s="2">
        <v>1030</v>
      </c>
      <c r="H57" s="2">
        <v>928</v>
      </c>
      <c r="I57" s="2">
        <v>748</v>
      </c>
      <c r="J57" s="2">
        <v>793</v>
      </c>
      <c r="K57" t="str">
        <f t="shared" si="0"/>
        <v>Intensive</v>
      </c>
    </row>
    <row r="58" spans="1:11" x14ac:dyDescent="0.25">
      <c r="A58" s="11">
        <v>32</v>
      </c>
      <c r="B58" s="2">
        <v>756</v>
      </c>
      <c r="C58" s="2">
        <v>23.625</v>
      </c>
      <c r="E58" s="11">
        <v>32</v>
      </c>
      <c r="F58" s="2">
        <v>1060</v>
      </c>
      <c r="G58" s="2">
        <v>1055</v>
      </c>
      <c r="H58" s="2">
        <v>953</v>
      </c>
      <c r="I58" s="2">
        <v>756</v>
      </c>
      <c r="J58" s="2">
        <v>796</v>
      </c>
      <c r="K58" t="str">
        <f t="shared" si="0"/>
        <v>Intensive</v>
      </c>
    </row>
    <row r="59" spans="1:11" x14ac:dyDescent="0.25">
      <c r="A59" s="11">
        <v>33</v>
      </c>
      <c r="B59" s="2">
        <v>764</v>
      </c>
      <c r="C59" s="2">
        <v>23.151515151515152</v>
      </c>
      <c r="E59" s="11">
        <v>33</v>
      </c>
      <c r="F59" s="2">
        <v>1085</v>
      </c>
      <c r="G59" s="2">
        <v>1080</v>
      </c>
      <c r="H59" s="2">
        <v>978</v>
      </c>
      <c r="I59" s="2">
        <v>764</v>
      </c>
      <c r="J59" s="2">
        <v>799</v>
      </c>
      <c r="K59" t="str">
        <f t="shared" si="0"/>
        <v>Intensive</v>
      </c>
    </row>
    <row r="60" spans="1:11" x14ac:dyDescent="0.25">
      <c r="A60" s="11">
        <v>34</v>
      </c>
      <c r="B60" s="2">
        <v>772</v>
      </c>
      <c r="C60" s="2">
        <v>22.705882352941178</v>
      </c>
      <c r="E60" s="11">
        <v>34</v>
      </c>
      <c r="F60" s="2">
        <v>1110</v>
      </c>
      <c r="G60" s="2">
        <v>1105</v>
      </c>
      <c r="H60" s="2">
        <v>1003</v>
      </c>
      <c r="I60" s="2">
        <v>772</v>
      </c>
      <c r="J60" s="2">
        <v>802</v>
      </c>
      <c r="K60" t="str">
        <f t="shared" si="0"/>
        <v>Intensive</v>
      </c>
    </row>
    <row r="61" spans="1:11" x14ac:dyDescent="0.25">
      <c r="A61" s="11">
        <v>35</v>
      </c>
      <c r="B61" s="2">
        <v>780</v>
      </c>
      <c r="C61" s="2">
        <v>22.285714285714285</v>
      </c>
      <c r="E61" s="11">
        <v>35</v>
      </c>
      <c r="F61" s="2">
        <v>1135</v>
      </c>
      <c r="G61" s="2">
        <v>1130</v>
      </c>
      <c r="H61" s="2">
        <v>1028</v>
      </c>
      <c r="I61" s="2">
        <v>780</v>
      </c>
      <c r="J61" s="2">
        <v>805</v>
      </c>
      <c r="K61" t="str">
        <f t="shared" si="0"/>
        <v>Intensive</v>
      </c>
    </row>
    <row r="62" spans="1:11" x14ac:dyDescent="0.25">
      <c r="A62" s="11">
        <v>36</v>
      </c>
      <c r="B62" s="2">
        <v>788</v>
      </c>
      <c r="C62" s="2">
        <v>21.888888888888889</v>
      </c>
      <c r="E62" s="11">
        <v>36</v>
      </c>
      <c r="F62" s="2">
        <v>1160</v>
      </c>
      <c r="G62" s="2">
        <v>1155</v>
      </c>
      <c r="H62" s="2">
        <v>1053</v>
      </c>
      <c r="I62" s="2">
        <v>788</v>
      </c>
      <c r="J62" s="2">
        <v>808</v>
      </c>
      <c r="K62" t="str">
        <f t="shared" si="0"/>
        <v>Intensive</v>
      </c>
    </row>
    <row r="63" spans="1:11" x14ac:dyDescent="0.25">
      <c r="A63" s="11">
        <v>37</v>
      </c>
      <c r="B63" s="2">
        <v>796</v>
      </c>
      <c r="C63" s="2">
        <v>21.513513513513512</v>
      </c>
      <c r="E63" s="11">
        <v>37</v>
      </c>
      <c r="F63" s="2">
        <v>1185</v>
      </c>
      <c r="G63" s="2">
        <v>1180</v>
      </c>
      <c r="H63" s="2">
        <v>1078</v>
      </c>
      <c r="I63" s="2">
        <v>796</v>
      </c>
      <c r="J63" s="2">
        <v>811</v>
      </c>
      <c r="K63" t="str">
        <f t="shared" si="0"/>
        <v>Intensive</v>
      </c>
    </row>
    <row r="64" spans="1:11" x14ac:dyDescent="0.25">
      <c r="A64" s="11">
        <v>38</v>
      </c>
      <c r="B64" s="2">
        <v>804</v>
      </c>
      <c r="C64" s="2">
        <v>21.157894736842106</v>
      </c>
      <c r="E64" s="11">
        <v>38</v>
      </c>
      <c r="F64" s="2">
        <v>1210</v>
      </c>
      <c r="G64" s="2">
        <v>1205</v>
      </c>
      <c r="H64" s="2">
        <v>1103</v>
      </c>
      <c r="I64" s="2">
        <v>804</v>
      </c>
      <c r="J64" s="2">
        <v>814</v>
      </c>
      <c r="K64" t="str">
        <f t="shared" si="0"/>
        <v>Intensive</v>
      </c>
    </row>
    <row r="65" spans="1:11" x14ac:dyDescent="0.25">
      <c r="A65" s="11">
        <v>39</v>
      </c>
      <c r="B65" s="2">
        <v>812</v>
      </c>
      <c r="C65" s="2">
        <v>20.820512820512821</v>
      </c>
      <c r="E65" s="11">
        <v>39</v>
      </c>
      <c r="F65" s="2">
        <v>1235</v>
      </c>
      <c r="G65" s="2">
        <v>1230</v>
      </c>
      <c r="H65" s="2">
        <v>1128</v>
      </c>
      <c r="I65" s="2">
        <v>812</v>
      </c>
      <c r="J65" s="2">
        <v>817</v>
      </c>
      <c r="K65" t="str">
        <f t="shared" si="0"/>
        <v>Intensive</v>
      </c>
    </row>
    <row r="66" spans="1:11" x14ac:dyDescent="0.25">
      <c r="A66" s="11">
        <v>40</v>
      </c>
      <c r="B66" s="2">
        <v>820</v>
      </c>
      <c r="C66" s="2">
        <v>20.5</v>
      </c>
      <c r="E66" s="11">
        <v>40</v>
      </c>
      <c r="F66" s="2">
        <v>1260</v>
      </c>
      <c r="G66" s="2">
        <v>1255</v>
      </c>
      <c r="H66" s="2">
        <v>1153</v>
      </c>
      <c r="I66" s="2">
        <v>837</v>
      </c>
      <c r="J66" s="2">
        <v>820</v>
      </c>
      <c r="K66" t="str">
        <f t="shared" si="0"/>
        <v>Professional</v>
      </c>
    </row>
    <row r="67" spans="1:11" x14ac:dyDescent="0.25">
      <c r="A67" s="11">
        <v>41</v>
      </c>
      <c r="B67" s="2">
        <v>823</v>
      </c>
      <c r="C67" s="2">
        <v>20.073170731707318</v>
      </c>
      <c r="E67" s="11">
        <v>41</v>
      </c>
      <c r="F67" s="2">
        <v>1285</v>
      </c>
      <c r="G67" s="2">
        <v>1280</v>
      </c>
      <c r="H67" s="2">
        <v>1178</v>
      </c>
      <c r="I67" s="2">
        <v>862</v>
      </c>
      <c r="J67" s="2">
        <v>823</v>
      </c>
      <c r="K67" t="str">
        <f t="shared" si="0"/>
        <v>Professional</v>
      </c>
    </row>
    <row r="68" spans="1:11" x14ac:dyDescent="0.25">
      <c r="A68" s="11">
        <v>42</v>
      </c>
      <c r="B68" s="2">
        <v>826</v>
      </c>
      <c r="C68" s="2">
        <v>19.666666666666668</v>
      </c>
      <c r="E68" s="11">
        <v>42</v>
      </c>
      <c r="F68" s="2">
        <v>1310</v>
      </c>
      <c r="G68" s="2">
        <v>1305</v>
      </c>
      <c r="H68" s="2">
        <v>1203</v>
      </c>
      <c r="I68" s="2">
        <v>887</v>
      </c>
      <c r="J68" s="2">
        <v>826</v>
      </c>
      <c r="K68" t="str">
        <f t="shared" si="0"/>
        <v>Professional</v>
      </c>
    </row>
    <row r="69" spans="1:11" x14ac:dyDescent="0.25">
      <c r="A69" s="11">
        <v>43</v>
      </c>
      <c r="B69" s="2">
        <v>829</v>
      </c>
      <c r="C69" s="2">
        <v>19.279069767441861</v>
      </c>
      <c r="E69" s="11">
        <v>43</v>
      </c>
      <c r="F69" s="2">
        <v>1335</v>
      </c>
      <c r="G69" s="2">
        <v>1330</v>
      </c>
      <c r="H69" s="2">
        <v>1228</v>
      </c>
      <c r="I69" s="2">
        <v>912</v>
      </c>
      <c r="J69" s="2">
        <v>829</v>
      </c>
      <c r="K69" t="str">
        <f t="shared" si="0"/>
        <v>Professional</v>
      </c>
    </row>
    <row r="70" spans="1:11" x14ac:dyDescent="0.25">
      <c r="A70" s="11">
        <v>44</v>
      </c>
      <c r="B70" s="2">
        <v>832</v>
      </c>
      <c r="C70" s="2">
        <v>18.90909090909091</v>
      </c>
      <c r="E70" s="11">
        <v>44</v>
      </c>
      <c r="F70" s="2">
        <v>1360</v>
      </c>
      <c r="G70" s="2">
        <v>1355</v>
      </c>
      <c r="H70" s="2">
        <v>1253</v>
      </c>
      <c r="I70" s="2">
        <v>937</v>
      </c>
      <c r="J70" s="2">
        <v>832</v>
      </c>
      <c r="K70" t="str">
        <f t="shared" si="0"/>
        <v>Professional</v>
      </c>
    </row>
    <row r="71" spans="1:11" x14ac:dyDescent="0.25">
      <c r="A71" s="11">
        <v>45</v>
      </c>
      <c r="B71" s="2">
        <v>835</v>
      </c>
      <c r="C71" s="2">
        <v>18.555555555555557</v>
      </c>
      <c r="E71" s="11">
        <v>45</v>
      </c>
      <c r="F71" s="2">
        <v>1385</v>
      </c>
      <c r="G71" s="2">
        <v>1380</v>
      </c>
      <c r="H71" s="2">
        <v>1278</v>
      </c>
      <c r="I71" s="2">
        <v>962</v>
      </c>
      <c r="J71" s="2">
        <v>835</v>
      </c>
      <c r="K71" t="str">
        <f t="shared" si="0"/>
        <v>Professional</v>
      </c>
    </row>
    <row r="72" spans="1:11" x14ac:dyDescent="0.25">
      <c r="A72" s="11">
        <v>46</v>
      </c>
      <c r="B72" s="2">
        <v>838</v>
      </c>
      <c r="C72" s="2">
        <v>18.217391304347824</v>
      </c>
      <c r="E72" s="11">
        <v>46</v>
      </c>
      <c r="F72" s="2">
        <v>1410</v>
      </c>
      <c r="G72" s="2">
        <v>1405</v>
      </c>
      <c r="H72" s="2">
        <v>1303</v>
      </c>
      <c r="I72" s="2">
        <v>987</v>
      </c>
      <c r="J72" s="2">
        <v>838</v>
      </c>
      <c r="K72" t="str">
        <f t="shared" si="0"/>
        <v>Professional</v>
      </c>
    </row>
    <row r="73" spans="1:11" x14ac:dyDescent="0.25">
      <c r="A73" s="11">
        <v>47</v>
      </c>
      <c r="B73" s="2">
        <v>841</v>
      </c>
      <c r="C73" s="2">
        <v>17.893617021276597</v>
      </c>
      <c r="E73" s="11">
        <v>47</v>
      </c>
      <c r="F73" s="2">
        <v>1435</v>
      </c>
      <c r="G73" s="2">
        <v>1430</v>
      </c>
      <c r="H73" s="2">
        <v>1328</v>
      </c>
      <c r="I73" s="2">
        <v>1012</v>
      </c>
      <c r="J73" s="2">
        <v>841</v>
      </c>
      <c r="K73" t="str">
        <f t="shared" si="0"/>
        <v>Professional</v>
      </c>
    </row>
    <row r="74" spans="1:11" x14ac:dyDescent="0.25">
      <c r="A74" s="11">
        <v>48</v>
      </c>
      <c r="B74" s="2">
        <v>844</v>
      </c>
      <c r="C74" s="2">
        <v>17.583333333333332</v>
      </c>
      <c r="E74" s="11">
        <v>48</v>
      </c>
      <c r="F74" s="2">
        <v>1460</v>
      </c>
      <c r="G74" s="2">
        <v>1455</v>
      </c>
      <c r="H74" s="2">
        <v>1353</v>
      </c>
      <c r="I74" s="2">
        <v>1037</v>
      </c>
      <c r="J74" s="2">
        <v>844</v>
      </c>
      <c r="K74" t="str">
        <f t="shared" si="0"/>
        <v>Professional</v>
      </c>
    </row>
    <row r="75" spans="1:11" x14ac:dyDescent="0.25">
      <c r="A75" s="11">
        <v>49</v>
      </c>
      <c r="B75" s="2">
        <v>847</v>
      </c>
      <c r="C75" s="2">
        <v>17.285714285714285</v>
      </c>
      <c r="E75" s="11">
        <v>49</v>
      </c>
      <c r="F75" s="2">
        <v>1485</v>
      </c>
      <c r="G75" s="2">
        <v>1480</v>
      </c>
      <c r="H75" s="2">
        <v>1378</v>
      </c>
      <c r="I75" s="2">
        <v>1062</v>
      </c>
      <c r="J75" s="2">
        <v>847</v>
      </c>
      <c r="K75" t="str">
        <f t="shared" si="0"/>
        <v>Professional</v>
      </c>
    </row>
    <row r="76" spans="1:11" x14ac:dyDescent="0.25">
      <c r="A76" s="11">
        <v>50</v>
      </c>
      <c r="B76" s="2">
        <v>850</v>
      </c>
      <c r="C76" s="2">
        <v>17</v>
      </c>
      <c r="E76" s="11">
        <v>50</v>
      </c>
      <c r="F76" s="2">
        <v>1510</v>
      </c>
      <c r="G76" s="2">
        <v>1505</v>
      </c>
      <c r="H76" s="2">
        <v>1403</v>
      </c>
      <c r="I76" s="2">
        <v>1087</v>
      </c>
      <c r="J76" s="2">
        <v>850</v>
      </c>
      <c r="K76" t="str">
        <f t="shared" si="0"/>
        <v>Professional</v>
      </c>
    </row>
  </sheetData>
  <conditionalFormatting sqref="F27:J76">
    <cfRule type="expression" dxfId="0" priority="1">
      <formula>F27=MIN($F27:$J2727)</formula>
    </cfRule>
  </conditionalFormatting>
  <dataValidations count="1">
    <dataValidation type="list" allowBlank="1" showInputMessage="1" showErrorMessage="1" sqref="G12" xr:uid="{00000000-0002-0000-0200-000000000000}">
      <formula1>$A$4:$A$8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2</vt:i4>
      </vt:variant>
      <vt:variant>
        <vt:lpstr>Plages nommées</vt:lpstr>
      </vt:variant>
      <vt:variant>
        <vt:i4>19</vt:i4>
      </vt:variant>
    </vt:vector>
  </HeadingPairs>
  <TitlesOfParts>
    <vt:vector size="22" baseType="lpstr">
      <vt:lpstr>Model</vt:lpstr>
      <vt:lpstr>Graph1</vt:lpstr>
      <vt:lpstr>Graph2</vt:lpstr>
      <vt:lpstr>addroundfee</vt:lpstr>
      <vt:lpstr>Average_cost_per_round</vt:lpstr>
      <vt:lpstr>Cost_of_additional_rounds</vt:lpstr>
      <vt:lpstr>Max___of_rounds_allowed</vt:lpstr>
      <vt:lpstr>nbrounds</vt:lpstr>
      <vt:lpstr>of_additional_rounds_played</vt:lpstr>
      <vt:lpstr>rounds_cost</vt:lpstr>
      <vt:lpstr>roundsplayed</vt:lpstr>
      <vt:lpstr>roundtable</vt:lpstr>
      <vt:lpstr>subs</vt:lpstr>
      <vt:lpstr>Subscrip_cost</vt:lpstr>
      <vt:lpstr>Subscription_cost</vt:lpstr>
      <vt:lpstr>substable</vt:lpstr>
      <vt:lpstr>Total_cost</vt:lpstr>
      <vt:lpstr>Total_cost_of_max._subscription_rounds</vt:lpstr>
      <vt:lpstr>Total_cost1</vt:lpstr>
      <vt:lpstr>Total_subscription_cost</vt:lpstr>
      <vt:lpstr>unit_cost</vt:lpstr>
      <vt:lpstr>Unit_cost_of_the_subscription_rounds</vt:lpstr>
    </vt:vector>
  </TitlesOfParts>
  <Company>CCIP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HECPARIS</dc:creator>
  <cp:lastModifiedBy>alexis.joulie@venturistic.io</cp:lastModifiedBy>
  <dcterms:created xsi:type="dcterms:W3CDTF">2010-06-16T13:08:49Z</dcterms:created>
  <dcterms:modified xsi:type="dcterms:W3CDTF">2021-12-09T08:30:17Z</dcterms:modified>
</cp:coreProperties>
</file>