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Ксения\Desktop\ХОЧУ ЛЮБВИ\УЁБА\6 семак\МСС\"/>
    </mc:Choice>
  </mc:AlternateContent>
  <xr:revisionPtr revIDLastSave="0" documentId="13_ncr:1_{9A98A5CE-8008-4BA3-8B0D-D274A560B16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Неявный вид" sheetId="1" r:id="rId1"/>
    <sheet name="Явный вид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AF34" i="2" s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18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4" i="1"/>
  <c r="Q25" i="2" l="1"/>
  <c r="V25" i="2"/>
  <c r="AC25" i="2"/>
  <c r="L34" i="2"/>
  <c r="T34" i="2"/>
  <c r="AB34" i="2"/>
  <c r="H25" i="2"/>
  <c r="M25" i="2"/>
  <c r="R25" i="2"/>
  <c r="X25" i="2"/>
  <c r="AF25" i="2"/>
  <c r="O34" i="2"/>
  <c r="W34" i="2"/>
  <c r="AE34" i="2"/>
  <c r="L25" i="2"/>
  <c r="F22" i="2"/>
  <c r="G25" i="2" s="1"/>
  <c r="I25" i="2"/>
  <c r="N25" i="2"/>
  <c r="T25" i="2"/>
  <c r="Y25" i="2"/>
  <c r="AG25" i="2"/>
  <c r="H34" i="2"/>
  <c r="P34" i="2"/>
  <c r="X34" i="2"/>
  <c r="AH34" i="2"/>
  <c r="AD34" i="2"/>
  <c r="Z34" i="2"/>
  <c r="V34" i="2"/>
  <c r="R34" i="2"/>
  <c r="N34" i="2"/>
  <c r="J34" i="2"/>
  <c r="AI25" i="2"/>
  <c r="AE25" i="2"/>
  <c r="AA25" i="2"/>
  <c r="W25" i="2"/>
  <c r="S25" i="2"/>
  <c r="O25" i="2"/>
  <c r="K25" i="2"/>
  <c r="G21" i="2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C5" i="2"/>
  <c r="AG34" i="2"/>
  <c r="AC34" i="2"/>
  <c r="Y34" i="2"/>
  <c r="U34" i="2"/>
  <c r="Q34" i="2"/>
  <c r="M34" i="2"/>
  <c r="I34" i="2"/>
  <c r="F31" i="2"/>
  <c r="G34" i="2" s="1"/>
  <c r="AH25" i="2"/>
  <c r="AD25" i="2"/>
  <c r="Z25" i="2"/>
  <c r="G12" i="2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J25" i="2"/>
  <c r="P25" i="2"/>
  <c r="U25" i="2"/>
  <c r="AB25" i="2"/>
  <c r="G30" i="2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K34" i="2"/>
  <c r="S34" i="2"/>
  <c r="AA34" i="2"/>
  <c r="AI34" i="2"/>
  <c r="F41" i="1"/>
  <c r="AF38" i="1"/>
  <c r="AB38" i="1"/>
  <c r="X38" i="1"/>
  <c r="T38" i="1"/>
  <c r="P38" i="1"/>
  <c r="L38" i="1"/>
  <c r="H38" i="1"/>
  <c r="AG37" i="1"/>
  <c r="AC37" i="1"/>
  <c r="Y37" i="1"/>
  <c r="U37" i="1"/>
  <c r="Q37" i="1"/>
  <c r="M37" i="1"/>
  <c r="I37" i="1"/>
  <c r="AI38" i="1"/>
  <c r="AE38" i="1"/>
  <c r="AA38" i="1"/>
  <c r="W38" i="1"/>
  <c r="S38" i="1"/>
  <c r="O38" i="1"/>
  <c r="K38" i="1"/>
  <c r="AF37" i="1"/>
  <c r="AB37" i="1"/>
  <c r="X37" i="1"/>
  <c r="T37" i="1"/>
  <c r="P37" i="1"/>
  <c r="L37" i="1"/>
  <c r="H37" i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F25" i="1"/>
  <c r="AB25" i="1"/>
  <c r="X25" i="1"/>
  <c r="T25" i="1"/>
  <c r="P25" i="1"/>
  <c r="L25" i="1"/>
  <c r="H25" i="1"/>
  <c r="C15" i="1"/>
  <c r="AH38" i="1"/>
  <c r="Z38" i="1"/>
  <c r="R38" i="1"/>
  <c r="J38" i="1"/>
  <c r="AE37" i="1"/>
  <c r="W37" i="1"/>
  <c r="O37" i="1"/>
  <c r="AE25" i="1"/>
  <c r="Z25" i="1"/>
  <c r="U25" i="1"/>
  <c r="O25" i="1"/>
  <c r="J25" i="1"/>
  <c r="AG38" i="1"/>
  <c r="Y38" i="1"/>
  <c r="Q38" i="1"/>
  <c r="I38" i="1"/>
  <c r="AD37" i="1"/>
  <c r="V37" i="1"/>
  <c r="N37" i="1"/>
  <c r="F35" i="1"/>
  <c r="AI25" i="1"/>
  <c r="AD25" i="1"/>
  <c r="Y25" i="1"/>
  <c r="S25" i="1"/>
  <c r="N25" i="1"/>
  <c r="I25" i="1"/>
  <c r="F22" i="1"/>
  <c r="AD38" i="1"/>
  <c r="V38" i="1"/>
  <c r="N38" i="1"/>
  <c r="AI37" i="1"/>
  <c r="AA37" i="1"/>
  <c r="S37" i="1"/>
  <c r="K37" i="1"/>
  <c r="AH25" i="1"/>
  <c r="AC25" i="1"/>
  <c r="W25" i="1"/>
  <c r="R25" i="1"/>
  <c r="M25" i="1"/>
  <c r="C16" i="1"/>
  <c r="G18" i="1" s="1"/>
  <c r="J4" i="1"/>
  <c r="AC38" i="1"/>
  <c r="U38" i="1"/>
  <c r="M38" i="1"/>
  <c r="AH37" i="1"/>
  <c r="Z37" i="1"/>
  <c r="R37" i="1"/>
  <c r="J37" i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K25" i="1"/>
  <c r="AG25" i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Q25" i="1"/>
  <c r="V25" i="1"/>
  <c r="C14" i="1"/>
  <c r="AA25" i="1"/>
  <c r="AI33" i="2" l="1"/>
  <c r="AE33" i="2"/>
  <c r="AA33" i="2"/>
  <c r="W33" i="2"/>
  <c r="S33" i="2"/>
  <c r="O33" i="2"/>
  <c r="K33" i="2"/>
  <c r="G33" i="2"/>
  <c r="AF24" i="2"/>
  <c r="AB24" i="2"/>
  <c r="X24" i="2"/>
  <c r="T24" i="2"/>
  <c r="P24" i="2"/>
  <c r="L24" i="2"/>
  <c r="H24" i="2"/>
  <c r="AF15" i="2"/>
  <c r="AB15" i="2"/>
  <c r="X15" i="2"/>
  <c r="T15" i="2"/>
  <c r="P15" i="2"/>
  <c r="L15" i="2"/>
  <c r="H15" i="2"/>
  <c r="AH33" i="2"/>
  <c r="AD33" i="2"/>
  <c r="Z33" i="2"/>
  <c r="V33" i="2"/>
  <c r="R33" i="2"/>
  <c r="N33" i="2"/>
  <c r="J33" i="2"/>
  <c r="AF33" i="2"/>
  <c r="X33" i="2"/>
  <c r="P33" i="2"/>
  <c r="H33" i="2"/>
  <c r="AH24" i="2"/>
  <c r="AC24" i="2"/>
  <c r="W24" i="2"/>
  <c r="R24" i="2"/>
  <c r="M24" i="2"/>
  <c r="G24" i="2"/>
  <c r="AI15" i="2"/>
  <c r="AD15" i="2"/>
  <c r="Y15" i="2"/>
  <c r="S15" i="2"/>
  <c r="N15" i="2"/>
  <c r="I15" i="2"/>
  <c r="AH15" i="2"/>
  <c r="W15" i="2"/>
  <c r="R15" i="2"/>
  <c r="G15" i="2"/>
  <c r="AE15" i="2"/>
  <c r="O15" i="2"/>
  <c r="AC33" i="2"/>
  <c r="U33" i="2"/>
  <c r="M33" i="2"/>
  <c r="AG24" i="2"/>
  <c r="AA24" i="2"/>
  <c r="V24" i="2"/>
  <c r="Q24" i="2"/>
  <c r="K24" i="2"/>
  <c r="AC15" i="2"/>
  <c r="M15" i="2"/>
  <c r="I24" i="2"/>
  <c r="U15" i="2"/>
  <c r="AB33" i="2"/>
  <c r="T33" i="2"/>
  <c r="L33" i="2"/>
  <c r="AE24" i="2"/>
  <c r="Z24" i="2"/>
  <c r="U24" i="2"/>
  <c r="O24" i="2"/>
  <c r="J24" i="2"/>
  <c r="AG15" i="2"/>
  <c r="AA15" i="2"/>
  <c r="V15" i="2"/>
  <c r="Q15" i="2"/>
  <c r="K15" i="2"/>
  <c r="AG33" i="2"/>
  <c r="Y33" i="2"/>
  <c r="Q33" i="2"/>
  <c r="I33" i="2"/>
  <c r="AI24" i="2"/>
  <c r="AD24" i="2"/>
  <c r="Y24" i="2"/>
  <c r="S24" i="2"/>
  <c r="N24" i="2"/>
  <c r="Z15" i="2"/>
  <c r="J15" i="2"/>
  <c r="G38" i="1"/>
  <c r="G37" i="1"/>
  <c r="G27" i="1"/>
  <c r="G17" i="1"/>
  <c r="H18" i="1" s="1"/>
  <c r="F26" i="1"/>
  <c r="F28" i="1"/>
  <c r="G28" i="1" s="1"/>
  <c r="H28" i="1" s="1"/>
  <c r="G25" i="1"/>
  <c r="H27" i="1" l="1"/>
  <c r="I28" i="1"/>
  <c r="H17" i="1"/>
  <c r="I27" i="1" l="1"/>
  <c r="I17" i="1"/>
  <c r="I18" i="1"/>
  <c r="J18" i="1" s="1"/>
  <c r="J27" i="1" l="1"/>
  <c r="J28" i="1"/>
  <c r="K28" i="1" s="1"/>
  <c r="J17" i="1"/>
  <c r="K27" i="1" l="1"/>
  <c r="K17" i="1"/>
  <c r="K18" i="1"/>
  <c r="L18" i="1" s="1"/>
  <c r="L27" i="1" l="1"/>
  <c r="L28" i="1"/>
  <c r="M28" i="1" s="1"/>
  <c r="L17" i="1"/>
  <c r="M27" i="1" l="1"/>
  <c r="M17" i="1"/>
  <c r="M18" i="1"/>
  <c r="N18" i="1" s="1"/>
  <c r="N27" i="1" l="1"/>
  <c r="N17" i="1"/>
  <c r="N28" i="1"/>
  <c r="O27" i="1" l="1"/>
  <c r="O28" i="1"/>
  <c r="P28" i="1" s="1"/>
  <c r="O17" i="1"/>
  <c r="O18" i="1"/>
  <c r="P18" i="1" s="1"/>
  <c r="P27" i="1" l="1"/>
  <c r="Q28" i="1" s="1"/>
  <c r="P17" i="1"/>
  <c r="Q17" i="1" l="1"/>
  <c r="Q27" i="1"/>
  <c r="Q18" i="1"/>
  <c r="R27" i="1" l="1"/>
  <c r="R17" i="1"/>
  <c r="R18" i="1"/>
  <c r="R28" i="1"/>
  <c r="S28" i="1" s="1"/>
  <c r="S27" i="1" l="1"/>
  <c r="S17" i="1"/>
  <c r="S18" i="1"/>
  <c r="T18" i="1" s="1"/>
  <c r="T27" i="1" l="1"/>
  <c r="T17" i="1"/>
  <c r="T28" i="1"/>
  <c r="U28" i="1" l="1"/>
  <c r="U27" i="1"/>
  <c r="U17" i="1"/>
  <c r="U18" i="1"/>
  <c r="V27" i="1" l="1"/>
  <c r="V18" i="1"/>
  <c r="W18" i="1" s="1"/>
  <c r="V17" i="1"/>
  <c r="V28" i="1"/>
  <c r="W28" i="1" s="1"/>
  <c r="W27" i="1" l="1"/>
  <c r="W17" i="1"/>
  <c r="X17" i="1" l="1"/>
  <c r="X27" i="1"/>
  <c r="X28" i="1"/>
  <c r="X18" i="1"/>
  <c r="Y18" i="1" s="1"/>
  <c r="Y27" i="1" l="1"/>
  <c r="Y17" i="1"/>
  <c r="Z18" i="1" s="1"/>
  <c r="Y28" i="1"/>
  <c r="Z28" i="1" s="1"/>
  <c r="Z27" i="1" l="1"/>
  <c r="Z17" i="1"/>
  <c r="AA27" i="1" l="1"/>
  <c r="AA17" i="1"/>
  <c r="AA28" i="1"/>
  <c r="AA18" i="1"/>
  <c r="AB17" i="1" l="1"/>
  <c r="AB27" i="1"/>
  <c r="AB18" i="1"/>
  <c r="AC18" i="1" s="1"/>
  <c r="AB28" i="1"/>
  <c r="AC28" i="1" s="1"/>
  <c r="AC27" i="1" l="1"/>
  <c r="AD28" i="1" s="1"/>
  <c r="AC17" i="1"/>
  <c r="AD18" i="1"/>
  <c r="AD27" i="1" l="1"/>
  <c r="AD17" i="1"/>
  <c r="AE27" i="1" l="1"/>
  <c r="AE17" i="1"/>
  <c r="AE18" i="1"/>
  <c r="AF18" i="1" s="1"/>
  <c r="AE28" i="1"/>
  <c r="AF28" i="1" s="1"/>
  <c r="AF27" i="1" l="1"/>
  <c r="AF17" i="1"/>
  <c r="AG18" i="1" s="1"/>
  <c r="AG27" i="1" l="1"/>
  <c r="AG17" i="1"/>
  <c r="AG28" i="1"/>
  <c r="AH28" i="1" s="1"/>
  <c r="AH27" i="1" l="1"/>
  <c r="AI28" i="1"/>
  <c r="AH17" i="1"/>
  <c r="AH18" i="1"/>
  <c r="AI18" i="1" s="1"/>
  <c r="AI27" i="1" l="1"/>
  <c r="AI17" i="1"/>
  <c r="AJ18" i="1" s="1"/>
  <c r="AI24" i="1" l="1"/>
  <c r="AH24" i="1" s="1"/>
  <c r="AG24" i="1" s="1"/>
  <c r="AF24" i="1" s="1"/>
  <c r="AE24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T24" i="1" s="1"/>
  <c r="S24" i="1" s="1"/>
  <c r="R24" i="1" s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AJ27" i="1"/>
  <c r="AI15" i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AJ17" i="1"/>
  <c r="AJ28" i="1"/>
</calcChain>
</file>

<file path=xl/sharedStrings.xml><?xml version="1.0" encoding="utf-8"?>
<sst xmlns="http://schemas.openxmlformats.org/spreadsheetml/2006/main" count="67" uniqueCount="27">
  <si>
    <t>L</t>
  </si>
  <si>
    <t>dx</t>
  </si>
  <si>
    <t>dtzapas</t>
  </si>
  <si>
    <t>dt&lt;dx^2</t>
  </si>
  <si>
    <t>dt</t>
  </si>
  <si>
    <t>t</t>
  </si>
  <si>
    <t xml:space="preserve"> </t>
  </si>
  <si>
    <t>Cp</t>
  </si>
  <si>
    <t>ro</t>
  </si>
  <si>
    <t>lamda</t>
  </si>
  <si>
    <t>tstart</t>
  </si>
  <si>
    <t>tend</t>
  </si>
  <si>
    <t>T</t>
  </si>
  <si>
    <t>A</t>
  </si>
  <si>
    <t>B</t>
  </si>
  <si>
    <t>Ti</t>
  </si>
  <si>
    <t>C</t>
  </si>
  <si>
    <t>F</t>
  </si>
  <si>
    <t>Alpha</t>
  </si>
  <si>
    <t>Betta</t>
  </si>
  <si>
    <t>Макрос DZno2</t>
  </si>
  <si>
    <t>q_start</t>
  </si>
  <si>
    <t>T_iter</t>
  </si>
  <si>
    <t>q</t>
  </si>
  <si>
    <t>T_gas</t>
  </si>
  <si>
    <t>alpha</t>
  </si>
  <si>
    <t>доп метод расчета + 2 гр усл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</si>
</sst>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_ ;\-0.000\ "/>
    <numFmt numFmtId="166" formatCode="0_ ;\-0\ "/>
    <numFmt numFmtId="167" formatCode="0.00_ ;\-0.00\ "/>
    <numFmt numFmtId="168" formatCode="0.00000_ ;\-0.00000\ 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65" fontId="0" fillId="0" borderId="1" xfId="0" applyNumberFormat="1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165" fontId="0" fillId="0" borderId="5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6" fontId="0" fillId="0" borderId="12" xfId="0" applyNumberFormat="1" applyBorder="1"/>
    <xf numFmtId="166" fontId="0" fillId="0" borderId="13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/>
    <xf numFmtId="0" fontId="0" fillId="4" borderId="5" xfId="0" applyFill="1" applyBorder="1"/>
    <xf numFmtId="0" fontId="0" fillId="4" borderId="1" xfId="0" applyFill="1" applyBorder="1"/>
    <xf numFmtId="167" fontId="0" fillId="0" borderId="0" xfId="0" applyNumberFormat="1"/>
    <xf numFmtId="167" fontId="0" fillId="0" borderId="1" xfId="0" applyNumberFormat="1" applyBorder="1"/>
    <xf numFmtId="167" fontId="0" fillId="0" borderId="5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8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167" fontId="0" fillId="2" borderId="1" xfId="0" applyNumberFormat="1" applyFill="1" applyBorder="1"/>
    <xf numFmtId="167" fontId="0" fillId="3" borderId="1" xfId="0" applyNumberFormat="1" applyFill="1" applyBorder="1"/>
    <xf numFmtId="167" fontId="0" fillId="0" borderId="0" xfId="0" applyNumberFormat="1" applyFill="1"/>
    <xf numFmtId="166" fontId="0" fillId="4" borderId="5" xfId="0" applyNumberFormat="1" applyFill="1" applyBorder="1"/>
    <xf numFmtId="166" fontId="0" fillId="4" borderId="1" xfId="0" applyNumberFormat="1" applyFill="1" applyBorder="1"/>
    <xf numFmtId="166" fontId="0" fillId="0" borderId="0" xfId="0" applyNumberFormat="1" applyFill="1"/>
    <xf numFmtId="168" fontId="0" fillId="0" borderId="5" xfId="0" applyNumberFormat="1" applyBorder="1"/>
    <xf numFmtId="168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Второй род в неявном виде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'Неявный вид'!$F$21:$AJ$21</c:f>
              <c:numCache>
                <c:formatCode>0.00000_ ;\-0.00000\ </c:formatCode>
                <c:ptCount val="31"/>
                <c:pt idx="0">
                  <c:v>0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2.3333333333333334E-2</c:v>
                </c:pt>
                <c:pt idx="8">
                  <c:v>2.6666666666666668E-2</c:v>
                </c:pt>
                <c:pt idx="9">
                  <c:v>3.0000000000000002E-2</c:v>
                </c:pt>
                <c:pt idx="10">
                  <c:v>3.3333333333333333E-2</c:v>
                </c:pt>
                <c:pt idx="11">
                  <c:v>3.6666666666666667E-2</c:v>
                </c:pt>
                <c:pt idx="12">
                  <c:v>0.04</c:v>
                </c:pt>
                <c:pt idx="13">
                  <c:v>4.3333333333333335E-2</c:v>
                </c:pt>
                <c:pt idx="14">
                  <c:v>4.6666666666666669E-2</c:v>
                </c:pt>
                <c:pt idx="15">
                  <c:v>0.05</c:v>
                </c:pt>
                <c:pt idx="16">
                  <c:v>5.3333333333333337E-2</c:v>
                </c:pt>
                <c:pt idx="17">
                  <c:v>5.6666666666666671E-2</c:v>
                </c:pt>
                <c:pt idx="18">
                  <c:v>6.0000000000000005E-2</c:v>
                </c:pt>
                <c:pt idx="19">
                  <c:v>6.3333333333333339E-2</c:v>
                </c:pt>
                <c:pt idx="20">
                  <c:v>6.6666666666666666E-2</c:v>
                </c:pt>
                <c:pt idx="21">
                  <c:v>6.9999999999999993E-2</c:v>
                </c:pt>
                <c:pt idx="22">
                  <c:v>7.333333333333332E-2</c:v>
                </c:pt>
                <c:pt idx="23">
                  <c:v>7.6666666666666647E-2</c:v>
                </c:pt>
                <c:pt idx="24">
                  <c:v>7.9999999999999974E-2</c:v>
                </c:pt>
                <c:pt idx="25">
                  <c:v>8.3333333333333301E-2</c:v>
                </c:pt>
                <c:pt idx="26">
                  <c:v>8.6666666666666628E-2</c:v>
                </c:pt>
                <c:pt idx="27">
                  <c:v>8.9999999999999955E-2</c:v>
                </c:pt>
                <c:pt idx="28">
                  <c:v>9.3333333333333282E-2</c:v>
                </c:pt>
                <c:pt idx="29">
                  <c:v>9.6666666666666609E-2</c:v>
                </c:pt>
                <c:pt idx="30">
                  <c:v>9.9999999999999936E-2</c:v>
                </c:pt>
              </c:numCache>
            </c:numRef>
          </c:xVal>
          <c:yVal>
            <c:numRef>
              <c:f>'Неявный вид'!$F$22:$AJ$22</c:f>
              <c:numCache>
                <c:formatCode>General</c:formatCode>
                <c:ptCount val="31"/>
                <c:pt idx="0">
                  <c:v>244.22170195202258</c:v>
                </c:pt>
                <c:pt idx="1">
                  <c:v>237.55503528535593</c:v>
                </c:pt>
                <c:pt idx="2">
                  <c:v>232.13643897667549</c:v>
                </c:pt>
                <c:pt idx="3">
                  <c:v>226.78448919437756</c:v>
                </c:pt>
                <c:pt idx="4">
                  <c:v>221.49757909955346</c:v>
                </c:pt>
                <c:pt idx="5">
                  <c:v>216.27402236217617</c:v>
                </c:pt>
                <c:pt idx="6">
                  <c:v>211.11205522211642</c:v>
                </c:pt>
                <c:pt idx="7">
                  <c:v>206.0098386447934</c:v>
                </c:pt>
                <c:pt idx="8">
                  <c:v>200.96546056882565</c:v>
                </c:pt>
                <c:pt idx="9">
                  <c:v>195.97693824293469</c:v>
                </c:pt>
                <c:pt idx="10">
                  <c:v>191.04222064924596</c:v>
                </c:pt>
                <c:pt idx="11">
                  <c:v>186.15919101002515</c:v>
                </c:pt>
                <c:pt idx="12">
                  <c:v>181.32566937478603</c:v>
                </c:pt>
                <c:pt idx="13">
                  <c:v>176.53941528460851</c:v>
                </c:pt>
                <c:pt idx="14">
                  <c:v>171.79813051041018</c:v>
                </c:pt>
                <c:pt idx="15">
                  <c:v>167.09946186182469</c:v>
                </c:pt>
                <c:pt idx="16">
                  <c:v>162.44100406325452</c:v>
                </c:pt>
                <c:pt idx="17">
                  <c:v>157.82030269358268</c:v>
                </c:pt>
                <c:pt idx="18">
                  <c:v>153.23485718595032</c:v>
                </c:pt>
                <c:pt idx="19">
                  <c:v>148.68212388393457</c:v>
                </c:pt>
                <c:pt idx="20">
                  <c:v>144.15951915039079</c:v>
                </c:pt>
                <c:pt idx="21">
                  <c:v>139.66442252516001</c:v>
                </c:pt>
                <c:pt idx="22">
                  <c:v>135.19417992778176</c:v>
                </c:pt>
                <c:pt idx="23">
                  <c:v>130.74610690129862</c:v>
                </c:pt>
                <c:pt idx="24">
                  <c:v>126.31749189318714</c:v>
                </c:pt>
                <c:pt idx="25">
                  <c:v>121.9055995694056</c:v>
                </c:pt>
                <c:pt idx="26">
                  <c:v>117.50767415750811</c:v>
                </c:pt>
                <c:pt idx="27">
                  <c:v>113.12094281473883</c:v>
                </c:pt>
                <c:pt idx="28">
                  <c:v>108.74261901698999</c:v>
                </c:pt>
                <c:pt idx="29">
                  <c:v>104.36990596448156</c:v>
                </c:pt>
                <c:pt idx="3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5-405C-A106-42115DE6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91104"/>
        <c:axId val="1832802752"/>
      </c:scatterChart>
      <c:valAx>
        <c:axId val="18327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_ ;\-0.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802752"/>
        <c:crosses val="autoZero"/>
        <c:crossBetween val="midCat"/>
      </c:valAx>
      <c:valAx>
        <c:axId val="18328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7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Второй род в явном виде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'Неявный вид'!$F$12:$AJ$12</c:f>
              <c:numCache>
                <c:formatCode>0.000_ ;\-0.000\ </c:formatCode>
                <c:ptCount val="31"/>
                <c:pt idx="0">
                  <c:v>0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2.3333333333333334E-2</c:v>
                </c:pt>
                <c:pt idx="8">
                  <c:v>2.6666666666666668E-2</c:v>
                </c:pt>
                <c:pt idx="9">
                  <c:v>3.0000000000000002E-2</c:v>
                </c:pt>
                <c:pt idx="10">
                  <c:v>3.3333333333333333E-2</c:v>
                </c:pt>
                <c:pt idx="11">
                  <c:v>3.6666666666666667E-2</c:v>
                </c:pt>
                <c:pt idx="12">
                  <c:v>0.04</c:v>
                </c:pt>
                <c:pt idx="13">
                  <c:v>4.3333333333333335E-2</c:v>
                </c:pt>
                <c:pt idx="14">
                  <c:v>4.6666666666666669E-2</c:v>
                </c:pt>
                <c:pt idx="15">
                  <c:v>0.05</c:v>
                </c:pt>
                <c:pt idx="16">
                  <c:v>5.3333333333333337E-2</c:v>
                </c:pt>
                <c:pt idx="17">
                  <c:v>5.6666666666666671E-2</c:v>
                </c:pt>
                <c:pt idx="18">
                  <c:v>6.0000000000000005E-2</c:v>
                </c:pt>
                <c:pt idx="19">
                  <c:v>6.3333333333333339E-2</c:v>
                </c:pt>
                <c:pt idx="20">
                  <c:v>6.6666666666666666E-2</c:v>
                </c:pt>
                <c:pt idx="21">
                  <c:v>6.9999999999999993E-2</c:v>
                </c:pt>
                <c:pt idx="22">
                  <c:v>7.333333333333332E-2</c:v>
                </c:pt>
                <c:pt idx="23">
                  <c:v>7.6666666666666647E-2</c:v>
                </c:pt>
                <c:pt idx="24">
                  <c:v>7.9999999999999974E-2</c:v>
                </c:pt>
                <c:pt idx="25">
                  <c:v>8.3333333333333301E-2</c:v>
                </c:pt>
                <c:pt idx="26">
                  <c:v>8.6666666666666628E-2</c:v>
                </c:pt>
                <c:pt idx="27">
                  <c:v>8.9999999999999955E-2</c:v>
                </c:pt>
                <c:pt idx="28">
                  <c:v>9.3333333333333282E-2</c:v>
                </c:pt>
                <c:pt idx="29">
                  <c:v>9.6666666666666609E-2</c:v>
                </c:pt>
                <c:pt idx="30">
                  <c:v>9.9999999999999936E-2</c:v>
                </c:pt>
              </c:numCache>
            </c:numRef>
          </c:xVal>
          <c:yVal>
            <c:numRef>
              <c:f>'Неявный вид'!$F$13:$AJ$13</c:f>
              <c:numCache>
                <c:formatCode>General</c:formatCode>
                <c:ptCount val="31"/>
                <c:pt idx="0">
                  <c:v>300</c:v>
                </c:pt>
                <c:pt idx="1">
                  <c:v>281.18191853916846</c:v>
                </c:pt>
                <c:pt idx="2">
                  <c:v>262.5422523076553</c:v>
                </c:pt>
                <c:pt idx="3">
                  <c:v>244.25393952101794</c:v>
                </c:pt>
                <c:pt idx="4">
                  <c:v>226.47947480392662</c:v>
                </c:pt>
                <c:pt idx="5">
                  <c:v>209.36682610946494</c:v>
                </c:pt>
                <c:pt idx="6">
                  <c:v>193.04643725636214</c:v>
                </c:pt>
                <c:pt idx="7">
                  <c:v>177.62936415475207</c:v>
                </c:pt>
                <c:pt idx="8">
                  <c:v>163.2064755025059</c:v>
                </c:pt>
                <c:pt idx="9">
                  <c:v>149.84857162761665</c:v>
                </c:pt>
                <c:pt idx="10">
                  <c:v>137.60723368431263</c:v>
                </c:pt>
                <c:pt idx="11">
                  <c:v>126.51620198058114</c:v>
                </c:pt>
                <c:pt idx="12">
                  <c:v>116.59308882972489</c:v>
                </c:pt>
                <c:pt idx="13">
                  <c:v>107.84125089999044</c:v>
                </c:pt>
                <c:pt idx="14">
                  <c:v>100.25167293163912</c:v>
                </c:pt>
                <c:pt idx="15">
                  <c:v>93.804744745013807</c:v>
                </c:pt>
                <c:pt idx="16">
                  <c:v>88.471843867395691</c:v>
                </c:pt>
                <c:pt idx="17">
                  <c:v>84.216665151745758</c:v>
                </c:pt>
                <c:pt idx="18">
                  <c:v>80.996265566606141</c:v>
                </c:pt>
                <c:pt idx="19">
                  <c:v>78.761816592041356</c:v>
                </c:pt>
                <c:pt idx="20">
                  <c:v>77.459078383852159</c:v>
                </c:pt>
                <c:pt idx="21">
                  <c:v>77.02862921624164</c:v>
                </c:pt>
                <c:pt idx="22">
                  <c:v>77.405900774524639</c:v>
                </c:pt>
                <c:pt idx="23">
                  <c:v>78.521084519754638</c:v>
                </c:pt>
                <c:pt idx="24">
                  <c:v>80.298986103025712</c:v>
                </c:pt>
                <c:pt idx="25">
                  <c:v>82.658912712240308</c:v>
                </c:pt>
                <c:pt idx="26">
                  <c:v>85.514680789677115</c:v>
                </c:pt>
                <c:pt idx="27">
                  <c:v>88.774826738945777</c:v>
                </c:pt>
                <c:pt idx="28">
                  <c:v>92.343088660120486</c:v>
                </c:pt>
                <c:pt idx="29">
                  <c:v>96.119200505506953</c:v>
                </c:pt>
                <c:pt idx="3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B-433A-B7C4-2B7E3426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12064"/>
        <c:axId val="1832712480"/>
      </c:scatterChart>
      <c:valAx>
        <c:axId val="18327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_ ;\-0.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712480"/>
        <c:crosses val="autoZero"/>
        <c:crossBetween val="midCat"/>
      </c:valAx>
      <c:valAx>
        <c:axId val="1832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7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8658</xdr:colOff>
      <xdr:row>39</xdr:row>
      <xdr:rowOff>13855</xdr:rowOff>
    </xdr:from>
    <xdr:to>
      <xdr:col>19</xdr:col>
      <xdr:colOff>34636</xdr:colOff>
      <xdr:row>56</xdr:row>
      <xdr:rowOff>51955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096F557-14ED-4C56-9950-6CF437326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34</xdr:row>
      <xdr:rowOff>173182</xdr:rowOff>
    </xdr:from>
    <xdr:to>
      <xdr:col>19</xdr:col>
      <xdr:colOff>17318</xdr:colOff>
      <xdr:row>52</xdr:row>
      <xdr:rowOff>17318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FB46345-0A27-461E-B5FB-C950E0C5D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kt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b/Desktop/Prkt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явный"/>
      <sheetName val="Явный"/>
    </sheetNames>
    <sheetDataSet>
      <sheetData sheetId="0">
        <row r="21">
          <cell r="F21">
            <v>0</v>
          </cell>
          <cell r="G21">
            <v>3.3333333333333335E-3</v>
          </cell>
          <cell r="H21">
            <v>6.6666666666666671E-3</v>
          </cell>
          <cell r="I21">
            <v>0.01</v>
          </cell>
          <cell r="J21">
            <v>1.3333333333333334E-2</v>
          </cell>
          <cell r="K21">
            <v>1.6666666666666666E-2</v>
          </cell>
          <cell r="L21">
            <v>0.02</v>
          </cell>
          <cell r="M21">
            <v>2.3333333333333334E-2</v>
          </cell>
          <cell r="N21">
            <v>2.6666666666666668E-2</v>
          </cell>
          <cell r="O21">
            <v>3.0000000000000002E-2</v>
          </cell>
          <cell r="P21">
            <v>3.3333333333333333E-2</v>
          </cell>
          <cell r="Q21">
            <v>3.6666666666666667E-2</v>
          </cell>
          <cell r="R21">
            <v>0.04</v>
          </cell>
          <cell r="S21">
            <v>4.3333333333333335E-2</v>
          </cell>
          <cell r="T21">
            <v>4.6666666666666669E-2</v>
          </cell>
          <cell r="U21">
            <v>0.05</v>
          </cell>
          <cell r="V21">
            <v>5.3333333333333337E-2</v>
          </cell>
          <cell r="W21">
            <v>5.6666666666666671E-2</v>
          </cell>
          <cell r="X21">
            <v>6.0000000000000005E-2</v>
          </cell>
          <cell r="Y21">
            <v>6.3333333333333339E-2</v>
          </cell>
          <cell r="Z21">
            <v>6.6666666666666666E-2</v>
          </cell>
          <cell r="AA21">
            <v>6.9999999999999993E-2</v>
          </cell>
          <cell r="AB21">
            <v>7.333333333333332E-2</v>
          </cell>
          <cell r="AC21">
            <v>7.6666666666666647E-2</v>
          </cell>
          <cell r="AD21">
            <v>7.9999999999999974E-2</v>
          </cell>
          <cell r="AE21">
            <v>8.3333333333333301E-2</v>
          </cell>
          <cell r="AF21">
            <v>8.6666666666666628E-2</v>
          </cell>
          <cell r="AG21">
            <v>8.9999999999999955E-2</v>
          </cell>
          <cell r="AH21">
            <v>9.3333333333333282E-2</v>
          </cell>
          <cell r="AI21">
            <v>9.6666666666666609E-2</v>
          </cell>
          <cell r="AJ21">
            <v>9.9999999999999936E-2</v>
          </cell>
        </row>
        <row r="22">
          <cell r="F22">
            <v>244.22170195202258</v>
          </cell>
          <cell r="G22">
            <v>237.55503528535593</v>
          </cell>
          <cell r="H22">
            <v>232.13643897667549</v>
          </cell>
          <cell r="I22">
            <v>226.78448919437756</v>
          </cell>
          <cell r="J22">
            <v>221.49757909955346</v>
          </cell>
          <cell r="K22">
            <v>216.27402236217617</v>
          </cell>
          <cell r="L22">
            <v>211.11205522211642</v>
          </cell>
          <cell r="M22">
            <v>206.0098386447934</v>
          </cell>
          <cell r="N22">
            <v>200.96546056882565</v>
          </cell>
          <cell r="O22">
            <v>195.97693824293469</v>
          </cell>
          <cell r="P22">
            <v>191.04222064924596</v>
          </cell>
          <cell r="Q22">
            <v>186.15919101002515</v>
          </cell>
          <cell r="R22">
            <v>181.32566937478603</v>
          </cell>
          <cell r="S22">
            <v>176.53941528460851</v>
          </cell>
          <cell r="T22">
            <v>171.79813051041018</v>
          </cell>
          <cell r="U22">
            <v>167.09946186182469</v>
          </cell>
          <cell r="V22">
            <v>162.44100406325452</v>
          </cell>
          <cell r="W22">
            <v>157.82030269358268</v>
          </cell>
          <cell r="X22">
            <v>153.23485718595032</v>
          </cell>
          <cell r="Y22">
            <v>148.68212388393457</v>
          </cell>
          <cell r="Z22">
            <v>144.15951915039079</v>
          </cell>
          <cell r="AA22">
            <v>139.66442252516001</v>
          </cell>
          <cell r="AB22">
            <v>135.19417992778176</v>
          </cell>
          <cell r="AC22">
            <v>130.74610690129862</v>
          </cell>
          <cell r="AD22">
            <v>126.31749189318714</v>
          </cell>
          <cell r="AE22">
            <v>121.9055995694056</v>
          </cell>
          <cell r="AF22">
            <v>117.50767415750811</v>
          </cell>
          <cell r="AG22">
            <v>113.12094281473883</v>
          </cell>
          <cell r="AH22">
            <v>108.74261901698999</v>
          </cell>
          <cell r="AI22">
            <v>104.36990596448156</v>
          </cell>
          <cell r="AJ22">
            <v>100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2">
          <cell r="F12">
            <v>0</v>
          </cell>
          <cell r="G12">
            <v>3.3333333333333335E-3</v>
          </cell>
          <cell r="H12">
            <v>6.6666666666666671E-3</v>
          </cell>
          <cell r="I12">
            <v>0.01</v>
          </cell>
          <cell r="J12">
            <v>1.3333333333333334E-2</v>
          </cell>
          <cell r="K12">
            <v>1.6666666666666666E-2</v>
          </cell>
          <cell r="L12">
            <v>0.02</v>
          </cell>
          <cell r="M12">
            <v>2.3333333333333334E-2</v>
          </cell>
          <cell r="N12">
            <v>2.6666666666666668E-2</v>
          </cell>
          <cell r="O12">
            <v>3.0000000000000002E-2</v>
          </cell>
          <cell r="P12">
            <v>3.3333333333333333E-2</v>
          </cell>
          <cell r="Q12">
            <v>3.6666666666666667E-2</v>
          </cell>
          <cell r="R12">
            <v>0.04</v>
          </cell>
          <cell r="S12">
            <v>4.3333333333333335E-2</v>
          </cell>
          <cell r="T12">
            <v>4.6666666666666669E-2</v>
          </cell>
          <cell r="U12">
            <v>0.05</v>
          </cell>
          <cell r="V12">
            <v>5.3333333333333337E-2</v>
          </cell>
          <cell r="W12">
            <v>5.6666666666666671E-2</v>
          </cell>
          <cell r="X12">
            <v>6.0000000000000005E-2</v>
          </cell>
          <cell r="Y12">
            <v>6.3333333333333339E-2</v>
          </cell>
          <cell r="Z12">
            <v>6.6666666666666666E-2</v>
          </cell>
          <cell r="AA12">
            <v>6.9999999999999993E-2</v>
          </cell>
          <cell r="AB12">
            <v>7.333333333333332E-2</v>
          </cell>
          <cell r="AC12">
            <v>7.6666666666666647E-2</v>
          </cell>
          <cell r="AD12">
            <v>7.9999999999999974E-2</v>
          </cell>
          <cell r="AE12">
            <v>8.3333333333333301E-2</v>
          </cell>
          <cell r="AF12">
            <v>8.6666666666666628E-2</v>
          </cell>
          <cell r="AG12">
            <v>8.9999999999999955E-2</v>
          </cell>
          <cell r="AH12">
            <v>9.3333333333333282E-2</v>
          </cell>
          <cell r="AI12">
            <v>9.6666666666666609E-2</v>
          </cell>
          <cell r="AJ12">
            <v>9.9999999999999936E-2</v>
          </cell>
        </row>
        <row r="13">
          <cell r="F13">
            <v>300</v>
          </cell>
          <cell r="G13">
            <v>280.50947535568343</v>
          </cell>
          <cell r="H13">
            <v>261.34019768006675</v>
          </cell>
          <cell r="I13">
            <v>242.17092000445004</v>
          </cell>
          <cell r="J13">
            <v>223.94348784691761</v>
          </cell>
          <cell r="K13">
            <v>205.71605568938512</v>
          </cell>
          <cell r="L13">
            <v>188.98798976713792</v>
          </cell>
          <cell r="M13">
            <v>172.25992384489069</v>
          </cell>
          <cell r="N13">
            <v>157.4917970899659</v>
          </cell>
          <cell r="O13">
            <v>142.72367033504111</v>
          </cell>
          <cell r="P13">
            <v>130.25585219566563</v>
          </cell>
          <cell r="Q13">
            <v>117.78803405629017</v>
          </cell>
          <cell r="R13">
            <v>107.82942130675656</v>
          </cell>
          <cell r="S13">
            <v>97.870808557222944</v>
          </cell>
          <cell r="T13">
            <v>90.498936030544343</v>
          </cell>
          <cell r="U13">
            <v>83.127063503865742</v>
          </cell>
          <cell r="V13">
            <v>78.297409442647279</v>
          </cell>
          <cell r="W13">
            <v>73.467755381428844</v>
          </cell>
          <cell r="X13">
            <v>71.029173463903746</v>
          </cell>
          <cell r="Y13">
            <v>68.590591546378676</v>
          </cell>
          <cell r="Z13">
            <v>68.30369074500706</v>
          </cell>
          <cell r="AA13">
            <v>68.016789943635459</v>
          </cell>
          <cell r="AB13">
            <v>69.572608509723267</v>
          </cell>
          <cell r="AC13">
            <v>71.128427075811075</v>
          </cell>
          <cell r="AD13">
            <v>74.165635391039984</v>
          </cell>
          <cell r="AE13">
            <v>77.202843706268908</v>
          </cell>
          <cell r="AF13">
            <v>81.322660058722235</v>
          </cell>
          <cell r="AG13">
            <v>85.442476411175562</v>
          </cell>
          <cell r="AH13">
            <v>90.221256942685855</v>
          </cell>
          <cell r="AI13">
            <v>95.000037474196134</v>
          </cell>
          <cell r="AJ13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44"/>
  <sheetViews>
    <sheetView topLeftCell="A17" zoomScale="55" zoomScaleNormal="55" workbookViewId="0">
      <selection activeCell="Y49" sqref="Y49"/>
    </sheetView>
  </sheetViews>
  <sheetFormatPr defaultRowHeight="15" x14ac:dyDescent="0.25"/>
  <cols>
    <col min="3" max="3" width="10.5703125" bestFit="1" customWidth="1"/>
  </cols>
  <sheetData>
    <row r="3" spans="2:36" x14ac:dyDescent="0.25">
      <c r="B3" s="22" t="s">
        <v>0</v>
      </c>
      <c r="C3" s="2">
        <v>0.1</v>
      </c>
    </row>
    <row r="4" spans="2:36" x14ac:dyDescent="0.25">
      <c r="B4" s="22" t="s">
        <v>1</v>
      </c>
      <c r="C4" s="2">
        <f>C3/30</f>
        <v>3.3333333333333335E-3</v>
      </c>
      <c r="I4" t="s">
        <v>2</v>
      </c>
      <c r="J4">
        <f>(C9*C8*(C4^2))/(2*C10)</f>
        <v>0.4333333333333334</v>
      </c>
      <c r="M4" t="s">
        <v>3</v>
      </c>
    </row>
    <row r="5" spans="2:36" x14ac:dyDescent="0.25">
      <c r="B5" s="22" t="s">
        <v>4</v>
      </c>
      <c r="C5" s="2">
        <v>15</v>
      </c>
    </row>
    <row r="6" spans="2:36" x14ac:dyDescent="0.25">
      <c r="B6" s="22" t="s">
        <v>5</v>
      </c>
      <c r="C6" s="2">
        <v>1200</v>
      </c>
      <c r="D6">
        <v>1215</v>
      </c>
    </row>
    <row r="7" spans="2:36" x14ac:dyDescent="0.25">
      <c r="C7" s="3"/>
      <c r="M7" t="s">
        <v>6</v>
      </c>
    </row>
    <row r="8" spans="2:36" x14ac:dyDescent="0.25">
      <c r="B8" s="22" t="s">
        <v>7</v>
      </c>
      <c r="C8" s="4">
        <v>460</v>
      </c>
    </row>
    <row r="9" spans="2:36" x14ac:dyDescent="0.25">
      <c r="B9" s="22" t="s">
        <v>8</v>
      </c>
      <c r="C9" s="4">
        <v>7800</v>
      </c>
    </row>
    <row r="10" spans="2:36" x14ac:dyDescent="0.25">
      <c r="B10" s="22" t="s">
        <v>9</v>
      </c>
      <c r="C10" s="4">
        <v>46</v>
      </c>
      <c r="E10" s="7"/>
    </row>
    <row r="11" spans="2:36" x14ac:dyDescent="0.25">
      <c r="C11" s="3"/>
      <c r="E11" s="1"/>
      <c r="F11" s="25">
        <v>1</v>
      </c>
      <c r="G11" s="26">
        <v>2</v>
      </c>
      <c r="H11" s="26">
        <v>3</v>
      </c>
      <c r="I11" s="26">
        <v>4</v>
      </c>
      <c r="J11" s="26">
        <v>5</v>
      </c>
      <c r="K11" s="26">
        <v>6</v>
      </c>
      <c r="L11" s="26">
        <v>7</v>
      </c>
      <c r="M11" s="26">
        <v>8</v>
      </c>
      <c r="N11" s="26">
        <v>9</v>
      </c>
      <c r="O11" s="26">
        <v>10</v>
      </c>
      <c r="P11" s="26">
        <v>11</v>
      </c>
      <c r="Q11" s="26">
        <v>12</v>
      </c>
      <c r="R11" s="26">
        <v>13</v>
      </c>
      <c r="S11" s="26">
        <v>14</v>
      </c>
      <c r="T11" s="26">
        <v>15</v>
      </c>
      <c r="U11" s="26">
        <v>16</v>
      </c>
      <c r="V11" s="26">
        <v>17</v>
      </c>
      <c r="W11" s="26">
        <v>18</v>
      </c>
      <c r="X11" s="26">
        <v>19</v>
      </c>
      <c r="Y11" s="26">
        <v>20</v>
      </c>
      <c r="Z11" s="26">
        <v>21</v>
      </c>
      <c r="AA11" s="26">
        <v>22</v>
      </c>
      <c r="AB11" s="26">
        <v>23</v>
      </c>
      <c r="AC11" s="26">
        <v>24</v>
      </c>
      <c r="AD11" s="26">
        <v>25</v>
      </c>
      <c r="AE11" s="26">
        <v>26</v>
      </c>
      <c r="AF11" s="26">
        <v>27</v>
      </c>
      <c r="AG11" s="26">
        <v>28</v>
      </c>
      <c r="AH11" s="26">
        <v>29</v>
      </c>
      <c r="AI11" s="26">
        <v>30</v>
      </c>
      <c r="AJ11" s="26">
        <v>31</v>
      </c>
    </row>
    <row r="12" spans="2:36" x14ac:dyDescent="0.25">
      <c r="B12" s="22" t="s">
        <v>10</v>
      </c>
      <c r="C12" s="2">
        <v>300</v>
      </c>
      <c r="E12" s="23" t="s">
        <v>0</v>
      </c>
      <c r="F12" s="9">
        <v>0</v>
      </c>
      <c r="G12" s="5">
        <f>F12+$C$4</f>
        <v>3.3333333333333335E-3</v>
      </c>
      <c r="H12" s="5">
        <f t="shared" ref="H12:AJ12" si="0">G12+$C$4</f>
        <v>6.6666666666666671E-3</v>
      </c>
      <c r="I12" s="5">
        <f t="shared" si="0"/>
        <v>0.01</v>
      </c>
      <c r="J12" s="5">
        <f t="shared" si="0"/>
        <v>1.3333333333333334E-2</v>
      </c>
      <c r="K12" s="5">
        <f t="shared" si="0"/>
        <v>1.6666666666666666E-2</v>
      </c>
      <c r="L12" s="5">
        <f t="shared" si="0"/>
        <v>0.02</v>
      </c>
      <c r="M12" s="5">
        <f t="shared" si="0"/>
        <v>2.3333333333333334E-2</v>
      </c>
      <c r="N12" s="5">
        <f t="shared" si="0"/>
        <v>2.6666666666666668E-2</v>
      </c>
      <c r="O12" s="5">
        <f t="shared" si="0"/>
        <v>3.0000000000000002E-2</v>
      </c>
      <c r="P12" s="5">
        <f t="shared" si="0"/>
        <v>3.3333333333333333E-2</v>
      </c>
      <c r="Q12" s="5">
        <f t="shared" si="0"/>
        <v>3.6666666666666667E-2</v>
      </c>
      <c r="R12" s="5">
        <f t="shared" si="0"/>
        <v>0.04</v>
      </c>
      <c r="S12" s="5">
        <f t="shared" si="0"/>
        <v>4.3333333333333335E-2</v>
      </c>
      <c r="T12" s="5">
        <f t="shared" si="0"/>
        <v>4.6666666666666669E-2</v>
      </c>
      <c r="U12" s="5">
        <f t="shared" si="0"/>
        <v>0.05</v>
      </c>
      <c r="V12" s="5">
        <f t="shared" si="0"/>
        <v>5.3333333333333337E-2</v>
      </c>
      <c r="W12" s="5">
        <f t="shared" si="0"/>
        <v>5.6666666666666671E-2</v>
      </c>
      <c r="X12" s="5">
        <f t="shared" si="0"/>
        <v>6.0000000000000005E-2</v>
      </c>
      <c r="Y12" s="5">
        <f t="shared" si="0"/>
        <v>6.3333333333333339E-2</v>
      </c>
      <c r="Z12" s="5">
        <f t="shared" si="0"/>
        <v>6.6666666666666666E-2</v>
      </c>
      <c r="AA12" s="5">
        <f t="shared" si="0"/>
        <v>6.9999999999999993E-2</v>
      </c>
      <c r="AB12" s="5">
        <f t="shared" si="0"/>
        <v>7.333333333333332E-2</v>
      </c>
      <c r="AC12" s="5">
        <f t="shared" si="0"/>
        <v>7.6666666666666647E-2</v>
      </c>
      <c r="AD12" s="5">
        <f t="shared" si="0"/>
        <v>7.9999999999999974E-2</v>
      </c>
      <c r="AE12" s="5">
        <f t="shared" si="0"/>
        <v>8.3333333333333301E-2</v>
      </c>
      <c r="AF12" s="5">
        <f t="shared" si="0"/>
        <v>8.6666666666666628E-2</v>
      </c>
      <c r="AG12" s="5">
        <f t="shared" si="0"/>
        <v>8.9999999999999955E-2</v>
      </c>
      <c r="AH12" s="5">
        <f t="shared" si="0"/>
        <v>9.3333333333333282E-2</v>
      </c>
      <c r="AI12" s="5">
        <f t="shared" si="0"/>
        <v>9.6666666666666609E-2</v>
      </c>
      <c r="AJ12" s="5">
        <f t="shared" si="0"/>
        <v>9.9999999999999936E-2</v>
      </c>
    </row>
    <row r="13" spans="2:36" x14ac:dyDescent="0.25">
      <c r="B13" s="22" t="s">
        <v>11</v>
      </c>
      <c r="C13" s="2">
        <v>100</v>
      </c>
      <c r="E13" s="23" t="s">
        <v>12</v>
      </c>
      <c r="F13" s="10">
        <v>300</v>
      </c>
      <c r="G13" s="6">
        <v>281.18191853916846</v>
      </c>
      <c r="H13" s="6">
        <v>262.5422523076553</v>
      </c>
      <c r="I13" s="6">
        <v>244.25393952101794</v>
      </c>
      <c r="J13" s="6">
        <v>226.47947480392662</v>
      </c>
      <c r="K13" s="6">
        <v>209.36682610946494</v>
      </c>
      <c r="L13" s="6">
        <v>193.04643725636214</v>
      </c>
      <c r="M13" s="6">
        <v>177.62936415475207</v>
      </c>
      <c r="N13" s="6">
        <v>163.2064755025059</v>
      </c>
      <c r="O13" s="6">
        <v>149.84857162761665</v>
      </c>
      <c r="P13" s="6">
        <v>137.60723368431263</v>
      </c>
      <c r="Q13" s="6">
        <v>126.51620198058114</v>
      </c>
      <c r="R13" s="6">
        <v>116.59308882972489</v>
      </c>
      <c r="S13" s="6">
        <v>107.84125089999044</v>
      </c>
      <c r="T13" s="6">
        <v>100.25167293163912</v>
      </c>
      <c r="U13" s="6">
        <v>93.804744745013807</v>
      </c>
      <c r="V13" s="6">
        <v>88.471843867395691</v>
      </c>
      <c r="W13" s="6">
        <v>84.216665151745758</v>
      </c>
      <c r="X13" s="6">
        <v>80.996265566606141</v>
      </c>
      <c r="Y13" s="6">
        <v>78.761816592041356</v>
      </c>
      <c r="Z13" s="6">
        <v>77.459078383852159</v>
      </c>
      <c r="AA13" s="6">
        <v>77.02862921624164</v>
      </c>
      <c r="AB13" s="6">
        <v>77.405900774524639</v>
      </c>
      <c r="AC13" s="6">
        <v>78.521084519754638</v>
      </c>
      <c r="AD13" s="6">
        <v>80.298986103025712</v>
      </c>
      <c r="AE13" s="6">
        <v>82.658912712240308</v>
      </c>
      <c r="AF13" s="6">
        <v>85.514680789677115</v>
      </c>
      <c r="AG13" s="6">
        <v>88.774826738945777</v>
      </c>
      <c r="AH13" s="6">
        <v>92.343088660120486</v>
      </c>
      <c r="AI13" s="6">
        <v>96.119200505506953</v>
      </c>
      <c r="AJ13" s="8">
        <v>100</v>
      </c>
    </row>
    <row r="14" spans="2:36" x14ac:dyDescent="0.25">
      <c r="B14" s="22" t="s">
        <v>13</v>
      </c>
      <c r="C14" s="1">
        <f>$C$10/($C$4^2)</f>
        <v>4139999.9999999991</v>
      </c>
    </row>
    <row r="15" spans="2:36" x14ac:dyDescent="0.25">
      <c r="B15" s="22" t="s">
        <v>14</v>
      </c>
      <c r="C15" s="1">
        <f>(2*$C$10)/($C$4^2)+($C$9*$C$8)/$C$5</f>
        <v>8519199.9999999981</v>
      </c>
      <c r="E15" s="23" t="s">
        <v>15</v>
      </c>
      <c r="F15" s="11"/>
      <c r="G15" s="12">
        <f>G17*H15+G18</f>
        <v>283.42976939477853</v>
      </c>
      <c r="H15" s="12">
        <f t="shared" ref="H15:AH15" si="1">H17*I15+H18</f>
        <v>266.98941461677003</v>
      </c>
      <c r="I15" s="12">
        <f t="shared" si="1"/>
        <v>250.80600699439933</v>
      </c>
      <c r="J15" s="12">
        <f t="shared" si="1"/>
        <v>235.00116327049065</v>
      </c>
      <c r="K15" s="12">
        <f t="shared" si="1"/>
        <v>219.68868376909455</v>
      </c>
      <c r="L15" s="12">
        <f t="shared" si="1"/>
        <v>204.9725782658104</v>
      </c>
      <c r="M15" s="12">
        <f t="shared" si="1"/>
        <v>190.94553868751657</v>
      </c>
      <c r="N15" s="12">
        <f t="shared" si="1"/>
        <v>177.68787808222694</v>
      </c>
      <c r="O15" s="12">
        <f t="shared" si="1"/>
        <v>165.26692073709899</v>
      </c>
      <c r="P15" s="12">
        <f t="shared" si="1"/>
        <v>153.73680134051889</v>
      </c>
      <c r="Q15" s="12">
        <f t="shared" si="1"/>
        <v>143.13861251963073</v>
      </c>
      <c r="R15" s="12">
        <f t="shared" si="1"/>
        <v>133.50082964099875</v>
      </c>
      <c r="S15" s="12">
        <f t="shared" si="1"/>
        <v>124.83993845368482</v>
      </c>
      <c r="T15" s="12">
        <f t="shared" si="1"/>
        <v>117.16119365836209</v>
      </c>
      <c r="U15" s="12">
        <f t="shared" si="1"/>
        <v>110.45944339391671</v>
      </c>
      <c r="V15" s="12">
        <f t="shared" si="1"/>
        <v>104.7199646069635</v>
      </c>
      <c r="W15" s="12">
        <f t="shared" si="1"/>
        <v>99.919266129407561</v>
      </c>
      <c r="X15" s="12">
        <f t="shared" si="1"/>
        <v>96.025829041672068</v>
      </c>
      <c r="Y15" s="12">
        <f t="shared" si="1"/>
        <v>93.000766732495947</v>
      </c>
      <c r="Z15" s="12">
        <f t="shared" si="1"/>
        <v>90.798399320323853</v>
      </c>
      <c r="AA15" s="12">
        <f t="shared" si="1"/>
        <v>89.366748228925701</v>
      </c>
      <c r="AB15" s="12">
        <f t="shared" si="1"/>
        <v>88.647966236038158</v>
      </c>
      <c r="AC15" s="12">
        <f t="shared" si="1"/>
        <v>88.578725803149155</v>
      </c>
      <c r="AD15" s="12">
        <f t="shared" si="1"/>
        <v>89.090593533300733</v>
      </c>
      <c r="AE15" s="12">
        <f t="shared" si="1"/>
        <v>90.110420803868195</v>
      </c>
      <c r="AF15" s="12">
        <f t="shared" si="1"/>
        <v>91.560779653063037</v>
      </c>
      <c r="AG15" s="12">
        <f t="shared" si="1"/>
        <v>93.360468658809069</v>
      </c>
      <c r="AH15" s="12">
        <f t="shared" si="1"/>
        <v>95.425105864369428</v>
      </c>
      <c r="AI15" s="12">
        <f>AI17*AJ15+AI18</f>
        <v>97.667815175064177</v>
      </c>
      <c r="AJ15" s="13">
        <v>100</v>
      </c>
    </row>
    <row r="16" spans="2:36" x14ac:dyDescent="0.25">
      <c r="B16" s="22" t="s">
        <v>16</v>
      </c>
      <c r="C16" s="1">
        <f>$C$10/($C$4^2)</f>
        <v>4139999.9999999991</v>
      </c>
      <c r="E16" s="23" t="s">
        <v>17</v>
      </c>
      <c r="F16" s="14">
        <f>-($C$9*$C$8)/$C$5*F13</f>
        <v>-71760000</v>
      </c>
      <c r="G16" s="7">
        <f>-($C$9*$C$8)/$C$5*G13</f>
        <v>-67258714.914569095</v>
      </c>
      <c r="H16" s="7">
        <f t="shared" ref="H16:AH16" si="2">-($C$9*$C$8)/$C$5*H13</f>
        <v>-62800106.751991145</v>
      </c>
      <c r="I16" s="7">
        <f t="shared" si="2"/>
        <v>-58425542.333427489</v>
      </c>
      <c r="J16" s="7">
        <f t="shared" si="2"/>
        <v>-54173890.373099245</v>
      </c>
      <c r="K16" s="7">
        <f t="shared" si="2"/>
        <v>-50080544.80538401</v>
      </c>
      <c r="L16" s="7">
        <f t="shared" si="2"/>
        <v>-46176707.791721821</v>
      </c>
      <c r="M16" s="7">
        <f t="shared" si="2"/>
        <v>-42488943.905816697</v>
      </c>
      <c r="N16" s="7">
        <f t="shared" si="2"/>
        <v>-39038988.940199412</v>
      </c>
      <c r="O16" s="7">
        <f t="shared" si="2"/>
        <v>-35843778.3333259</v>
      </c>
      <c r="P16" s="7">
        <f t="shared" si="2"/>
        <v>-32915650.297287583</v>
      </c>
      <c r="Q16" s="7">
        <f t="shared" si="2"/>
        <v>-30262675.513755009</v>
      </c>
      <c r="R16" s="7">
        <f t="shared" si="2"/>
        <v>-27889066.848070193</v>
      </c>
      <c r="S16" s="7">
        <f t="shared" si="2"/>
        <v>-25795627.215277713</v>
      </c>
      <c r="T16" s="7">
        <f t="shared" si="2"/>
        <v>-23980200.165248077</v>
      </c>
      <c r="U16" s="7">
        <f t="shared" si="2"/>
        <v>-22438094.943007302</v>
      </c>
      <c r="V16" s="7">
        <f t="shared" si="2"/>
        <v>-21162465.053081051</v>
      </c>
      <c r="W16" s="7">
        <f t="shared" si="2"/>
        <v>-20144626.304297585</v>
      </c>
      <c r="X16" s="7">
        <f t="shared" si="2"/>
        <v>-19374306.723532189</v>
      </c>
      <c r="Y16" s="7">
        <f t="shared" si="2"/>
        <v>-18839826.528816294</v>
      </c>
      <c r="Z16" s="7">
        <f t="shared" si="2"/>
        <v>-18528211.549417436</v>
      </c>
      <c r="AA16" s="7">
        <f t="shared" si="2"/>
        <v>-18425248.108525001</v>
      </c>
      <c r="AB16" s="7">
        <f t="shared" si="2"/>
        <v>-18515491.465266295</v>
      </c>
      <c r="AC16" s="7">
        <f t="shared" si="2"/>
        <v>-18782243.417125311</v>
      </c>
      <c r="AD16" s="7">
        <f t="shared" si="2"/>
        <v>-19207517.47584375</v>
      </c>
      <c r="AE16" s="7">
        <f t="shared" si="2"/>
        <v>-19772011.920767881</v>
      </c>
      <c r="AF16" s="7">
        <f t="shared" si="2"/>
        <v>-20455111.644890767</v>
      </c>
      <c r="AG16" s="7">
        <f t="shared" si="2"/>
        <v>-21234938.555955831</v>
      </c>
      <c r="AH16" s="7">
        <f t="shared" si="2"/>
        <v>-22088466.807500821</v>
      </c>
      <c r="AI16" s="7">
        <f>-($C$9*$C$8)/$C$5*AI13</f>
        <v>-22991712.760917265</v>
      </c>
      <c r="AJ16" s="16">
        <f t="shared" ref="AJ16" si="3">-($C$9*$C$8)/$C$5*AJ13</f>
        <v>-23920000</v>
      </c>
    </row>
    <row r="17" spans="2:36" x14ac:dyDescent="0.25">
      <c r="B17" s="7"/>
      <c r="C17" s="7"/>
      <c r="E17" s="23" t="s">
        <v>18</v>
      </c>
      <c r="F17" s="14">
        <v>0</v>
      </c>
      <c r="G17" s="7">
        <f>$C$14/($C$15-$C$16*F17)</f>
        <v>0.48596112311015116</v>
      </c>
      <c r="H17" s="7">
        <f t="shared" ref="H17:AJ17" si="4">$C$14/($C$15-$C$16*G17)</f>
        <v>0.63620651749071722</v>
      </c>
      <c r="I17" s="7">
        <f t="shared" si="4"/>
        <v>0.70344697303325343</v>
      </c>
      <c r="J17" s="7">
        <f t="shared" si="4"/>
        <v>0.73837204063938877</v>
      </c>
      <c r="K17" s="7">
        <f t="shared" si="4"/>
        <v>0.75791697114252621</v>
      </c>
      <c r="L17" s="7">
        <f t="shared" si="4"/>
        <v>0.76931314098818415</v>
      </c>
      <c r="M17" s="7">
        <f t="shared" si="4"/>
        <v>0.77611753667656147</v>
      </c>
      <c r="N17" s="7">
        <f t="shared" si="4"/>
        <v>0.78023798190134164</v>
      </c>
      <c r="O17" s="7">
        <f t="shared" si="4"/>
        <v>0.78275448109541323</v>
      </c>
      <c r="P17" s="7">
        <f t="shared" si="4"/>
        <v>0.78429939484401534</v>
      </c>
      <c r="Q17" s="7">
        <f t="shared" si="4"/>
        <v>0.78525086361989171</v>
      </c>
      <c r="R17" s="7">
        <f t="shared" si="4"/>
        <v>0.78583799593878545</v>
      </c>
      <c r="S17" s="7">
        <f t="shared" si="4"/>
        <v>0.78620074179469635</v>
      </c>
      <c r="T17" s="7">
        <f t="shared" si="4"/>
        <v>0.78642502318145446</v>
      </c>
      <c r="U17" s="7">
        <f t="shared" si="4"/>
        <v>0.78656375768621156</v>
      </c>
      <c r="V17" s="7">
        <f t="shared" si="4"/>
        <v>0.78664959967006132</v>
      </c>
      <c r="W17" s="7">
        <f t="shared" si="4"/>
        <v>0.78670272378719874</v>
      </c>
      <c r="X17" s="7">
        <f t="shared" si="4"/>
        <v>0.78673560373989671</v>
      </c>
      <c r="Y17" s="7">
        <f t="shared" si="4"/>
        <v>0.78675595540875964</v>
      </c>
      <c r="Z17" s="7">
        <f t="shared" si="4"/>
        <v>0.78676855298686454</v>
      </c>
      <c r="AA17" s="7">
        <f t="shared" si="4"/>
        <v>0.78677635102491461</v>
      </c>
      <c r="AB17" s="7">
        <f t="shared" si="4"/>
        <v>0.7867811781728572</v>
      </c>
      <c r="AC17" s="7">
        <f t="shared" si="4"/>
        <v>0.78678416630763781</v>
      </c>
      <c r="AD17" s="7">
        <f t="shared" si="4"/>
        <v>0.78678601605504095</v>
      </c>
      <c r="AE17" s="7">
        <f t="shared" si="4"/>
        <v>0.78678716110997671</v>
      </c>
      <c r="AF17" s="7">
        <f t="shared" si="4"/>
        <v>0.78678786993859462</v>
      </c>
      <c r="AG17" s="7">
        <f t="shared" si="4"/>
        <v>0.78678830872867067</v>
      </c>
      <c r="AH17" s="7">
        <f t="shared" si="4"/>
        <v>0.78678858035554899</v>
      </c>
      <c r="AI17" s="7">
        <f t="shared" si="4"/>
        <v>0.78678874850247471</v>
      </c>
      <c r="AJ17" s="16">
        <f t="shared" si="4"/>
        <v>0.78678885259157849</v>
      </c>
    </row>
    <row r="18" spans="2:36" x14ac:dyDescent="0.25">
      <c r="E18" s="23" t="s">
        <v>19</v>
      </c>
      <c r="F18" s="17">
        <f>F13</f>
        <v>300</v>
      </c>
      <c r="G18" s="18">
        <f>(F18*$C$16-G16)/($C$15-$C$16*F17)</f>
        <v>153.68329360909112</v>
      </c>
      <c r="H18" s="18">
        <f>(G18*$C$16-H16)/($C$15-$C$16*G17)</f>
        <v>107.42499834111078</v>
      </c>
      <c r="I18" s="18">
        <f t="shared" ref="I18:AJ18" si="5">(H18*$C$16-I16)/($C$15-$C$16*H17)</f>
        <v>85.495150032479302</v>
      </c>
      <c r="J18" s="18">
        <f t="shared" si="5"/>
        <v>72.789181530522939</v>
      </c>
      <c r="K18" s="18">
        <f t="shared" si="5"/>
        <v>64.336488082597128</v>
      </c>
      <c r="L18" s="18">
        <f t="shared" si="5"/>
        <v>58.075666140436184</v>
      </c>
      <c r="M18" s="18">
        <f t="shared" si="5"/>
        <v>53.038860453053417</v>
      </c>
      <c r="N18" s="18">
        <f t="shared" si="5"/>
        <v>48.740349371263839</v>
      </c>
      <c r="O18" s="18">
        <f t="shared" si="5"/>
        <v>44.928750578532473</v>
      </c>
      <c r="P18" s="18">
        <f>(O18*$C$16-P16)/($C$15-$C$16*O17)</f>
        <v>41.473274162560507</v>
      </c>
      <c r="Q18" s="18">
        <f t="shared" si="5"/>
        <v>38.30697075006443</v>
      </c>
      <c r="R18" s="18">
        <f t="shared" si="5"/>
        <v>35.396862593433767</v>
      </c>
      <c r="S18" s="18">
        <f t="shared" si="5"/>
        <v>32.727721089928458</v>
      </c>
      <c r="T18" s="18">
        <f t="shared" si="5"/>
        <v>30.293123326690587</v>
      </c>
      <c r="U18" s="18">
        <f t="shared" si="5"/>
        <v>28.090514527896428</v>
      </c>
      <c r="V18" s="18">
        <f t="shared" si="5"/>
        <v>26.11851390693873</v>
      </c>
      <c r="W18" s="18">
        <f t="shared" si="5"/>
        <v>24.375484868400246</v>
      </c>
      <c r="X18" s="18">
        <f t="shared" si="5"/>
        <v>22.858814678108569</v>
      </c>
      <c r="Y18" s="18">
        <f t="shared" si="5"/>
        <v>21.564585325648476</v>
      </c>
      <c r="Z18" s="18">
        <f t="shared" si="5"/>
        <v>20.487452131110551</v>
      </c>
      <c r="AA18" s="18">
        <f t="shared" si="5"/>
        <v>19.620624827955766</v>
      </c>
      <c r="AB18" s="18">
        <f t="shared" si="5"/>
        <v>18.955891987586</v>
      </c>
      <c r="AC18" s="18">
        <f t="shared" si="5"/>
        <v>18.483657444198517</v>
      </c>
      <c r="AD18" s="18">
        <f t="shared" si="5"/>
        <v>18.192974543981997</v>
      </c>
      <c r="AE18" s="18">
        <f t="shared" si="5"/>
        <v>18.071574911618612</v>
      </c>
      <c r="AF18" s="18">
        <f t="shared" si="5"/>
        <v>18.105895380529738</v>
      </c>
      <c r="AG18" s="18">
        <f t="shared" si="5"/>
        <v>18.281111005527496</v>
      </c>
      <c r="AH18" s="18">
        <f t="shared" si="5"/>
        <v>18.581184216352543</v>
      </c>
      <c r="AI18" s="18">
        <f t="shared" si="5"/>
        <v>18.988940324816713</v>
      </c>
      <c r="AJ18" s="19">
        <f t="shared" si="5"/>
        <v>19.486177718399396</v>
      </c>
    </row>
    <row r="20" spans="2:36" x14ac:dyDescent="0.25">
      <c r="C20" t="s">
        <v>20</v>
      </c>
      <c r="E20" s="1"/>
      <c r="F20" s="25">
        <v>1</v>
      </c>
      <c r="G20" s="26">
        <v>2</v>
      </c>
      <c r="H20" s="26">
        <v>3</v>
      </c>
      <c r="I20" s="26">
        <v>4</v>
      </c>
      <c r="J20" s="26">
        <v>5</v>
      </c>
      <c r="K20" s="26">
        <v>6</v>
      </c>
      <c r="L20" s="26">
        <v>7</v>
      </c>
      <c r="M20" s="26">
        <v>8</v>
      </c>
      <c r="N20" s="26">
        <v>9</v>
      </c>
      <c r="O20" s="26">
        <v>10</v>
      </c>
      <c r="P20" s="26">
        <v>11</v>
      </c>
      <c r="Q20" s="26">
        <v>12</v>
      </c>
      <c r="R20" s="26">
        <v>13</v>
      </c>
      <c r="S20" s="26">
        <v>14</v>
      </c>
      <c r="T20" s="26">
        <v>15</v>
      </c>
      <c r="U20" s="26">
        <v>16</v>
      </c>
      <c r="V20" s="26">
        <v>17</v>
      </c>
      <c r="W20" s="26">
        <v>18</v>
      </c>
      <c r="X20" s="26">
        <v>19</v>
      </c>
      <c r="Y20" s="26">
        <v>20</v>
      </c>
      <c r="Z20" s="26">
        <v>21</v>
      </c>
      <c r="AA20" s="26">
        <v>22</v>
      </c>
      <c r="AB20" s="26">
        <v>23</v>
      </c>
      <c r="AC20" s="26">
        <v>24</v>
      </c>
      <c r="AD20" s="26">
        <v>25</v>
      </c>
      <c r="AE20" s="26">
        <v>26</v>
      </c>
      <c r="AF20" s="26">
        <v>27</v>
      </c>
      <c r="AG20" s="26">
        <v>28</v>
      </c>
      <c r="AH20" s="26">
        <v>29</v>
      </c>
      <c r="AI20" s="26">
        <v>30</v>
      </c>
      <c r="AJ20" s="26">
        <v>31</v>
      </c>
    </row>
    <row r="21" spans="2:36" x14ac:dyDescent="0.25">
      <c r="B21" s="22" t="s">
        <v>21</v>
      </c>
      <c r="C21" s="2">
        <v>92000</v>
      </c>
      <c r="E21" s="23" t="s">
        <v>0</v>
      </c>
      <c r="F21" s="45">
        <v>0</v>
      </c>
      <c r="G21" s="46">
        <f>F21+$C$4</f>
        <v>3.3333333333333335E-3</v>
      </c>
      <c r="H21" s="46">
        <f t="shared" ref="H21:AJ21" si="6">G21+$C$4</f>
        <v>6.6666666666666671E-3</v>
      </c>
      <c r="I21" s="46">
        <f t="shared" si="6"/>
        <v>0.01</v>
      </c>
      <c r="J21" s="46">
        <f t="shared" si="6"/>
        <v>1.3333333333333334E-2</v>
      </c>
      <c r="K21" s="46">
        <f t="shared" si="6"/>
        <v>1.6666666666666666E-2</v>
      </c>
      <c r="L21" s="46">
        <f t="shared" si="6"/>
        <v>0.02</v>
      </c>
      <c r="M21" s="46">
        <f t="shared" si="6"/>
        <v>2.3333333333333334E-2</v>
      </c>
      <c r="N21" s="46">
        <f t="shared" si="6"/>
        <v>2.6666666666666668E-2</v>
      </c>
      <c r="O21" s="46">
        <f t="shared" si="6"/>
        <v>3.0000000000000002E-2</v>
      </c>
      <c r="P21" s="46">
        <f t="shared" si="6"/>
        <v>3.3333333333333333E-2</v>
      </c>
      <c r="Q21" s="46">
        <f t="shared" si="6"/>
        <v>3.6666666666666667E-2</v>
      </c>
      <c r="R21" s="46">
        <f t="shared" si="6"/>
        <v>0.04</v>
      </c>
      <c r="S21" s="46">
        <f t="shared" si="6"/>
        <v>4.3333333333333335E-2</v>
      </c>
      <c r="T21" s="46">
        <f t="shared" si="6"/>
        <v>4.6666666666666669E-2</v>
      </c>
      <c r="U21" s="46">
        <f t="shared" si="6"/>
        <v>0.05</v>
      </c>
      <c r="V21" s="46">
        <f t="shared" si="6"/>
        <v>5.3333333333333337E-2</v>
      </c>
      <c r="W21" s="46">
        <f t="shared" si="6"/>
        <v>5.6666666666666671E-2</v>
      </c>
      <c r="X21" s="46">
        <f t="shared" si="6"/>
        <v>6.0000000000000005E-2</v>
      </c>
      <c r="Y21" s="46">
        <f t="shared" si="6"/>
        <v>6.3333333333333339E-2</v>
      </c>
      <c r="Z21" s="46">
        <f t="shared" si="6"/>
        <v>6.6666666666666666E-2</v>
      </c>
      <c r="AA21" s="46">
        <f t="shared" si="6"/>
        <v>6.9999999999999993E-2</v>
      </c>
      <c r="AB21" s="46">
        <f t="shared" si="6"/>
        <v>7.333333333333332E-2</v>
      </c>
      <c r="AC21" s="46">
        <f t="shared" si="6"/>
        <v>7.6666666666666647E-2</v>
      </c>
      <c r="AD21" s="46">
        <f t="shared" si="6"/>
        <v>7.9999999999999974E-2</v>
      </c>
      <c r="AE21" s="46">
        <f t="shared" si="6"/>
        <v>8.3333333333333301E-2</v>
      </c>
      <c r="AF21" s="46">
        <f t="shared" si="6"/>
        <v>8.6666666666666628E-2</v>
      </c>
      <c r="AG21" s="46">
        <f t="shared" si="6"/>
        <v>8.9999999999999955E-2</v>
      </c>
      <c r="AH21" s="46">
        <f t="shared" si="6"/>
        <v>9.3333333333333282E-2</v>
      </c>
      <c r="AI21" s="46">
        <f t="shared" si="6"/>
        <v>9.6666666666666609E-2</v>
      </c>
      <c r="AJ21" s="46">
        <f t="shared" si="6"/>
        <v>9.9999999999999936E-2</v>
      </c>
    </row>
    <row r="22" spans="2:36" x14ac:dyDescent="0.25">
      <c r="B22" s="22" t="s">
        <v>11</v>
      </c>
      <c r="C22" s="2">
        <v>100</v>
      </c>
      <c r="E22" s="23" t="s">
        <v>12</v>
      </c>
      <c r="F22" s="10">
        <f>F25/C10*C4+G22</f>
        <v>244.22170195202258</v>
      </c>
      <c r="G22" s="6">
        <v>237.55503528535593</v>
      </c>
      <c r="H22" s="6">
        <v>232.13643897667549</v>
      </c>
      <c r="I22" s="6">
        <v>226.78448919437756</v>
      </c>
      <c r="J22" s="6">
        <v>221.49757909955346</v>
      </c>
      <c r="K22" s="6">
        <v>216.27402236217617</v>
      </c>
      <c r="L22" s="6">
        <v>211.11205522211642</v>
      </c>
      <c r="M22" s="6">
        <v>206.0098386447934</v>
      </c>
      <c r="N22" s="6">
        <v>200.96546056882565</v>
      </c>
      <c r="O22" s="6">
        <v>195.97693824293469</v>
      </c>
      <c r="P22" s="6">
        <v>191.04222064924596</v>
      </c>
      <c r="Q22" s="6">
        <v>186.15919101002515</v>
      </c>
      <c r="R22" s="6">
        <v>181.32566937478603</v>
      </c>
      <c r="S22" s="6">
        <v>176.53941528460851</v>
      </c>
      <c r="T22" s="6">
        <v>171.79813051041018</v>
      </c>
      <c r="U22" s="6">
        <v>167.09946186182469</v>
      </c>
      <c r="V22" s="6">
        <v>162.44100406325452</v>
      </c>
      <c r="W22" s="6">
        <v>157.82030269358268</v>
      </c>
      <c r="X22" s="6">
        <v>153.23485718595032</v>
      </c>
      <c r="Y22" s="6">
        <v>148.68212388393457</v>
      </c>
      <c r="Z22" s="6">
        <v>144.15951915039079</v>
      </c>
      <c r="AA22" s="6">
        <v>139.66442252516001</v>
      </c>
      <c r="AB22" s="6">
        <v>135.19417992778176</v>
      </c>
      <c r="AC22" s="6">
        <v>130.74610690129862</v>
      </c>
      <c r="AD22" s="6">
        <v>126.31749189318714</v>
      </c>
      <c r="AE22" s="6">
        <v>121.9055995694056</v>
      </c>
      <c r="AF22" s="6">
        <v>117.50767415750811</v>
      </c>
      <c r="AG22" s="6">
        <v>113.12094281473883</v>
      </c>
      <c r="AH22" s="6">
        <v>108.74261901698999</v>
      </c>
      <c r="AI22" s="6">
        <v>104.36990596448156</v>
      </c>
      <c r="AJ22" s="8">
        <v>100</v>
      </c>
    </row>
    <row r="24" spans="2:36" x14ac:dyDescent="0.25">
      <c r="E24" s="23" t="s">
        <v>22</v>
      </c>
      <c r="F24" s="11"/>
      <c r="G24" s="12">
        <f>G27*H24+G28</f>
        <v>238.71049194653068</v>
      </c>
      <c r="H24" s="12">
        <f t="shared" ref="H24:AI24" si="7">H27*I24+H28</f>
        <v>233.26604165924005</v>
      </c>
      <c r="I24" s="12">
        <f t="shared" si="7"/>
        <v>227.88685730471974</v>
      </c>
      <c r="J24" s="12">
        <f t="shared" si="7"/>
        <v>222.57136532990813</v>
      </c>
      <c r="K24" s="12">
        <f t="shared" si="7"/>
        <v>217.31791433729478</v>
      </c>
      <c r="L24" s="12">
        <f t="shared" si="7"/>
        <v>212.12477710324387</v>
      </c>
      <c r="M24" s="12">
        <f t="shared" si="7"/>
        <v>206.99015268899137</v>
      </c>
      <c r="N24" s="12">
        <f t="shared" si="7"/>
        <v>201.91216864173703</v>
      </c>
      <c r="O24" s="12">
        <f t="shared" si="7"/>
        <v>196.88888328313979</v>
      </c>
      <c r="P24" s="12">
        <f t="shared" si="7"/>
        <v>191.91828808242107</v>
      </c>
      <c r="Q24" s="12">
        <f t="shared" si="7"/>
        <v>186.9983101111747</v>
      </c>
      <c r="R24" s="12">
        <f t="shared" si="7"/>
        <v>182.12681457688365</v>
      </c>
      <c r="S24" s="12">
        <f t="shared" si="7"/>
        <v>177.30160743204709</v>
      </c>
      <c r="T24" s="12">
        <f t="shared" si="7"/>
        <v>172.52043805572919</v>
      </c>
      <c r="U24" s="12">
        <f t="shared" si="7"/>
        <v>167.78100200425195</v>
      </c>
      <c r="V24" s="12">
        <f t="shared" si="7"/>
        <v>163.0809438276705</v>
      </c>
      <c r="W24" s="12">
        <f t="shared" si="7"/>
        <v>158.41785994858867</v>
      </c>
      <c r="X24" s="12">
        <f t="shared" si="7"/>
        <v>153.78930159979606</v>
      </c>
      <c r="Y24" s="12">
        <f t="shared" si="7"/>
        <v>149.19277781713677</v>
      </c>
      <c r="Z24" s="12">
        <f t="shared" si="7"/>
        <v>144.62575848395136</v>
      </c>
      <c r="AA24" s="12">
        <f t="shared" si="7"/>
        <v>140.08567742337166</v>
      </c>
      <c r="AB24" s="12">
        <f t="shared" si="7"/>
        <v>135.56993553468863</v>
      </c>
      <c r="AC24" s="12">
        <f t="shared" si="7"/>
        <v>131.07590396996019</v>
      </c>
      <c r="AD24" s="12">
        <f t="shared" si="7"/>
        <v>126.60092734697665</v>
      </c>
      <c r="AE24" s="12">
        <f t="shared" si="7"/>
        <v>122.1423269946565</v>
      </c>
      <c r="AF24" s="12">
        <f t="shared" si="7"/>
        <v>117.6974042269064</v>
      </c>
      <c r="AG24" s="12">
        <f t="shared" si="7"/>
        <v>113.26344364094373</v>
      </c>
      <c r="AH24" s="12">
        <f t="shared" si="7"/>
        <v>108.8377164360507</v>
      </c>
      <c r="AI24" s="12">
        <f t="shared" si="7"/>
        <v>104.41748374870339</v>
      </c>
      <c r="AJ24" s="13">
        <v>100</v>
      </c>
    </row>
    <row r="25" spans="2:36" x14ac:dyDescent="0.25">
      <c r="D25" s="24"/>
      <c r="E25" s="23" t="s">
        <v>23</v>
      </c>
      <c r="F25" s="14">
        <v>92000</v>
      </c>
      <c r="G25" s="15">
        <f>-$C$10*(G22-F22)/$C$4</f>
        <v>91999.999999999869</v>
      </c>
      <c r="H25" s="15">
        <f t="shared" ref="H25:AI25" si="8">-$C$10*(H22-G22)/$C$4</f>
        <v>74776.629059789993</v>
      </c>
      <c r="I25" s="15">
        <f t="shared" si="8"/>
        <v>73856.906995711513</v>
      </c>
      <c r="J25" s="15">
        <f t="shared" si="8"/>
        <v>72959.359308572501</v>
      </c>
      <c r="K25" s="15">
        <f t="shared" si="8"/>
        <v>72085.082975806654</v>
      </c>
      <c r="L25" s="15">
        <f t="shared" si="8"/>
        <v>71235.146532824467</v>
      </c>
      <c r="M25" s="15">
        <f t="shared" si="8"/>
        <v>70410.588767057678</v>
      </c>
      <c r="N25" s="15">
        <f t="shared" si="8"/>
        <v>69612.417448355031</v>
      </c>
      <c r="O25" s="15">
        <f t="shared" si="8"/>
        <v>68841.608097295175</v>
      </c>
      <c r="P25" s="15">
        <f t="shared" si="8"/>
        <v>68099.102792904479</v>
      </c>
      <c r="Q25" s="15">
        <f t="shared" si="8"/>
        <v>67385.809021247158</v>
      </c>
      <c r="R25" s="15">
        <f t="shared" si="8"/>
        <v>66702.598566299886</v>
      </c>
      <c r="S25" s="15">
        <f t="shared" si="8"/>
        <v>66050.306444449801</v>
      </c>
      <c r="T25" s="15">
        <f t="shared" si="8"/>
        <v>65429.729883937005</v>
      </c>
      <c r="U25" s="15">
        <f t="shared" si="8"/>
        <v>64841.627350479648</v>
      </c>
      <c r="V25" s="15">
        <f t="shared" si="8"/>
        <v>64286.717620268319</v>
      </c>
      <c r="W25" s="15">
        <f t="shared" si="8"/>
        <v>63765.67890147151</v>
      </c>
      <c r="X25" s="15">
        <f t="shared" si="8"/>
        <v>63279.148005326526</v>
      </c>
      <c r="Y25" s="15">
        <f t="shared" si="8"/>
        <v>62827.719567817381</v>
      </c>
      <c r="Z25" s="15">
        <f t="shared" si="8"/>
        <v>62411.945322904059</v>
      </c>
      <c r="AA25" s="15">
        <f t="shared" si="8"/>
        <v>62032.333428184851</v>
      </c>
      <c r="AB25" s="15">
        <f t="shared" si="8"/>
        <v>61689.347843819785</v>
      </c>
      <c r="AC25" s="15">
        <f t="shared" si="8"/>
        <v>61383.407765467375</v>
      </c>
      <c r="AD25" s="15">
        <f t="shared" si="8"/>
        <v>61114.887111938398</v>
      </c>
      <c r="AE25" s="15">
        <f t="shared" si="8"/>
        <v>60884.114068185299</v>
      </c>
      <c r="AF25" s="15">
        <f t="shared" si="8"/>
        <v>60691.370684185349</v>
      </c>
      <c r="AG25" s="15">
        <f t="shared" si="8"/>
        <v>60536.892530216071</v>
      </c>
      <c r="AH25" s="15">
        <f t="shared" si="8"/>
        <v>60420.868408933908</v>
      </c>
      <c r="AI25" s="15">
        <f t="shared" si="8"/>
        <v>60343.44012461634</v>
      </c>
      <c r="AJ25" s="16"/>
    </row>
    <row r="26" spans="2:36" x14ac:dyDescent="0.25">
      <c r="E26" s="23" t="s">
        <v>17</v>
      </c>
      <c r="F26" s="14">
        <f>-($C$9*$C$8)/$C$5*F22</f>
        <v>-58417831.106923804</v>
      </c>
      <c r="G26" s="7">
        <f t="shared" ref="G26:AJ26" si="9">-($C$9*$C$8)/$C$5*G22</f>
        <v>-56823164.44025714</v>
      </c>
      <c r="H26" s="7">
        <f t="shared" si="9"/>
        <v>-55527036.203220777</v>
      </c>
      <c r="I26" s="7">
        <f t="shared" si="9"/>
        <v>-54246849.815295115</v>
      </c>
      <c r="J26" s="7">
        <f t="shared" si="9"/>
        <v>-52982220.920613185</v>
      </c>
      <c r="K26" s="7">
        <f t="shared" si="9"/>
        <v>-51732746.149032541</v>
      </c>
      <c r="L26" s="7">
        <f t="shared" si="9"/>
        <v>-50498003.609130248</v>
      </c>
      <c r="M26" s="7">
        <f t="shared" si="9"/>
        <v>-49277553.403834581</v>
      </c>
      <c r="N26" s="7">
        <f t="shared" si="9"/>
        <v>-48070938.168063097</v>
      </c>
      <c r="O26" s="7">
        <f t="shared" si="9"/>
        <v>-46877683.627709977</v>
      </c>
      <c r="P26" s="7">
        <f t="shared" si="9"/>
        <v>-45697299.179299638</v>
      </c>
      <c r="Q26" s="7">
        <f t="shared" si="9"/>
        <v>-44529278.489598013</v>
      </c>
      <c r="R26" s="7">
        <f t="shared" si="9"/>
        <v>-43373100.114448816</v>
      </c>
      <c r="S26" s="7">
        <f t="shared" si="9"/>
        <v>-42228228.136078358</v>
      </c>
      <c r="T26" s="7">
        <f t="shared" si="9"/>
        <v>-41094112.818090111</v>
      </c>
      <c r="U26" s="7">
        <f t="shared" si="9"/>
        <v>-39970191.277348466</v>
      </c>
      <c r="V26" s="7">
        <f t="shared" si="9"/>
        <v>-38855888.171930484</v>
      </c>
      <c r="W26" s="7">
        <f t="shared" si="9"/>
        <v>-37750616.404304974</v>
      </c>
      <c r="X26" s="7">
        <f t="shared" si="9"/>
        <v>-36653777.838879317</v>
      </c>
      <c r="Y26" s="7">
        <f t="shared" si="9"/>
        <v>-35564764.033037148</v>
      </c>
      <c r="Z26" s="7">
        <f t="shared" si="9"/>
        <v>-34482956.980773479</v>
      </c>
      <c r="AA26" s="7">
        <f t="shared" si="9"/>
        <v>-33407729.868018273</v>
      </c>
      <c r="AB26" s="7">
        <f t="shared" si="9"/>
        <v>-32338447.838725396</v>
      </c>
      <c r="AC26" s="7">
        <f t="shared" si="9"/>
        <v>-31274468.770790629</v>
      </c>
      <c r="AD26" s="7">
        <f t="shared" si="9"/>
        <v>-30215144.060850363</v>
      </c>
      <c r="AE26" s="7">
        <f t="shared" si="9"/>
        <v>-29159819.417001817</v>
      </c>
      <c r="AF26" s="7">
        <f t="shared" si="9"/>
        <v>-28107835.658475939</v>
      </c>
      <c r="AG26" s="7">
        <f t="shared" si="9"/>
        <v>-27058529.521285526</v>
      </c>
      <c r="AH26" s="7">
        <f t="shared" si="9"/>
        <v>-26011234.468864005</v>
      </c>
      <c r="AI26" s="7">
        <f t="shared" si="9"/>
        <v>-24965281.506703988</v>
      </c>
      <c r="AJ26" s="16">
        <f t="shared" si="9"/>
        <v>-23920000</v>
      </c>
    </row>
    <row r="27" spans="2:36" x14ac:dyDescent="0.25">
      <c r="E27" s="23" t="s">
        <v>18</v>
      </c>
      <c r="F27" s="14">
        <v>0</v>
      </c>
      <c r="G27" s="7">
        <f>$C$14/($C$15-$C$16*F27)</f>
        <v>0.48596112311015116</v>
      </c>
      <c r="H27" s="7">
        <f t="shared" ref="H27:AJ27" si="10">$C$14/($C$15-$C$16*G27)</f>
        <v>0.63620651749071722</v>
      </c>
      <c r="I27" s="7">
        <f t="shared" si="10"/>
        <v>0.70344697303325343</v>
      </c>
      <c r="J27" s="7">
        <f t="shared" si="10"/>
        <v>0.73837204063938877</v>
      </c>
      <c r="K27" s="7">
        <f t="shared" si="10"/>
        <v>0.75791697114252621</v>
      </c>
      <c r="L27" s="7">
        <f t="shared" si="10"/>
        <v>0.76931314098818415</v>
      </c>
      <c r="M27" s="7">
        <f t="shared" si="10"/>
        <v>0.77611753667656147</v>
      </c>
      <c r="N27" s="7">
        <f t="shared" si="10"/>
        <v>0.78023798190134164</v>
      </c>
      <c r="O27" s="7">
        <f t="shared" si="10"/>
        <v>0.78275448109541323</v>
      </c>
      <c r="P27" s="7">
        <f t="shared" si="10"/>
        <v>0.78429939484401534</v>
      </c>
      <c r="Q27" s="7">
        <f t="shared" si="10"/>
        <v>0.78525086361989171</v>
      </c>
      <c r="R27" s="7">
        <f t="shared" si="10"/>
        <v>0.78583799593878545</v>
      </c>
      <c r="S27" s="7">
        <f t="shared" si="10"/>
        <v>0.78620074179469635</v>
      </c>
      <c r="T27" s="7">
        <f t="shared" si="10"/>
        <v>0.78642502318145446</v>
      </c>
      <c r="U27" s="7">
        <f t="shared" si="10"/>
        <v>0.78656375768621156</v>
      </c>
      <c r="V27" s="7">
        <f t="shared" si="10"/>
        <v>0.78664959967006132</v>
      </c>
      <c r="W27" s="7">
        <f t="shared" si="10"/>
        <v>0.78670272378719874</v>
      </c>
      <c r="X27" s="7">
        <f t="shared" si="10"/>
        <v>0.78673560373989671</v>
      </c>
      <c r="Y27" s="7">
        <f t="shared" si="10"/>
        <v>0.78675595540875964</v>
      </c>
      <c r="Z27" s="7">
        <f t="shared" si="10"/>
        <v>0.78676855298686454</v>
      </c>
      <c r="AA27" s="7">
        <f t="shared" si="10"/>
        <v>0.78677635102491461</v>
      </c>
      <c r="AB27" s="7">
        <f t="shared" si="10"/>
        <v>0.7867811781728572</v>
      </c>
      <c r="AC27" s="7">
        <f t="shared" si="10"/>
        <v>0.78678416630763781</v>
      </c>
      <c r="AD27" s="7">
        <f t="shared" si="10"/>
        <v>0.78678601605504095</v>
      </c>
      <c r="AE27" s="7">
        <f t="shared" si="10"/>
        <v>0.78678716110997671</v>
      </c>
      <c r="AF27" s="7">
        <f t="shared" si="10"/>
        <v>0.78678786993859462</v>
      </c>
      <c r="AG27" s="7">
        <f t="shared" si="10"/>
        <v>0.78678830872867067</v>
      </c>
      <c r="AH27" s="7">
        <f t="shared" si="10"/>
        <v>0.78678858035554899</v>
      </c>
      <c r="AI27" s="7">
        <f t="shared" si="10"/>
        <v>0.78678874850247471</v>
      </c>
      <c r="AJ27" s="16">
        <f t="shared" si="10"/>
        <v>0.78678885259157849</v>
      </c>
    </row>
    <row r="28" spans="2:36" x14ac:dyDescent="0.25">
      <c r="E28" s="23" t="s">
        <v>19</v>
      </c>
      <c r="F28" s="17">
        <f>F22</f>
        <v>244.22170195202258</v>
      </c>
      <c r="G28" s="18">
        <f>(F28*$C$16-G26)/($C$15-$C$16*F27)</f>
        <v>125.3522643583471</v>
      </c>
      <c r="H28" s="18">
        <f>(G28*$C$16-H26)/($C$15-$C$16*G27)</f>
        <v>88.28293779150026</v>
      </c>
      <c r="I28" s="18">
        <f t="shared" ref="I28:AJ28" si="11">(H28*$C$16-I26)/($C$15-$C$16*H27)</f>
        <v>71.319704079517464</v>
      </c>
      <c r="J28" s="18">
        <f t="shared" si="11"/>
        <v>62.109893453183908</v>
      </c>
      <c r="K28" s="18">
        <f t="shared" si="11"/>
        <v>56.544945770920705</v>
      </c>
      <c r="L28" s="18">
        <f t="shared" si="11"/>
        <v>52.884532584452067</v>
      </c>
      <c r="M28" s="18">
        <f t="shared" si="11"/>
        <v>50.282577737743971</v>
      </c>
      <c r="N28" s="18">
        <f t="shared" si="11"/>
        <v>48.291983690091236</v>
      </c>
      <c r="O28" s="18">
        <f t="shared" si="11"/>
        <v>46.663983282464244</v>
      </c>
      <c r="P28" s="18">
        <f t="shared" si="11"/>
        <v>45.255626625373225</v>
      </c>
      <c r="Q28" s="18">
        <f t="shared" si="11"/>
        <v>43.983071676336955</v>
      </c>
      <c r="R28" s="18">
        <f t="shared" si="11"/>
        <v>42.796474715758492</v>
      </c>
      <c r="S28" s="18">
        <f t="shared" si="11"/>
        <v>41.665911057886831</v>
      </c>
      <c r="T28" s="18">
        <f t="shared" si="11"/>
        <v>40.573259665127686</v>
      </c>
      <c r="U28" s="18">
        <f t="shared" si="11"/>
        <v>39.507442020145447</v>
      </c>
      <c r="V28" s="18">
        <f t="shared" si="11"/>
        <v>38.461597718525383</v>
      </c>
      <c r="W28" s="18">
        <f t="shared" si="11"/>
        <v>37.431397490698103</v>
      </c>
      <c r="X28" s="18">
        <f t="shared" si="11"/>
        <v>36.414031470198701</v>
      </c>
      <c r="Y28" s="18">
        <f t="shared" si="11"/>
        <v>35.40760102437909</v>
      </c>
      <c r="Z28" s="18">
        <f t="shared" si="11"/>
        <v>34.410752763380543</v>
      </c>
      <c r="AA28" s="18">
        <f t="shared" si="11"/>
        <v>33.42245823470644</v>
      </c>
      <c r="AB28" s="18">
        <f t="shared" si="11"/>
        <v>32.441881379131061</v>
      </c>
      <c r="AC28" s="18">
        <f t="shared" si="11"/>
        <v>31.468298893495348</v>
      </c>
      <c r="AD28" s="18">
        <f t="shared" si="11"/>
        <v>30.501052499158781</v>
      </c>
      <c r="AE28" s="18">
        <f t="shared" si="11"/>
        <v>29.539520452955447</v>
      </c>
      <c r="AF28" s="18">
        <f t="shared" si="11"/>
        <v>28.583100662738218</v>
      </c>
      <c r="AG28" s="18">
        <f t="shared" si="11"/>
        <v>27.631200800332763</v>
      </c>
      <c r="AH28" s="18">
        <f t="shared" si="11"/>
        <v>26.683232633109746</v>
      </c>
      <c r="AI28" s="18">
        <f t="shared" si="11"/>
        <v>25.738608898455922</v>
      </c>
      <c r="AJ28" s="19">
        <f t="shared" si="11"/>
        <v>24.796741710826428</v>
      </c>
    </row>
    <row r="33" spans="2:36" x14ac:dyDescent="0.25">
      <c r="E33" s="1"/>
      <c r="F33" s="25">
        <v>1</v>
      </c>
      <c r="G33" s="26">
        <v>2</v>
      </c>
      <c r="H33" s="26">
        <v>3</v>
      </c>
      <c r="I33" s="26">
        <v>4</v>
      </c>
      <c r="J33" s="26">
        <v>5</v>
      </c>
      <c r="K33" s="26">
        <v>6</v>
      </c>
      <c r="L33" s="26">
        <v>7</v>
      </c>
      <c r="M33" s="26">
        <v>8</v>
      </c>
      <c r="N33" s="26">
        <v>9</v>
      </c>
      <c r="O33" s="26">
        <v>10</v>
      </c>
      <c r="P33" s="26">
        <v>11</v>
      </c>
      <c r="Q33" s="26">
        <v>12</v>
      </c>
      <c r="R33" s="26">
        <v>13</v>
      </c>
      <c r="S33" s="26">
        <v>14</v>
      </c>
      <c r="T33" s="26">
        <v>15</v>
      </c>
      <c r="U33" s="26">
        <v>16</v>
      </c>
      <c r="V33" s="26">
        <v>17</v>
      </c>
      <c r="W33" s="26">
        <v>18</v>
      </c>
      <c r="X33" s="26">
        <v>19</v>
      </c>
      <c r="Y33" s="26">
        <v>20</v>
      </c>
      <c r="Z33" s="26">
        <v>21</v>
      </c>
      <c r="AA33" s="26">
        <v>22</v>
      </c>
      <c r="AB33" s="26">
        <v>23</v>
      </c>
      <c r="AC33" s="26">
        <v>24</v>
      </c>
      <c r="AD33" s="26">
        <v>25</v>
      </c>
      <c r="AE33" s="26">
        <v>26</v>
      </c>
      <c r="AF33" s="26">
        <v>27</v>
      </c>
      <c r="AG33" s="26">
        <v>28</v>
      </c>
      <c r="AH33" s="26">
        <v>29</v>
      </c>
      <c r="AI33" s="26">
        <v>30</v>
      </c>
      <c r="AJ33" s="26">
        <v>31</v>
      </c>
    </row>
    <row r="34" spans="2:36" x14ac:dyDescent="0.25">
      <c r="B34" s="22" t="s">
        <v>21</v>
      </c>
      <c r="C34" s="2">
        <v>92000</v>
      </c>
      <c r="E34" s="23" t="s">
        <v>0</v>
      </c>
      <c r="F34" s="45">
        <v>0</v>
      </c>
      <c r="G34" s="46">
        <f>F34+$C$4</f>
        <v>3.3333333333333335E-3</v>
      </c>
      <c r="H34" s="46">
        <f t="shared" ref="H34:AJ34" si="12">G34+$C$4</f>
        <v>6.6666666666666671E-3</v>
      </c>
      <c r="I34" s="46">
        <f t="shared" si="12"/>
        <v>0.01</v>
      </c>
      <c r="J34" s="46">
        <f t="shared" si="12"/>
        <v>1.3333333333333334E-2</v>
      </c>
      <c r="K34" s="46">
        <f t="shared" si="12"/>
        <v>1.6666666666666666E-2</v>
      </c>
      <c r="L34" s="46">
        <f t="shared" si="12"/>
        <v>0.02</v>
      </c>
      <c r="M34" s="46">
        <f t="shared" si="12"/>
        <v>2.3333333333333334E-2</v>
      </c>
      <c r="N34" s="46">
        <f t="shared" si="12"/>
        <v>2.6666666666666668E-2</v>
      </c>
      <c r="O34" s="46">
        <f t="shared" si="12"/>
        <v>3.0000000000000002E-2</v>
      </c>
      <c r="P34" s="46">
        <f t="shared" si="12"/>
        <v>3.3333333333333333E-2</v>
      </c>
      <c r="Q34" s="46">
        <f t="shared" si="12"/>
        <v>3.6666666666666667E-2</v>
      </c>
      <c r="R34" s="46">
        <f t="shared" si="12"/>
        <v>0.04</v>
      </c>
      <c r="S34" s="46">
        <f t="shared" si="12"/>
        <v>4.3333333333333335E-2</v>
      </c>
      <c r="T34" s="46">
        <f t="shared" si="12"/>
        <v>4.6666666666666669E-2</v>
      </c>
      <c r="U34" s="46">
        <f t="shared" si="12"/>
        <v>0.05</v>
      </c>
      <c r="V34" s="46">
        <f t="shared" si="12"/>
        <v>5.3333333333333337E-2</v>
      </c>
      <c r="W34" s="46">
        <f t="shared" si="12"/>
        <v>5.6666666666666671E-2</v>
      </c>
      <c r="X34" s="46">
        <f t="shared" si="12"/>
        <v>6.0000000000000005E-2</v>
      </c>
      <c r="Y34" s="46">
        <f t="shared" si="12"/>
        <v>6.3333333333333339E-2</v>
      </c>
      <c r="Z34" s="46">
        <f t="shared" si="12"/>
        <v>6.6666666666666666E-2</v>
      </c>
      <c r="AA34" s="46">
        <f t="shared" si="12"/>
        <v>6.9999999999999993E-2</v>
      </c>
      <c r="AB34" s="46">
        <f t="shared" si="12"/>
        <v>7.333333333333332E-2</v>
      </c>
      <c r="AC34" s="46">
        <f t="shared" si="12"/>
        <v>7.6666666666666647E-2</v>
      </c>
      <c r="AD34" s="46">
        <f t="shared" si="12"/>
        <v>7.9999999999999974E-2</v>
      </c>
      <c r="AE34" s="46">
        <f t="shared" si="12"/>
        <v>8.3333333333333301E-2</v>
      </c>
      <c r="AF34" s="46">
        <f t="shared" si="12"/>
        <v>8.6666666666666628E-2</v>
      </c>
      <c r="AG34" s="46">
        <f t="shared" si="12"/>
        <v>8.9999999999999955E-2</v>
      </c>
      <c r="AH34" s="46">
        <f t="shared" si="12"/>
        <v>9.3333333333333282E-2</v>
      </c>
      <c r="AI34" s="46">
        <f t="shared" si="12"/>
        <v>9.6666666666666609E-2</v>
      </c>
      <c r="AJ34" s="46">
        <f t="shared" si="12"/>
        <v>9.9999999999999936E-2</v>
      </c>
    </row>
    <row r="35" spans="2:36" x14ac:dyDescent="0.25">
      <c r="B35" s="22" t="s">
        <v>11</v>
      </c>
      <c r="C35" s="2">
        <v>100</v>
      </c>
      <c r="E35" s="23" t="s">
        <v>12</v>
      </c>
      <c r="F35" s="10">
        <f>($C$37*$C$4*$C$36+$C$10*$G$35)/($C$10+$C$37*$C$4)</f>
        <v>299.99985163261891</v>
      </c>
      <c r="G35" s="6">
        <v>293.3331742146928</v>
      </c>
      <c r="H35" s="6">
        <v>286.66649776466045</v>
      </c>
      <c r="I35" s="6">
        <v>279.99982234203355</v>
      </c>
      <c r="J35" s="6">
        <v>273.33314800007156</v>
      </c>
      <c r="K35" s="6">
        <v>266.66647478546452</v>
      </c>
      <c r="L35" s="6">
        <v>259.99980273803936</v>
      </c>
      <c r="M35" s="6">
        <v>253.33313189053024</v>
      </c>
      <c r="N35" s="6">
        <v>246.66646226836411</v>
      </c>
      <c r="O35" s="6">
        <v>239.99979388952389</v>
      </c>
      <c r="P35" s="6">
        <v>233.33312676441892</v>
      </c>
      <c r="Q35" s="6">
        <v>226.66646089584373</v>
      </c>
      <c r="R35" s="6">
        <v>219.9997962789374</v>
      </c>
      <c r="S35" s="6">
        <v>213.33313290123812</v>
      </c>
      <c r="T35" s="6">
        <v>206.66647074273277</v>
      </c>
      <c r="U35" s="6">
        <v>199.99980977600597</v>
      </c>
      <c r="V35" s="6">
        <v>193.33314996637864</v>
      </c>
      <c r="W35" s="6">
        <v>186.66649127214777</v>
      </c>
      <c r="X35" s="6">
        <v>179.99983364481102</v>
      </c>
      <c r="Y35" s="6">
        <v>173.33317702939058</v>
      </c>
      <c r="Z35" s="6">
        <v>166.66652136473954</v>
      </c>
      <c r="AA35" s="6">
        <v>159.99986658394076</v>
      </c>
      <c r="AB35" s="6">
        <v>153.33321261468828</v>
      </c>
      <c r="AC35" s="6">
        <v>146.66655937975133</v>
      </c>
      <c r="AD35" s="6">
        <v>139.99990679742166</v>
      </c>
      <c r="AE35" s="6">
        <v>133.33325478203096</v>
      </c>
      <c r="AF35" s="6">
        <v>126.66660324445392</v>
      </c>
      <c r="AG35" s="6">
        <v>119.99995209266579</v>
      </c>
      <c r="AH35" s="6">
        <v>113.33330123228947</v>
      </c>
      <c r="AI35" s="6">
        <v>106.66665056717957</v>
      </c>
      <c r="AJ35" s="8">
        <v>100</v>
      </c>
    </row>
    <row r="36" spans="2:36" x14ac:dyDescent="0.25">
      <c r="B36" s="22" t="s">
        <v>24</v>
      </c>
      <c r="C36" s="1">
        <v>392</v>
      </c>
      <c r="E36" s="7"/>
    </row>
    <row r="37" spans="2:36" x14ac:dyDescent="0.25">
      <c r="B37" s="22" t="s">
        <v>25</v>
      </c>
      <c r="C37" s="1">
        <v>1000</v>
      </c>
      <c r="E37" s="23" t="s">
        <v>22</v>
      </c>
      <c r="F37" s="11"/>
      <c r="G37" s="12">
        <f>G35+(($C$10*$C$5)/($C$9*$C$8))*((H35-2*G35+F35)/($C$4^2))</f>
        <v>293.3331909667001</v>
      </c>
      <c r="H37" s="12">
        <f t="shared" ref="H37:AI37" si="13">H35+(($C$10*$C$5)/($C$9*$C$8))*((I35-2*H35+G35)/($C$4^2))</f>
        <v>286.66651554667806</v>
      </c>
      <c r="I37" s="12">
        <f t="shared" si="13"/>
        <v>279.99984104584917</v>
      </c>
      <c r="J37" s="12">
        <f t="shared" si="13"/>
        <v>273.33316751198413</v>
      </c>
      <c r="K37" s="12">
        <f t="shared" si="13"/>
        <v>266.6664949866896</v>
      </c>
      <c r="L37" s="12">
        <f t="shared" si="13"/>
        <v>259.99982350581678</v>
      </c>
      <c r="M37" s="12">
        <f t="shared" si="13"/>
        <v>253.33315309838983</v>
      </c>
      <c r="N37" s="12">
        <f t="shared" si="13"/>
        <v>246.66648378746618</v>
      </c>
      <c r="O37" s="12">
        <f t="shared" si="13"/>
        <v>239.99981558878807</v>
      </c>
      <c r="P37" s="12">
        <f t="shared" si="13"/>
        <v>233.33314851204958</v>
      </c>
      <c r="Q37" s="12">
        <f t="shared" si="13"/>
        <v>226.66648255934328</v>
      </c>
      <c r="R37" s="12">
        <f t="shared" si="13"/>
        <v>219.99981772675176</v>
      </c>
      <c r="S37" s="12">
        <f t="shared" si="13"/>
        <v>213.33315400267159</v>
      </c>
      <c r="T37" s="12">
        <f t="shared" si="13"/>
        <v>206.66649136966925</v>
      </c>
      <c r="U37" s="12">
        <f t="shared" si="13"/>
        <v>199.99982980272742</v>
      </c>
      <c r="V37" s="12">
        <f t="shared" si="13"/>
        <v>193.33316927131733</v>
      </c>
      <c r="W37" s="12">
        <f t="shared" si="13"/>
        <v>186.66650973762307</v>
      </c>
      <c r="X37" s="12">
        <f t="shared" si="13"/>
        <v>179.99985115874716</v>
      </c>
      <c r="Y37" s="12">
        <f t="shared" si="13"/>
        <v>173.33319348501465</v>
      </c>
      <c r="Z37" s="12">
        <f t="shared" si="13"/>
        <v>166.66653666218261</v>
      </c>
      <c r="AA37" s="12">
        <f t="shared" si="13"/>
        <v>159.99988062993441</v>
      </c>
      <c r="AB37" s="12">
        <f t="shared" si="13"/>
        <v>153.33322532399561</v>
      </c>
      <c r="AC37" s="12">
        <f t="shared" si="13"/>
        <v>146.66657067487716</v>
      </c>
      <c r="AD37" s="12">
        <f t="shared" si="13"/>
        <v>139.99991660982707</v>
      </c>
      <c r="AE37" s="12">
        <f t="shared" si="13"/>
        <v>133.33326305188297</v>
      </c>
      <c r="AF37" s="12">
        <f t="shared" si="13"/>
        <v>126.6666099215694</v>
      </c>
      <c r="AG37" s="12">
        <f t="shared" si="13"/>
        <v>119.99995713633172</v>
      </c>
      <c r="AH37" s="12">
        <f t="shared" si="13"/>
        <v>113.33330461190064</v>
      </c>
      <c r="AI37" s="13">
        <f t="shared" si="13"/>
        <v>106.66665226212751</v>
      </c>
    </row>
    <row r="38" spans="2:36" x14ac:dyDescent="0.25">
      <c r="E38" s="23" t="s">
        <v>23</v>
      </c>
      <c r="F38" s="17">
        <v>92000</v>
      </c>
      <c r="G38" s="20">
        <f>-$C$10*(G35-F35)/$C$4</f>
        <v>92000.148367380301</v>
      </c>
      <c r="H38" s="20">
        <f t="shared" ref="H38:AI38" si="14">-$C$10*(H35-G35)/$C$4</f>
        <v>92000.135010446495</v>
      </c>
      <c r="I38" s="20">
        <f t="shared" si="14"/>
        <v>92000.120832251137</v>
      </c>
      <c r="J38" s="20">
        <f t="shared" si="14"/>
        <v>92000.105919075504</v>
      </c>
      <c r="K38" s="20">
        <f t="shared" si="14"/>
        <v>92000.090361577211</v>
      </c>
      <c r="L38" s="20">
        <f t="shared" si="14"/>
        <v>92000.074254467094</v>
      </c>
      <c r="M38" s="20">
        <f t="shared" si="14"/>
        <v>92000.057695625903</v>
      </c>
      <c r="N38" s="20">
        <f t="shared" si="14"/>
        <v>92000.040785892532</v>
      </c>
      <c r="O38" s="20">
        <f t="shared" si="14"/>
        <v>92000.023627995135</v>
      </c>
      <c r="P38" s="20">
        <f t="shared" si="14"/>
        <v>92000.006326448507</v>
      </c>
      <c r="Q38" s="20">
        <f t="shared" si="14"/>
        <v>91999.988986337674</v>
      </c>
      <c r="R38" s="20">
        <f t="shared" si="14"/>
        <v>91999.971713307372</v>
      </c>
      <c r="S38" s="20">
        <f t="shared" si="14"/>
        <v>91999.954612250047</v>
      </c>
      <c r="T38" s="20">
        <f t="shared" si="14"/>
        <v>91999.937787373769</v>
      </c>
      <c r="U38" s="20">
        <f t="shared" si="14"/>
        <v>91999.921340829766</v>
      </c>
      <c r="V38" s="20">
        <f t="shared" si="14"/>
        <v>91999.905372857189</v>
      </c>
      <c r="W38" s="20">
        <f t="shared" si="14"/>
        <v>91999.88998038607</v>
      </c>
      <c r="X38" s="20">
        <f t="shared" si="14"/>
        <v>91999.875257247098</v>
      </c>
      <c r="Y38" s="20">
        <f t="shared" si="14"/>
        <v>91999.861292802016</v>
      </c>
      <c r="Z38" s="20">
        <f t="shared" si="14"/>
        <v>91999.848172184429</v>
      </c>
      <c r="AA38" s="20">
        <f t="shared" si="14"/>
        <v>91999.835975023161</v>
      </c>
      <c r="AB38" s="20">
        <f t="shared" si="14"/>
        <v>91999.824775684203</v>
      </c>
      <c r="AC38" s="20">
        <f t="shared" si="14"/>
        <v>91999.81464212983</v>
      </c>
      <c r="AD38" s="20">
        <f t="shared" si="14"/>
        <v>91999.805636149511</v>
      </c>
      <c r="AE38" s="20">
        <f t="shared" si="14"/>
        <v>91999.797812391596</v>
      </c>
      <c r="AF38" s="20">
        <f t="shared" si="14"/>
        <v>91999.791218563143</v>
      </c>
      <c r="AG38" s="20">
        <f t="shared" si="14"/>
        <v>91999.785894676199</v>
      </c>
      <c r="AH38" s="20">
        <f t="shared" si="14"/>
        <v>91999.781873193249</v>
      </c>
      <c r="AI38" s="21">
        <f t="shared" si="14"/>
        <v>91999.77917851659</v>
      </c>
    </row>
    <row r="41" spans="2:36" x14ac:dyDescent="0.25">
      <c r="F41">
        <f>F38/C10*C4+G35</f>
        <v>299.99984088135949</v>
      </c>
    </row>
    <row r="44" spans="2:36" x14ac:dyDescent="0.25">
      <c r="F44" t="s">
        <v>26</v>
      </c>
    </row>
  </sheetData>
  <conditionalFormatting sqref="F35:AJ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:AJ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:AJ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67B-E8D5-40CF-86EA-53AA0B0C9944}">
  <dimension ref="A2:AJ35"/>
  <sheetViews>
    <sheetView tabSelected="1" topLeftCell="A10" zoomScale="55" zoomScaleNormal="55" workbookViewId="0">
      <selection activeCell="F30" sqref="F30:AJ31"/>
    </sheetView>
  </sheetViews>
  <sheetFormatPr defaultRowHeight="15" x14ac:dyDescent="0.25"/>
  <sheetData>
    <row r="2" spans="1:36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5">
      <c r="A3" s="27"/>
      <c r="B3" s="39" t="s">
        <v>0</v>
      </c>
      <c r="C3" s="28">
        <v>0.1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5">
      <c r="A4" s="27"/>
      <c r="B4" s="39" t="s">
        <v>1</v>
      </c>
      <c r="C4" s="28">
        <f>C3/30</f>
        <v>3.3333333333333335E-3</v>
      </c>
      <c r="D4" s="27"/>
      <c r="E4" s="27"/>
      <c r="F4" s="27"/>
      <c r="G4" s="27"/>
      <c r="H4" s="27"/>
      <c r="I4" s="44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5">
      <c r="A5" s="27"/>
      <c r="B5" s="39" t="s">
        <v>4</v>
      </c>
      <c r="C5" s="28">
        <f>(C9*C8*(C4^2))/(2*C10)</f>
        <v>0.4333333333333334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x14ac:dyDescent="0.25">
      <c r="A6" s="27"/>
      <c r="B6" s="39" t="s">
        <v>5</v>
      </c>
      <c r="C6" s="28">
        <v>5000</v>
      </c>
      <c r="D6" s="27">
        <v>231.40000000000003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5">
      <c r="A7" s="27"/>
      <c r="B7" s="27"/>
      <c r="C7" s="27"/>
      <c r="D7" s="27"/>
      <c r="E7" s="27"/>
      <c r="F7" s="41"/>
      <c r="G7" s="27"/>
      <c r="H7" s="27"/>
      <c r="I7" s="27"/>
      <c r="J7" s="27"/>
      <c r="K7" s="27"/>
      <c r="L7" s="27"/>
      <c r="M7" s="27" t="s">
        <v>6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5">
      <c r="A8" s="27"/>
      <c r="B8" s="39" t="s">
        <v>7</v>
      </c>
      <c r="C8" s="28">
        <v>460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5">
      <c r="A9" s="27"/>
      <c r="B9" s="39" t="s">
        <v>8</v>
      </c>
      <c r="C9" s="28">
        <v>7800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5">
      <c r="A10" s="27"/>
      <c r="B10" s="39" t="s">
        <v>9</v>
      </c>
      <c r="C10" s="28">
        <v>46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5">
      <c r="A11" s="27"/>
      <c r="B11" s="27"/>
      <c r="C11" s="27"/>
      <c r="D11" s="27"/>
      <c r="E11" s="28"/>
      <c r="F11" s="42">
        <v>1</v>
      </c>
      <c r="G11" s="43">
        <v>2</v>
      </c>
      <c r="H11" s="43">
        <v>3</v>
      </c>
      <c r="I11" s="43">
        <v>4</v>
      </c>
      <c r="J11" s="43">
        <v>5</v>
      </c>
      <c r="K11" s="43">
        <v>6</v>
      </c>
      <c r="L11" s="43">
        <v>7</v>
      </c>
      <c r="M11" s="43">
        <v>8</v>
      </c>
      <c r="N11" s="43">
        <v>9</v>
      </c>
      <c r="O11" s="43">
        <v>10</v>
      </c>
      <c r="P11" s="43">
        <v>11</v>
      </c>
      <c r="Q11" s="43">
        <v>12</v>
      </c>
      <c r="R11" s="43">
        <v>13</v>
      </c>
      <c r="S11" s="43">
        <v>14</v>
      </c>
      <c r="T11" s="43">
        <v>15</v>
      </c>
      <c r="U11" s="43">
        <v>16</v>
      </c>
      <c r="V11" s="43">
        <v>17</v>
      </c>
      <c r="W11" s="43">
        <v>18</v>
      </c>
      <c r="X11" s="43">
        <v>19</v>
      </c>
      <c r="Y11" s="43">
        <v>20</v>
      </c>
      <c r="Z11" s="43">
        <v>21</v>
      </c>
      <c r="AA11" s="43">
        <v>22</v>
      </c>
      <c r="AB11" s="43">
        <v>23</v>
      </c>
      <c r="AC11" s="43">
        <v>24</v>
      </c>
      <c r="AD11" s="43">
        <v>25</v>
      </c>
      <c r="AE11" s="43">
        <v>26</v>
      </c>
      <c r="AF11" s="43">
        <v>27</v>
      </c>
      <c r="AG11" s="43">
        <v>28</v>
      </c>
      <c r="AH11" s="43">
        <v>29</v>
      </c>
      <c r="AI11" s="43">
        <v>30</v>
      </c>
      <c r="AJ11" s="43">
        <v>31</v>
      </c>
    </row>
    <row r="12" spans="1:36" x14ac:dyDescent="0.25">
      <c r="A12" s="27"/>
      <c r="B12" s="39" t="s">
        <v>10</v>
      </c>
      <c r="C12" s="28">
        <v>300</v>
      </c>
      <c r="D12" s="27"/>
      <c r="E12" s="40" t="s">
        <v>0</v>
      </c>
      <c r="F12" s="32">
        <v>0</v>
      </c>
      <c r="G12" s="33">
        <f>F12+$C$4</f>
        <v>3.3333333333333335E-3</v>
      </c>
      <c r="H12" s="33">
        <f t="shared" ref="H12:AJ12" si="0">G12+$C$4</f>
        <v>6.6666666666666671E-3</v>
      </c>
      <c r="I12" s="33">
        <f t="shared" si="0"/>
        <v>0.01</v>
      </c>
      <c r="J12" s="33">
        <f t="shared" si="0"/>
        <v>1.3333333333333334E-2</v>
      </c>
      <c r="K12" s="33">
        <f t="shared" si="0"/>
        <v>1.6666666666666666E-2</v>
      </c>
      <c r="L12" s="33">
        <f t="shared" si="0"/>
        <v>0.02</v>
      </c>
      <c r="M12" s="33">
        <f t="shared" si="0"/>
        <v>2.3333333333333334E-2</v>
      </c>
      <c r="N12" s="33">
        <f t="shared" si="0"/>
        <v>2.6666666666666668E-2</v>
      </c>
      <c r="O12" s="33">
        <f t="shared" si="0"/>
        <v>3.0000000000000002E-2</v>
      </c>
      <c r="P12" s="33">
        <f t="shared" si="0"/>
        <v>3.3333333333333333E-2</v>
      </c>
      <c r="Q12" s="33">
        <f t="shared" si="0"/>
        <v>3.6666666666666667E-2</v>
      </c>
      <c r="R12" s="33">
        <f t="shared" si="0"/>
        <v>0.04</v>
      </c>
      <c r="S12" s="33">
        <f t="shared" si="0"/>
        <v>4.3333333333333335E-2</v>
      </c>
      <c r="T12" s="33">
        <f t="shared" si="0"/>
        <v>4.6666666666666669E-2</v>
      </c>
      <c r="U12" s="33">
        <f t="shared" si="0"/>
        <v>0.05</v>
      </c>
      <c r="V12" s="33">
        <f t="shared" si="0"/>
        <v>5.3333333333333337E-2</v>
      </c>
      <c r="W12" s="33">
        <f t="shared" si="0"/>
        <v>5.6666666666666671E-2</v>
      </c>
      <c r="X12" s="33">
        <f t="shared" si="0"/>
        <v>6.0000000000000005E-2</v>
      </c>
      <c r="Y12" s="33">
        <f t="shared" si="0"/>
        <v>6.3333333333333339E-2</v>
      </c>
      <c r="Z12" s="33">
        <f t="shared" si="0"/>
        <v>6.6666666666666666E-2</v>
      </c>
      <c r="AA12" s="33">
        <f t="shared" si="0"/>
        <v>6.9999999999999993E-2</v>
      </c>
      <c r="AB12" s="33">
        <f t="shared" si="0"/>
        <v>7.333333333333332E-2</v>
      </c>
      <c r="AC12" s="33">
        <f t="shared" si="0"/>
        <v>7.6666666666666647E-2</v>
      </c>
      <c r="AD12" s="33">
        <f t="shared" si="0"/>
        <v>7.9999999999999974E-2</v>
      </c>
      <c r="AE12" s="33">
        <f t="shared" si="0"/>
        <v>8.3333333333333301E-2</v>
      </c>
      <c r="AF12" s="33">
        <f t="shared" si="0"/>
        <v>8.6666666666666628E-2</v>
      </c>
      <c r="AG12" s="33">
        <f t="shared" si="0"/>
        <v>8.9999999999999955E-2</v>
      </c>
      <c r="AH12" s="33">
        <f t="shared" si="0"/>
        <v>9.3333333333333282E-2</v>
      </c>
      <c r="AI12" s="33">
        <f t="shared" si="0"/>
        <v>9.6666666666666609E-2</v>
      </c>
      <c r="AJ12" s="33">
        <f t="shared" si="0"/>
        <v>9.9999999999999936E-2</v>
      </c>
    </row>
    <row r="13" spans="1:36" x14ac:dyDescent="0.25">
      <c r="A13" s="27"/>
      <c r="B13" s="39" t="s">
        <v>11</v>
      </c>
      <c r="C13" s="28">
        <v>100</v>
      </c>
      <c r="D13" s="27"/>
      <c r="E13" s="40" t="s">
        <v>12</v>
      </c>
      <c r="F13" s="30">
        <v>300</v>
      </c>
      <c r="G13" s="31">
        <v>293.25780786115405</v>
      </c>
      <c r="H13" s="31">
        <v>286.5156157223081</v>
      </c>
      <c r="I13" s="31">
        <v>279.7767244091051</v>
      </c>
      <c r="J13" s="31">
        <v>273.0378330959021</v>
      </c>
      <c r="K13" s="31">
        <v>266.30539917204851</v>
      </c>
      <c r="L13" s="31">
        <v>259.57296524819492</v>
      </c>
      <c r="M13" s="31">
        <v>252.84986305846581</v>
      </c>
      <c r="N13" s="31">
        <v>246.12676086873671</v>
      </c>
      <c r="O13" s="31">
        <v>239.41545691630802</v>
      </c>
      <c r="P13" s="31">
        <v>232.70415296387932</v>
      </c>
      <c r="Q13" s="31">
        <v>226.00659811230153</v>
      </c>
      <c r="R13" s="31">
        <v>219.30904326072374</v>
      </c>
      <c r="S13" s="31">
        <v>212.62658747182891</v>
      </c>
      <c r="T13" s="31">
        <v>205.94413168293408</v>
      </c>
      <c r="U13" s="31">
        <v>199.27746501703731</v>
      </c>
      <c r="V13" s="31">
        <v>192.61079835114055</v>
      </c>
      <c r="W13" s="31">
        <v>185.95992080810871</v>
      </c>
      <c r="X13" s="31">
        <v>179.30904326507687</v>
      </c>
      <c r="Y13" s="31">
        <v>172.6732647843516</v>
      </c>
      <c r="Z13" s="31">
        <v>166.03748630362634</v>
      </c>
      <c r="AA13" s="31">
        <v>159.4154569231975</v>
      </c>
      <c r="AB13" s="31">
        <v>152.79342754276868</v>
      </c>
      <c r="AC13" s="31">
        <v>146.18319639900352</v>
      </c>
      <c r="AD13" s="31">
        <v>139.57296525523833</v>
      </c>
      <c r="AE13" s="31">
        <v>132.97206584498872</v>
      </c>
      <c r="AF13" s="31">
        <v>126.37116643473912</v>
      </c>
      <c r="AG13" s="31">
        <v>119.77672441336307</v>
      </c>
      <c r="AH13" s="31">
        <v>113.18228239198703</v>
      </c>
      <c r="AI13" s="31">
        <v>106.59114119599352</v>
      </c>
      <c r="AJ13" s="29">
        <v>100</v>
      </c>
    </row>
    <row r="14" spans="1:36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5">
      <c r="A15" s="27"/>
      <c r="B15" s="27"/>
      <c r="C15" s="27"/>
      <c r="D15" s="27"/>
      <c r="E15" s="40" t="s">
        <v>15</v>
      </c>
      <c r="F15" s="30"/>
      <c r="G15" s="31">
        <f>G13+(($C$10*$C$5)/($C$9*$C$8))*((H13-2*G13+F13)/($C$4^2))</f>
        <v>293.25780786115405</v>
      </c>
      <c r="H15" s="31">
        <f t="shared" ref="H15:AI15" si="1">H13+(($C$10*$C$5)/($C$9*$C$8))*((I13-2*H13+G13)/($C$4^2))</f>
        <v>286.5172661351296</v>
      </c>
      <c r="I15" s="31">
        <f t="shared" si="1"/>
        <v>279.7767244091051</v>
      </c>
      <c r="J15" s="31">
        <f t="shared" si="1"/>
        <v>273.0410617905768</v>
      </c>
      <c r="K15" s="31">
        <f t="shared" si="1"/>
        <v>266.30539917204851</v>
      </c>
      <c r="L15" s="31">
        <f t="shared" si="1"/>
        <v>259.57763111525719</v>
      </c>
      <c r="M15" s="31">
        <f t="shared" si="1"/>
        <v>252.84986305846581</v>
      </c>
      <c r="N15" s="31">
        <f t="shared" si="1"/>
        <v>246.13265998738692</v>
      </c>
      <c r="O15" s="31">
        <f t="shared" si="1"/>
        <v>239.41545691630802</v>
      </c>
      <c r="P15" s="31">
        <f t="shared" si="1"/>
        <v>232.71102751430476</v>
      </c>
      <c r="Q15" s="31">
        <f t="shared" si="1"/>
        <v>226.00659811230153</v>
      </c>
      <c r="R15" s="31">
        <f t="shared" si="1"/>
        <v>219.31659279206522</v>
      </c>
      <c r="S15" s="31">
        <f t="shared" si="1"/>
        <v>212.62658747182891</v>
      </c>
      <c r="T15" s="31">
        <f t="shared" si="1"/>
        <v>205.95202624443311</v>
      </c>
      <c r="U15" s="31">
        <f t="shared" si="1"/>
        <v>199.27746501703731</v>
      </c>
      <c r="V15" s="31">
        <f t="shared" si="1"/>
        <v>192.61869291257301</v>
      </c>
      <c r="W15" s="31">
        <f t="shared" si="1"/>
        <v>185.95992080810871</v>
      </c>
      <c r="X15" s="31">
        <f t="shared" si="1"/>
        <v>179.31659279623017</v>
      </c>
      <c r="Y15" s="31">
        <f t="shared" si="1"/>
        <v>172.6732647843516</v>
      </c>
      <c r="Z15" s="31">
        <f t="shared" si="1"/>
        <v>166.04436085377455</v>
      </c>
      <c r="AA15" s="31">
        <f t="shared" si="1"/>
        <v>159.4154569231975</v>
      </c>
      <c r="AB15" s="31">
        <f t="shared" si="1"/>
        <v>152.79932666110051</v>
      </c>
      <c r="AC15" s="31">
        <f t="shared" si="1"/>
        <v>146.18319639900352</v>
      </c>
      <c r="AD15" s="31">
        <f t="shared" si="1"/>
        <v>139.57763112199612</v>
      </c>
      <c r="AE15" s="31">
        <f t="shared" si="1"/>
        <v>132.97206584498872</v>
      </c>
      <c r="AF15" s="31">
        <f t="shared" si="1"/>
        <v>126.37439512917589</v>
      </c>
      <c r="AG15" s="31">
        <f t="shared" si="1"/>
        <v>119.77672441336307</v>
      </c>
      <c r="AH15" s="31">
        <f t="shared" si="1"/>
        <v>113.18393280467829</v>
      </c>
      <c r="AI15" s="31">
        <f t="shared" si="1"/>
        <v>106.59114119599352</v>
      </c>
      <c r="AJ15" s="29"/>
    </row>
    <row r="16" spans="1:3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5">
      <c r="A20" s="27"/>
      <c r="B20" s="27"/>
      <c r="C20" s="27"/>
      <c r="D20" s="27"/>
      <c r="E20" s="28"/>
      <c r="F20" s="42">
        <v>1</v>
      </c>
      <c r="G20" s="43">
        <v>2</v>
      </c>
      <c r="H20" s="43">
        <v>3</v>
      </c>
      <c r="I20" s="43">
        <v>4</v>
      </c>
      <c r="J20" s="43">
        <v>5</v>
      </c>
      <c r="K20" s="43">
        <v>6</v>
      </c>
      <c r="L20" s="43">
        <v>7</v>
      </c>
      <c r="M20" s="43">
        <v>8</v>
      </c>
      <c r="N20" s="43">
        <v>9</v>
      </c>
      <c r="O20" s="43">
        <v>10</v>
      </c>
      <c r="P20" s="43">
        <v>11</v>
      </c>
      <c r="Q20" s="43">
        <v>12</v>
      </c>
      <c r="R20" s="43">
        <v>13</v>
      </c>
      <c r="S20" s="43">
        <v>14</v>
      </c>
      <c r="T20" s="43">
        <v>15</v>
      </c>
      <c r="U20" s="43">
        <v>16</v>
      </c>
      <c r="V20" s="43">
        <v>17</v>
      </c>
      <c r="W20" s="43">
        <v>18</v>
      </c>
      <c r="X20" s="43">
        <v>19</v>
      </c>
      <c r="Y20" s="43">
        <v>20</v>
      </c>
      <c r="Z20" s="43">
        <v>21</v>
      </c>
      <c r="AA20" s="43">
        <v>22</v>
      </c>
      <c r="AB20" s="43">
        <v>23</v>
      </c>
      <c r="AC20" s="43">
        <v>24</v>
      </c>
      <c r="AD20" s="43">
        <v>25</v>
      </c>
      <c r="AE20" s="43">
        <v>26</v>
      </c>
      <c r="AF20" s="43">
        <v>27</v>
      </c>
      <c r="AG20" s="43">
        <v>28</v>
      </c>
      <c r="AH20" s="43">
        <v>29</v>
      </c>
      <c r="AI20" s="43">
        <v>30</v>
      </c>
      <c r="AJ20" s="43">
        <v>31</v>
      </c>
    </row>
    <row r="21" spans="1:36" x14ac:dyDescent="0.25">
      <c r="A21" s="27"/>
      <c r="B21" s="39" t="s">
        <v>21</v>
      </c>
      <c r="C21" s="28">
        <v>92000</v>
      </c>
      <c r="D21" s="27"/>
      <c r="E21" s="40" t="s">
        <v>0</v>
      </c>
      <c r="F21" s="32">
        <v>0</v>
      </c>
      <c r="G21" s="33">
        <f>F21+$C$4</f>
        <v>3.3333333333333335E-3</v>
      </c>
      <c r="H21" s="33">
        <f t="shared" ref="H21:AJ21" si="2">G21+$C$4</f>
        <v>6.6666666666666671E-3</v>
      </c>
      <c r="I21" s="33">
        <f t="shared" si="2"/>
        <v>0.01</v>
      </c>
      <c r="J21" s="33">
        <f t="shared" si="2"/>
        <v>1.3333333333333334E-2</v>
      </c>
      <c r="K21" s="33">
        <f t="shared" si="2"/>
        <v>1.6666666666666666E-2</v>
      </c>
      <c r="L21" s="33">
        <f t="shared" si="2"/>
        <v>0.02</v>
      </c>
      <c r="M21" s="33">
        <f t="shared" si="2"/>
        <v>2.3333333333333334E-2</v>
      </c>
      <c r="N21" s="33">
        <f t="shared" si="2"/>
        <v>2.6666666666666668E-2</v>
      </c>
      <c r="O21" s="33">
        <f t="shared" si="2"/>
        <v>3.0000000000000002E-2</v>
      </c>
      <c r="P21" s="33">
        <f t="shared" si="2"/>
        <v>3.3333333333333333E-2</v>
      </c>
      <c r="Q21" s="33">
        <f t="shared" si="2"/>
        <v>3.6666666666666667E-2</v>
      </c>
      <c r="R21" s="33">
        <f t="shared" si="2"/>
        <v>0.04</v>
      </c>
      <c r="S21" s="33">
        <f t="shared" si="2"/>
        <v>4.3333333333333335E-2</v>
      </c>
      <c r="T21" s="33">
        <f t="shared" si="2"/>
        <v>4.6666666666666669E-2</v>
      </c>
      <c r="U21" s="33">
        <f t="shared" si="2"/>
        <v>0.05</v>
      </c>
      <c r="V21" s="33">
        <f t="shared" si="2"/>
        <v>5.3333333333333337E-2</v>
      </c>
      <c r="W21" s="33">
        <f t="shared" si="2"/>
        <v>5.6666666666666671E-2</v>
      </c>
      <c r="X21" s="33">
        <f t="shared" si="2"/>
        <v>6.0000000000000005E-2</v>
      </c>
      <c r="Y21" s="33">
        <f t="shared" si="2"/>
        <v>6.3333333333333339E-2</v>
      </c>
      <c r="Z21" s="33">
        <f t="shared" si="2"/>
        <v>6.6666666666666666E-2</v>
      </c>
      <c r="AA21" s="33">
        <f t="shared" si="2"/>
        <v>6.9999999999999993E-2</v>
      </c>
      <c r="AB21" s="33">
        <f t="shared" si="2"/>
        <v>7.333333333333332E-2</v>
      </c>
      <c r="AC21" s="33">
        <f t="shared" si="2"/>
        <v>7.6666666666666647E-2</v>
      </c>
      <c r="AD21" s="33">
        <f t="shared" si="2"/>
        <v>7.9999999999999974E-2</v>
      </c>
      <c r="AE21" s="33">
        <f t="shared" si="2"/>
        <v>8.3333333333333301E-2</v>
      </c>
      <c r="AF21" s="33">
        <f t="shared" si="2"/>
        <v>8.6666666666666628E-2</v>
      </c>
      <c r="AG21" s="33">
        <f t="shared" si="2"/>
        <v>8.9999999999999955E-2</v>
      </c>
      <c r="AH21" s="33">
        <f t="shared" si="2"/>
        <v>9.3333333333333282E-2</v>
      </c>
      <c r="AI21" s="33">
        <f t="shared" si="2"/>
        <v>9.6666666666666609E-2</v>
      </c>
      <c r="AJ21" s="33">
        <f t="shared" si="2"/>
        <v>9.9999999999999936E-2</v>
      </c>
    </row>
    <row r="22" spans="1:36" x14ac:dyDescent="0.25">
      <c r="A22" s="27"/>
      <c r="B22" s="39" t="s">
        <v>11</v>
      </c>
      <c r="C22" s="28">
        <v>100</v>
      </c>
      <c r="D22" s="27"/>
      <c r="E22" s="40" t="s">
        <v>12</v>
      </c>
      <c r="F22" s="30">
        <f>F25/C10*C4+G22</f>
        <v>165.83848716433621</v>
      </c>
      <c r="G22" s="31">
        <v>159.17182049766956</v>
      </c>
      <c r="H22" s="31">
        <v>152.88296823612703</v>
      </c>
      <c r="I22" s="31">
        <v>146.97843197605218</v>
      </c>
      <c r="J22" s="31">
        <v>141.44105113159026</v>
      </c>
      <c r="K22" s="31">
        <v>136.28999959249614</v>
      </c>
      <c r="L22" s="31">
        <v>131.49165620994387</v>
      </c>
      <c r="M22" s="31">
        <v>127.07688986454474</v>
      </c>
      <c r="N22" s="31">
        <v>122.99698840098777</v>
      </c>
      <c r="O22" s="31">
        <v>119.29293747280417</v>
      </c>
      <c r="P22" s="31">
        <v>115.90291335551692</v>
      </c>
      <c r="Q22" s="31">
        <v>112.87591285940874</v>
      </c>
      <c r="R22" s="31">
        <v>110.13950379066938</v>
      </c>
      <c r="S22" s="31">
        <v>107.74815930961509</v>
      </c>
      <c r="T22" s="31">
        <v>105.62175649584329</v>
      </c>
      <c r="U22" s="31">
        <v>103.81739929312104</v>
      </c>
      <c r="V22" s="31">
        <v>102.2504793948321</v>
      </c>
      <c r="W22" s="31">
        <v>100.97770845662521</v>
      </c>
      <c r="X22" s="31">
        <v>99.913346240359388</v>
      </c>
      <c r="Y22" s="31">
        <v>99.110653526840125</v>
      </c>
      <c r="Z22" s="31">
        <v>98.486113956428184</v>
      </c>
      <c r="AA22" s="31">
        <v>98.086587552725263</v>
      </c>
      <c r="AB22" s="31">
        <v>97.833994436097726</v>
      </c>
      <c r="AC22" s="31">
        <v>97.766092519125749</v>
      </c>
      <c r="AD22" s="31">
        <v>97.813168920227341</v>
      </c>
      <c r="AE22" s="31">
        <v>98.001555604562185</v>
      </c>
      <c r="AF22" s="31">
        <v>98.272429162016692</v>
      </c>
      <c r="AG22" s="31">
        <v>98.638861489143295</v>
      </c>
      <c r="AH22" s="31">
        <v>99.054925699107514</v>
      </c>
      <c r="AI22" s="31">
        <v>99.519179427745144</v>
      </c>
      <c r="AJ22" s="29">
        <v>100</v>
      </c>
    </row>
    <row r="23" spans="1:36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5">
      <c r="A24" s="27"/>
      <c r="B24" s="27"/>
      <c r="C24" s="27"/>
      <c r="D24" s="27"/>
      <c r="E24" s="40" t="s">
        <v>22</v>
      </c>
      <c r="F24" s="34"/>
      <c r="G24" s="35">
        <f>G22+(($C$10*$C$5)/($C$9*$C$8))*((H22-2*G22+F22)/($C$4^2))</f>
        <v>159.36072770023162</v>
      </c>
      <c r="H24" s="35">
        <f>H22+(($C$10*$C$5)/($C$9*$C$8))*((I22-2*H22+G22)/($C$4^2))</f>
        <v>153.07512623686085</v>
      </c>
      <c r="I24" s="35">
        <f>I22+(($C$10*$C$5)/($C$9*$C$8))*((J22-2*I22+H22)/($C$4^2))</f>
        <v>147.16200968385863</v>
      </c>
      <c r="J24" s="35">
        <f t="shared" ref="J24:AI24" si="3">J22+(($C$10*$C$5)/($C$9*$C$8))*((K22-2*J22+I22)/($C$4^2))</f>
        <v>141.63421578427418</v>
      </c>
      <c r="K24" s="35">
        <f t="shared" si="3"/>
        <v>136.46635367076706</v>
      </c>
      <c r="L24" s="35">
        <f t="shared" si="3"/>
        <v>131.68344472852044</v>
      </c>
      <c r="M24" s="35">
        <f t="shared" si="3"/>
        <v>127.24432230546583</v>
      </c>
      <c r="N24" s="35">
        <f>N22+(($C$10*$C$5)/($C$9*$C$8))*((O22-2*N22+M22)/($C$4^2))</f>
        <v>123.18491366867445</v>
      </c>
      <c r="O24" s="35">
        <f t="shared" si="3"/>
        <v>119.44995087825234</v>
      </c>
      <c r="P24" s="35">
        <f t="shared" si="3"/>
        <v>116.08442516610646</v>
      </c>
      <c r="Q24" s="35">
        <f t="shared" si="3"/>
        <v>113.02120857309315</v>
      </c>
      <c r="R24" s="35">
        <f t="shared" si="3"/>
        <v>110.31203608451192</v>
      </c>
      <c r="S24" s="35">
        <f t="shared" si="3"/>
        <v>107.88063014325633</v>
      </c>
      <c r="T24" s="35">
        <f t="shared" si="3"/>
        <v>105.78277930136807</v>
      </c>
      <c r="U24" s="35">
        <f t="shared" si="3"/>
        <v>103.93611794533768</v>
      </c>
      <c r="V24" s="35">
        <f t="shared" si="3"/>
        <v>102.39755387487313</v>
      </c>
      <c r="W24" s="35">
        <f t="shared" si="3"/>
        <v>101.08191281759574</v>
      </c>
      <c r="X24" s="35">
        <f t="shared" si="3"/>
        <v>100.04418099173267</v>
      </c>
      <c r="Y24" s="35">
        <f t="shared" si="3"/>
        <v>99.199730098393786</v>
      </c>
      <c r="Z24" s="35">
        <f t="shared" si="3"/>
        <v>98.598620539782686</v>
      </c>
      <c r="AA24" s="35">
        <f t="shared" si="3"/>
        <v>98.160054196262962</v>
      </c>
      <c r="AB24" s="35">
        <f t="shared" si="3"/>
        <v>97.926340035925506</v>
      </c>
      <c r="AC24" s="35">
        <f t="shared" si="3"/>
        <v>97.823581678162526</v>
      </c>
      <c r="AD24" s="35">
        <f t="shared" si="3"/>
        <v>97.883824061843967</v>
      </c>
      <c r="AE24" s="35">
        <f t="shared" si="3"/>
        <v>98.042799041122009</v>
      </c>
      <c r="AF24" s="35">
        <f t="shared" si="3"/>
        <v>98.32020854685274</v>
      </c>
      <c r="AG24" s="35">
        <f t="shared" si="3"/>
        <v>98.663677430562103</v>
      </c>
      <c r="AH24" s="35">
        <f t="shared" si="3"/>
        <v>99.079020458444219</v>
      </c>
      <c r="AI24" s="32">
        <f t="shared" si="3"/>
        <v>99.527462849553757</v>
      </c>
      <c r="AJ24" s="27"/>
    </row>
    <row r="25" spans="1:36" x14ac:dyDescent="0.25">
      <c r="A25" s="27"/>
      <c r="B25" s="27"/>
      <c r="C25" s="27"/>
      <c r="D25" s="27"/>
      <c r="E25" s="40" t="s">
        <v>23</v>
      </c>
      <c r="F25" s="36">
        <v>92000</v>
      </c>
      <c r="G25" s="37">
        <f>-$C$10*(G22-F22)/$C$4</f>
        <v>91999.999999999869</v>
      </c>
      <c r="H25" s="37">
        <f>-$C$10*(H22-G22)/$C$4</f>
        <v>86786.161209286918</v>
      </c>
      <c r="I25" s="37">
        <f>-$C$10*(I22-H22)/$C$4</f>
        <v>81482.600389032916</v>
      </c>
      <c r="J25" s="37">
        <f>-$C$10*(J22-I22)/$C$4</f>
        <v>76415.855653574516</v>
      </c>
      <c r="K25" s="37">
        <f t="shared" ref="K25:AI25" si="4">-$C$10*(K22-J22)/$C$4</f>
        <v>71084.511239498752</v>
      </c>
      <c r="L25" s="37">
        <f t="shared" si="4"/>
        <v>66217.138679221389</v>
      </c>
      <c r="M25" s="37">
        <f t="shared" si="4"/>
        <v>60923.775566507989</v>
      </c>
      <c r="N25" s="37">
        <f>-$C$10*(N22-M22)/$C$4</f>
        <v>56302.640197086112</v>
      </c>
      <c r="O25" s="37">
        <f t="shared" si="4"/>
        <v>51115.902808933744</v>
      </c>
      <c r="P25" s="37">
        <f t="shared" si="4"/>
        <v>46782.3328185641</v>
      </c>
      <c r="Q25" s="37">
        <f t="shared" si="4"/>
        <v>41772.60684629278</v>
      </c>
      <c r="R25" s="37">
        <f t="shared" si="4"/>
        <v>37762.445148603205</v>
      </c>
      <c r="S25" s="37">
        <f t="shared" si="4"/>
        <v>33000.553838549196</v>
      </c>
      <c r="T25" s="37">
        <f t="shared" si="4"/>
        <v>29344.358830050896</v>
      </c>
      <c r="U25" s="37">
        <f t="shared" si="4"/>
        <v>24900.129397566965</v>
      </c>
      <c r="V25" s="37">
        <f t="shared" si="4"/>
        <v>21623.494596387427</v>
      </c>
      <c r="W25" s="37">
        <f t="shared" si="4"/>
        <v>17564.238947255075</v>
      </c>
      <c r="X25" s="37">
        <f t="shared" si="4"/>
        <v>14688.19858446832</v>
      </c>
      <c r="Y25" s="37">
        <f t="shared" si="4"/>
        <v>11077.159446565838</v>
      </c>
      <c r="Z25" s="37">
        <f t="shared" si="4"/>
        <v>8618.646071684776</v>
      </c>
      <c r="AA25" s="37">
        <f t="shared" si="4"/>
        <v>5513.4643711003173</v>
      </c>
      <c r="AB25" s="37">
        <f t="shared" si="4"/>
        <v>3485.7850094600108</v>
      </c>
      <c r="AC25" s="37">
        <f t="shared" si="4"/>
        <v>937.04645421327643</v>
      </c>
      <c r="AD25" s="37">
        <f t="shared" si="4"/>
        <v>-649.65433520196427</v>
      </c>
      <c r="AE25" s="37">
        <f t="shared" si="4"/>
        <v>-2599.7362438208511</v>
      </c>
      <c r="AF25" s="37">
        <f t="shared" si="4"/>
        <v>-3738.0550928722014</v>
      </c>
      <c r="AG25" s="37">
        <f t="shared" si="4"/>
        <v>-5056.7661143471178</v>
      </c>
      <c r="AH25" s="37">
        <f t="shared" si="4"/>
        <v>-5741.68609750622</v>
      </c>
      <c r="AI25" s="38">
        <f t="shared" si="4"/>
        <v>-6406.7014551992879</v>
      </c>
      <c r="AJ25" s="27"/>
    </row>
    <row r="26" spans="1:36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spans="1:36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5">
      <c r="A29" s="27"/>
      <c r="B29" s="27"/>
      <c r="C29" s="27"/>
      <c r="D29" s="27"/>
      <c r="E29" s="28"/>
      <c r="F29" s="42">
        <v>1</v>
      </c>
      <c r="G29" s="43">
        <v>2</v>
      </c>
      <c r="H29" s="43">
        <v>3</v>
      </c>
      <c r="I29" s="43">
        <v>4</v>
      </c>
      <c r="J29" s="43">
        <v>5</v>
      </c>
      <c r="K29" s="43">
        <v>6</v>
      </c>
      <c r="L29" s="43">
        <v>7</v>
      </c>
      <c r="M29" s="43">
        <v>8</v>
      </c>
      <c r="N29" s="43">
        <v>9</v>
      </c>
      <c r="O29" s="43">
        <v>10</v>
      </c>
      <c r="P29" s="43">
        <v>11</v>
      </c>
      <c r="Q29" s="43">
        <v>12</v>
      </c>
      <c r="R29" s="43">
        <v>13</v>
      </c>
      <c r="S29" s="43">
        <v>14</v>
      </c>
      <c r="T29" s="43">
        <v>15</v>
      </c>
      <c r="U29" s="43">
        <v>16</v>
      </c>
      <c r="V29" s="43">
        <v>17</v>
      </c>
      <c r="W29" s="43">
        <v>18</v>
      </c>
      <c r="X29" s="43">
        <v>19</v>
      </c>
      <c r="Y29" s="43">
        <v>20</v>
      </c>
      <c r="Z29" s="43">
        <v>21</v>
      </c>
      <c r="AA29" s="43">
        <v>22</v>
      </c>
      <c r="AB29" s="43">
        <v>23</v>
      </c>
      <c r="AC29" s="43">
        <v>24</v>
      </c>
      <c r="AD29" s="43">
        <v>25</v>
      </c>
      <c r="AE29" s="43">
        <v>26</v>
      </c>
      <c r="AF29" s="43">
        <v>27</v>
      </c>
      <c r="AG29" s="43">
        <v>28</v>
      </c>
      <c r="AH29" s="43">
        <v>29</v>
      </c>
      <c r="AI29" s="43">
        <v>30</v>
      </c>
      <c r="AJ29" s="43">
        <v>31</v>
      </c>
    </row>
    <row r="30" spans="1:36" x14ac:dyDescent="0.25">
      <c r="A30" s="27"/>
      <c r="B30" s="39" t="s">
        <v>21</v>
      </c>
      <c r="C30" s="28">
        <v>92000</v>
      </c>
      <c r="D30" s="27"/>
      <c r="E30" s="40" t="s">
        <v>0</v>
      </c>
      <c r="F30" s="29">
        <v>0</v>
      </c>
      <c r="G30" s="28">
        <f>F30+$C$4</f>
        <v>3.3333333333333335E-3</v>
      </c>
      <c r="H30" s="28">
        <f t="shared" ref="H30:AJ30" si="5">G30+$C$4</f>
        <v>6.6666666666666671E-3</v>
      </c>
      <c r="I30" s="28">
        <f t="shared" si="5"/>
        <v>0.01</v>
      </c>
      <c r="J30" s="28">
        <f t="shared" si="5"/>
        <v>1.3333333333333334E-2</v>
      </c>
      <c r="K30" s="28">
        <f t="shared" si="5"/>
        <v>1.6666666666666666E-2</v>
      </c>
      <c r="L30" s="28">
        <f t="shared" si="5"/>
        <v>0.02</v>
      </c>
      <c r="M30" s="28">
        <f t="shared" si="5"/>
        <v>2.3333333333333334E-2</v>
      </c>
      <c r="N30" s="28">
        <f t="shared" si="5"/>
        <v>2.6666666666666668E-2</v>
      </c>
      <c r="O30" s="28">
        <f t="shared" si="5"/>
        <v>3.0000000000000002E-2</v>
      </c>
      <c r="P30" s="28">
        <f t="shared" si="5"/>
        <v>3.3333333333333333E-2</v>
      </c>
      <c r="Q30" s="28">
        <f t="shared" si="5"/>
        <v>3.6666666666666667E-2</v>
      </c>
      <c r="R30" s="28">
        <f t="shared" si="5"/>
        <v>0.04</v>
      </c>
      <c r="S30" s="28">
        <f t="shared" si="5"/>
        <v>4.3333333333333335E-2</v>
      </c>
      <c r="T30" s="28">
        <f t="shared" si="5"/>
        <v>4.6666666666666669E-2</v>
      </c>
      <c r="U30" s="28">
        <f t="shared" si="5"/>
        <v>0.05</v>
      </c>
      <c r="V30" s="28">
        <f t="shared" si="5"/>
        <v>5.3333333333333337E-2</v>
      </c>
      <c r="W30" s="28">
        <f t="shared" si="5"/>
        <v>5.6666666666666671E-2</v>
      </c>
      <c r="X30" s="28">
        <f t="shared" si="5"/>
        <v>6.0000000000000005E-2</v>
      </c>
      <c r="Y30" s="28">
        <f t="shared" si="5"/>
        <v>6.3333333333333339E-2</v>
      </c>
      <c r="Z30" s="28">
        <f t="shared" si="5"/>
        <v>6.6666666666666666E-2</v>
      </c>
      <c r="AA30" s="28">
        <f t="shared" si="5"/>
        <v>6.9999999999999993E-2</v>
      </c>
      <c r="AB30" s="28">
        <f t="shared" si="5"/>
        <v>7.333333333333332E-2</v>
      </c>
      <c r="AC30" s="28">
        <f t="shared" si="5"/>
        <v>7.6666666666666647E-2</v>
      </c>
      <c r="AD30" s="28">
        <f t="shared" si="5"/>
        <v>7.9999999999999974E-2</v>
      </c>
      <c r="AE30" s="28">
        <f t="shared" si="5"/>
        <v>8.3333333333333301E-2</v>
      </c>
      <c r="AF30" s="28">
        <f t="shared" si="5"/>
        <v>8.6666666666666628E-2</v>
      </c>
      <c r="AG30" s="28">
        <f t="shared" si="5"/>
        <v>8.9999999999999955E-2</v>
      </c>
      <c r="AH30" s="28">
        <f t="shared" si="5"/>
        <v>9.3333333333333282E-2</v>
      </c>
      <c r="AI30" s="28">
        <f t="shared" si="5"/>
        <v>9.6666666666666609E-2</v>
      </c>
      <c r="AJ30" s="28">
        <f t="shared" si="5"/>
        <v>9.9999999999999936E-2</v>
      </c>
    </row>
    <row r="31" spans="1:36" x14ac:dyDescent="0.25">
      <c r="A31" s="27"/>
      <c r="B31" s="39" t="s">
        <v>11</v>
      </c>
      <c r="C31" s="28">
        <v>100</v>
      </c>
      <c r="D31" s="27"/>
      <c r="E31" s="40" t="s">
        <v>12</v>
      </c>
      <c r="F31" s="30">
        <f>($C$33*$C$4*$C$32+$C$10*$G$31)/($C$10+$C$33*$C$4)</f>
        <v>299.99985163261891</v>
      </c>
      <c r="G31" s="31">
        <v>293.3331742146928</v>
      </c>
      <c r="H31" s="31">
        <v>286.66649776466045</v>
      </c>
      <c r="I31" s="31">
        <v>279.99982234203355</v>
      </c>
      <c r="J31" s="31">
        <v>273.33314800007156</v>
      </c>
      <c r="K31" s="31">
        <v>266.66647478546452</v>
      </c>
      <c r="L31" s="31">
        <v>259.99980273803936</v>
      </c>
      <c r="M31" s="31">
        <v>253.33313189053024</v>
      </c>
      <c r="N31" s="31">
        <v>246.66646226836411</v>
      </c>
      <c r="O31" s="31">
        <v>239.99979388952389</v>
      </c>
      <c r="P31" s="31">
        <v>233.33312676441892</v>
      </c>
      <c r="Q31" s="31">
        <v>226.66646089584373</v>
      </c>
      <c r="R31" s="31">
        <v>219.9997962789374</v>
      </c>
      <c r="S31" s="31">
        <v>213.33313290123812</v>
      </c>
      <c r="T31" s="31">
        <v>206.66647074273277</v>
      </c>
      <c r="U31" s="31">
        <v>199.99980977600597</v>
      </c>
      <c r="V31" s="31">
        <v>193.33314996637864</v>
      </c>
      <c r="W31" s="31">
        <v>186.66649127214777</v>
      </c>
      <c r="X31" s="31">
        <v>179.99983364481102</v>
      </c>
      <c r="Y31" s="31">
        <v>173.33317702939058</v>
      </c>
      <c r="Z31" s="31">
        <v>166.66652136473954</v>
      </c>
      <c r="AA31" s="31">
        <v>159.99986658394076</v>
      </c>
      <c r="AB31" s="31">
        <v>153.33321261468828</v>
      </c>
      <c r="AC31" s="31">
        <v>146.66655937975133</v>
      </c>
      <c r="AD31" s="31">
        <v>139.99990679742166</v>
      </c>
      <c r="AE31" s="31">
        <v>133.33325478203096</v>
      </c>
      <c r="AF31" s="31">
        <v>126.66660324445392</v>
      </c>
      <c r="AG31" s="31">
        <v>119.99995209266579</v>
      </c>
      <c r="AH31" s="31">
        <v>113.33330123228947</v>
      </c>
      <c r="AI31" s="31">
        <v>106.66665056717957</v>
      </c>
      <c r="AJ31" s="29">
        <v>100</v>
      </c>
    </row>
    <row r="32" spans="1:36" x14ac:dyDescent="0.25">
      <c r="A32" s="27"/>
      <c r="B32" s="39" t="s">
        <v>24</v>
      </c>
      <c r="C32" s="28">
        <v>392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5">
      <c r="A33" s="27"/>
      <c r="B33" s="39" t="s">
        <v>25</v>
      </c>
      <c r="C33" s="28">
        <v>1000</v>
      </c>
      <c r="D33" s="27"/>
      <c r="E33" s="40" t="s">
        <v>22</v>
      </c>
      <c r="F33" s="34"/>
      <c r="G33" s="35">
        <f>G31+(($C$10*$C$5)/($C$9*$C$8))*((H31-2*G31+F31)/($C$4^2))</f>
        <v>293.33317469863971</v>
      </c>
      <c r="H33" s="35">
        <f t="shared" ref="H33:AI33" si="6">H31+(($C$10*$C$5)/($C$9*$C$8))*((I31-2*H31+G31)/($C$4^2))</f>
        <v>286.66649827836318</v>
      </c>
      <c r="I33" s="35">
        <f t="shared" si="6"/>
        <v>279.999822882366</v>
      </c>
      <c r="J33" s="35">
        <f t="shared" si="6"/>
        <v>273.33314856374903</v>
      </c>
      <c r="K33" s="35">
        <f t="shared" si="6"/>
        <v>266.66647536905543</v>
      </c>
      <c r="L33" s="35">
        <f t="shared" si="6"/>
        <v>259.99980333799738</v>
      </c>
      <c r="M33" s="35">
        <f t="shared" si="6"/>
        <v>253.33313250320174</v>
      </c>
      <c r="N33" s="35">
        <f t="shared" si="6"/>
        <v>246.66646289002705</v>
      </c>
      <c r="O33" s="35">
        <f t="shared" si="6"/>
        <v>239.99979451639152</v>
      </c>
      <c r="P33" s="35">
        <f t="shared" si="6"/>
        <v>233.33312739268382</v>
      </c>
      <c r="Q33" s="35">
        <f t="shared" si="6"/>
        <v>226.66646152167817</v>
      </c>
      <c r="R33" s="35">
        <f t="shared" si="6"/>
        <v>219.99979689854092</v>
      </c>
      <c r="S33" s="35">
        <f t="shared" si="6"/>
        <v>213.33313351083507</v>
      </c>
      <c r="T33" s="35">
        <f t="shared" si="6"/>
        <v>206.66647133862205</v>
      </c>
      <c r="U33" s="35">
        <f t="shared" si="6"/>
        <v>199.99981035455571</v>
      </c>
      <c r="V33" s="35">
        <f t="shared" si="6"/>
        <v>193.33315052407687</v>
      </c>
      <c r="W33" s="35">
        <f t="shared" si="6"/>
        <v>186.66649180559483</v>
      </c>
      <c r="X33" s="35">
        <f t="shared" si="6"/>
        <v>179.99983415076917</v>
      </c>
      <c r="Y33" s="35">
        <f t="shared" si="6"/>
        <v>173.33317750477528</v>
      </c>
      <c r="Z33" s="35">
        <f t="shared" si="6"/>
        <v>166.66652180666568</v>
      </c>
      <c r="AA33" s="35">
        <f t="shared" si="6"/>
        <v>159.99986698971389</v>
      </c>
      <c r="AB33" s="35">
        <f t="shared" si="6"/>
        <v>153.33321298184603</v>
      </c>
      <c r="AC33" s="35">
        <f t="shared" si="6"/>
        <v>146.66655970605495</v>
      </c>
      <c r="AD33" s="35">
        <f t="shared" si="6"/>
        <v>139.99990708089115</v>
      </c>
      <c r="AE33" s="35">
        <f t="shared" si="6"/>
        <v>133.3332550209378</v>
      </c>
      <c r="AF33" s="35">
        <f t="shared" si="6"/>
        <v>126.66660343734837</v>
      </c>
      <c r="AG33" s="35">
        <f t="shared" si="6"/>
        <v>119.99995223837169</v>
      </c>
      <c r="AH33" s="35">
        <f t="shared" si="6"/>
        <v>113.33330132992268</v>
      </c>
      <c r="AI33" s="32">
        <f t="shared" si="6"/>
        <v>106.66665061614474</v>
      </c>
      <c r="AJ33" s="27"/>
    </row>
    <row r="34" spans="1:36" x14ac:dyDescent="0.25">
      <c r="A34" s="27"/>
      <c r="B34" s="27"/>
      <c r="C34" s="27"/>
      <c r="D34" s="27"/>
      <c r="E34" s="40" t="s">
        <v>23</v>
      </c>
      <c r="F34" s="36">
        <v>92000</v>
      </c>
      <c r="G34" s="37">
        <f>-$C$10*(G31-F31)/$C$4</f>
        <v>92000.148367380301</v>
      </c>
      <c r="H34" s="37">
        <f t="shared" ref="H34:AI34" si="7">-$C$10*(H31-G31)/$C$4</f>
        <v>92000.135010446495</v>
      </c>
      <c r="I34" s="37">
        <f t="shared" si="7"/>
        <v>92000.120832251137</v>
      </c>
      <c r="J34" s="37">
        <f t="shared" si="7"/>
        <v>92000.105919075504</v>
      </c>
      <c r="K34" s="37">
        <f t="shared" si="7"/>
        <v>92000.090361577211</v>
      </c>
      <c r="L34" s="37">
        <f t="shared" si="7"/>
        <v>92000.074254467094</v>
      </c>
      <c r="M34" s="37">
        <f t="shared" si="7"/>
        <v>92000.057695625903</v>
      </c>
      <c r="N34" s="37">
        <f t="shared" si="7"/>
        <v>92000.040785892532</v>
      </c>
      <c r="O34" s="37">
        <f t="shared" si="7"/>
        <v>92000.023627995135</v>
      </c>
      <c r="P34" s="37">
        <f t="shared" si="7"/>
        <v>92000.006326448507</v>
      </c>
      <c r="Q34" s="37">
        <f t="shared" si="7"/>
        <v>91999.988986337674</v>
      </c>
      <c r="R34" s="37">
        <f t="shared" si="7"/>
        <v>91999.971713307372</v>
      </c>
      <c r="S34" s="37">
        <f t="shared" si="7"/>
        <v>91999.954612250047</v>
      </c>
      <c r="T34" s="37">
        <f t="shared" si="7"/>
        <v>91999.937787373769</v>
      </c>
      <c r="U34" s="37">
        <f t="shared" si="7"/>
        <v>91999.921340829766</v>
      </c>
      <c r="V34" s="37">
        <f t="shared" si="7"/>
        <v>91999.905372857189</v>
      </c>
      <c r="W34" s="37">
        <f t="shared" si="7"/>
        <v>91999.88998038607</v>
      </c>
      <c r="X34" s="37">
        <f t="shared" si="7"/>
        <v>91999.875257247098</v>
      </c>
      <c r="Y34" s="37">
        <f t="shared" si="7"/>
        <v>91999.861292802016</v>
      </c>
      <c r="Z34" s="37">
        <f t="shared" si="7"/>
        <v>91999.848172184429</v>
      </c>
      <c r="AA34" s="37">
        <f t="shared" si="7"/>
        <v>91999.835975023161</v>
      </c>
      <c r="AB34" s="37">
        <f t="shared" si="7"/>
        <v>91999.824775684203</v>
      </c>
      <c r="AC34" s="37">
        <f t="shared" si="7"/>
        <v>91999.81464212983</v>
      </c>
      <c r="AD34" s="37">
        <f t="shared" si="7"/>
        <v>91999.805636149511</v>
      </c>
      <c r="AE34" s="37">
        <f t="shared" si="7"/>
        <v>91999.797812391596</v>
      </c>
      <c r="AF34" s="37">
        <f t="shared" si="7"/>
        <v>91999.791218563143</v>
      </c>
      <c r="AG34" s="37">
        <f t="shared" si="7"/>
        <v>91999.785894676199</v>
      </c>
      <c r="AH34" s="37">
        <f t="shared" si="7"/>
        <v>91999.781873193249</v>
      </c>
      <c r="AI34" s="38">
        <f t="shared" si="7"/>
        <v>91999.77917851659</v>
      </c>
      <c r="AJ34" s="27"/>
    </row>
    <row r="35" spans="1:36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</sheetData>
  <conditionalFormatting sqref="F31:AJ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AJ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AJ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AJ13 F22:AJ22 F31:AJ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Неявный вид</vt:lpstr>
      <vt:lpstr>Явный вид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Ксюша Сальникова</dc:creator>
  <cp:lastModifiedBy>Ксюша Сальникова</cp:lastModifiedBy>
  <dcterms:created xsi:type="dcterms:W3CDTF">2015-06-05T18:19:34Z</dcterms:created>
  <dcterms:modified xsi:type="dcterms:W3CDTF">2021-03-24T17:21:49Z</dcterms:modified>
</cp:coreProperties>
</file>