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2796DFED-3EB4-4710-9315-1680C788AB21}" xr6:coauthVersionLast="47" xr6:coauthVersionMax="47" xr10:uidLastSave="{00000000-0000-0000-0000-000000000000}"/>
  <bookViews>
    <workbookView xWindow="-120" yWindow="-120" windowWidth="29040" windowHeight="15840" activeTab="13" xr2:uid="{8CC032D8-2C88-4C19-AD89-AA625F95D1CD}"/>
  </bookViews>
  <sheets>
    <sheet name="0s" sheetId="3" r:id="rId1"/>
    <sheet name="1s" sheetId="4" r:id="rId2"/>
    <sheet name="2s" sheetId="5" r:id="rId3"/>
    <sheet name="3s" sheetId="7" r:id="rId4"/>
    <sheet name="4s" sheetId="1" r:id="rId5"/>
    <sheet name="6s" sheetId="2" r:id="rId6"/>
    <sheet name="wickets" sheetId="6" r:id="rId7"/>
    <sheet name="0s bowl" sheetId="8" r:id="rId8"/>
    <sheet name="1s bowl" sheetId="9" r:id="rId9"/>
    <sheet name="2s bowl" sheetId="10" r:id="rId10"/>
    <sheet name="3s bowl" sheetId="11" r:id="rId11"/>
    <sheet name="4s bowl" sheetId="12" r:id="rId12"/>
    <sheet name="6s bowl" sheetId="13" r:id="rId13"/>
    <sheet name="outs bowl" sheetId="14" r:id="rId14"/>
    <sheet name="extras bowl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A20" i="15"/>
  <c r="A19" i="15"/>
  <c r="A18" i="15"/>
  <c r="A17" i="15"/>
  <c r="A16" i="15"/>
  <c r="A15" i="15"/>
  <c r="A14" i="15"/>
  <c r="A13" i="15"/>
  <c r="A12" i="15"/>
  <c r="A11" i="15"/>
  <c r="A10" i="15"/>
  <c r="T10" i="15" s="1"/>
  <c r="A9" i="15"/>
  <c r="A8" i="15"/>
  <c r="A7" i="15"/>
  <c r="A6" i="15"/>
  <c r="A5" i="15"/>
  <c r="A4" i="15"/>
  <c r="A3" i="15"/>
  <c r="A2" i="15"/>
  <c r="A20" i="14"/>
  <c r="A19" i="14"/>
  <c r="A18" i="14"/>
  <c r="A17" i="14"/>
  <c r="A16" i="14"/>
  <c r="A15" i="14"/>
  <c r="A14" i="14"/>
  <c r="A13" i="14"/>
  <c r="A12" i="14"/>
  <c r="A11" i="14"/>
  <c r="A10" i="14"/>
  <c r="T10" i="14" s="1"/>
  <c r="A9" i="14"/>
  <c r="A8" i="14"/>
  <c r="A7" i="14"/>
  <c r="A6" i="14"/>
  <c r="A5" i="14"/>
  <c r="A4" i="14"/>
  <c r="A3" i="14"/>
  <c r="A2" i="14"/>
  <c r="A20" i="13"/>
  <c r="A19" i="13"/>
  <c r="A18" i="13"/>
  <c r="A17" i="13"/>
  <c r="A16" i="13"/>
  <c r="A15" i="13"/>
  <c r="A14" i="13"/>
  <c r="A13" i="13"/>
  <c r="A12" i="13"/>
  <c r="A11" i="13"/>
  <c r="A10" i="13"/>
  <c r="T10" i="13" s="1"/>
  <c r="A9" i="13"/>
  <c r="A8" i="13"/>
  <c r="A7" i="13"/>
  <c r="A6" i="13"/>
  <c r="A5" i="13"/>
  <c r="A4" i="13"/>
  <c r="A3" i="13"/>
  <c r="A2" i="13"/>
  <c r="A20" i="12"/>
  <c r="A19" i="12"/>
  <c r="A18" i="12"/>
  <c r="A17" i="12"/>
  <c r="A16" i="12"/>
  <c r="A15" i="12"/>
  <c r="A14" i="12"/>
  <c r="A13" i="12"/>
  <c r="A12" i="12"/>
  <c r="A11" i="12"/>
  <c r="A10" i="12"/>
  <c r="T10" i="12" s="1"/>
  <c r="A9" i="12"/>
  <c r="A8" i="12"/>
  <c r="A7" i="12"/>
  <c r="A6" i="12"/>
  <c r="A5" i="12"/>
  <c r="A4" i="12"/>
  <c r="A3" i="12"/>
  <c r="A2" i="12"/>
  <c r="A20" i="11"/>
  <c r="A19" i="11"/>
  <c r="A18" i="11"/>
  <c r="A17" i="11"/>
  <c r="A16" i="11"/>
  <c r="A15" i="11"/>
  <c r="A14" i="11"/>
  <c r="A13" i="11"/>
  <c r="A12" i="11"/>
  <c r="A11" i="11"/>
  <c r="A10" i="11"/>
  <c r="T10" i="11" s="1"/>
  <c r="A9" i="11"/>
  <c r="A8" i="11"/>
  <c r="A7" i="11"/>
  <c r="A6" i="11"/>
  <c r="A5" i="11"/>
  <c r="A4" i="11"/>
  <c r="A3" i="11"/>
  <c r="A2" i="11"/>
  <c r="S1" i="11" s="1" a="1"/>
  <c r="S1" i="11" s="1"/>
  <c r="A20" i="10"/>
  <c r="A19" i="10"/>
  <c r="A18" i="10"/>
  <c r="A17" i="10"/>
  <c r="A16" i="10"/>
  <c r="A15" i="10"/>
  <c r="A14" i="10"/>
  <c r="A13" i="10"/>
  <c r="A12" i="10"/>
  <c r="A11" i="10"/>
  <c r="A10" i="10"/>
  <c r="T10" i="10" s="1"/>
  <c r="A9" i="10"/>
  <c r="A8" i="10"/>
  <c r="A7" i="10"/>
  <c r="A6" i="10"/>
  <c r="A5" i="10"/>
  <c r="A4" i="10"/>
  <c r="A3" i="10"/>
  <c r="A2" i="10"/>
  <c r="A20" i="9"/>
  <c r="A19" i="9"/>
  <c r="A18" i="9"/>
  <c r="A17" i="9"/>
  <c r="A16" i="9"/>
  <c r="A15" i="9"/>
  <c r="A14" i="9"/>
  <c r="A13" i="9"/>
  <c r="S1" i="9" s="1" a="1"/>
  <c r="S1" i="9" s="1"/>
  <c r="A12" i="9"/>
  <c r="A11" i="9"/>
  <c r="A10" i="9"/>
  <c r="T10" i="9" s="1"/>
  <c r="A9" i="9"/>
  <c r="A8" i="9"/>
  <c r="A7" i="9"/>
  <c r="A6" i="9"/>
  <c r="A5" i="9"/>
  <c r="A4" i="9"/>
  <c r="A3" i="9"/>
  <c r="A2" i="9"/>
  <c r="T10" i="8"/>
  <c r="S1" i="8" a="1"/>
  <c r="S1" i="8" s="1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S1" i="15" l="1" a="1"/>
  <c r="S1" i="15" s="1"/>
  <c r="F13" i="15" s="1"/>
  <c r="S1" i="14" a="1"/>
  <c r="S1" i="14" s="1"/>
  <c r="F8" i="14" s="1"/>
  <c r="S1" i="13" a="1"/>
  <c r="S1" i="13" s="1"/>
  <c r="F16" i="13" s="1"/>
  <c r="S1" i="12" a="1"/>
  <c r="S1" i="12" s="1"/>
  <c r="F15" i="12" s="1"/>
  <c r="F20" i="11"/>
  <c r="F16" i="11"/>
  <c r="F12" i="11"/>
  <c r="F5" i="11"/>
  <c r="F8" i="11"/>
  <c r="F4" i="11"/>
  <c r="F9" i="11"/>
  <c r="F19" i="11"/>
  <c r="F15" i="11"/>
  <c r="F11" i="11"/>
  <c r="F18" i="11"/>
  <c r="F7" i="11"/>
  <c r="F3" i="11"/>
  <c r="F14" i="11"/>
  <c r="F10" i="11"/>
  <c r="F6" i="11"/>
  <c r="F2" i="11"/>
  <c r="F17" i="11"/>
  <c r="F13" i="11"/>
  <c r="S1" i="10" a="1"/>
  <c r="S1" i="10" s="1"/>
  <c r="F20" i="10" s="1"/>
  <c r="F20" i="9"/>
  <c r="F16" i="9"/>
  <c r="F12" i="9"/>
  <c r="F8" i="9"/>
  <c r="F4" i="9"/>
  <c r="F19" i="9"/>
  <c r="F15" i="9"/>
  <c r="F11" i="9"/>
  <c r="F5" i="9"/>
  <c r="F7" i="9"/>
  <c r="F3" i="9"/>
  <c r="F9" i="9"/>
  <c r="F18" i="9"/>
  <c r="F14" i="9"/>
  <c r="F10" i="9"/>
  <c r="F6" i="9"/>
  <c r="F2" i="9"/>
  <c r="F17" i="9"/>
  <c r="F13" i="9"/>
  <c r="F20" i="8"/>
  <c r="F9" i="15" l="1"/>
  <c r="F12" i="15"/>
  <c r="F2" i="15"/>
  <c r="F7" i="15"/>
  <c r="F16" i="15"/>
  <c r="F15" i="15"/>
  <c r="F18" i="15"/>
  <c r="F8" i="15"/>
  <c r="F17" i="15"/>
  <c r="F20" i="15"/>
  <c r="F19" i="15"/>
  <c r="F4" i="15"/>
  <c r="F3" i="15"/>
  <c r="F6" i="15"/>
  <c r="F11" i="15"/>
  <c r="F10" i="15"/>
  <c r="F5" i="15"/>
  <c r="F14" i="15"/>
  <c r="F16" i="14"/>
  <c r="F20" i="14"/>
  <c r="F18" i="14"/>
  <c r="F5" i="14"/>
  <c r="F9" i="14"/>
  <c r="F17" i="14"/>
  <c r="F4" i="14"/>
  <c r="F12" i="14"/>
  <c r="F3" i="14"/>
  <c r="F7" i="14"/>
  <c r="F2" i="14"/>
  <c r="F11" i="14"/>
  <c r="F6" i="14"/>
  <c r="F15" i="14"/>
  <c r="F10" i="14"/>
  <c r="F19" i="14"/>
  <c r="F13" i="14"/>
  <c r="F14" i="14"/>
  <c r="F20" i="13"/>
  <c r="F10" i="13"/>
  <c r="F15" i="13"/>
  <c r="F6" i="13"/>
  <c r="F8" i="13"/>
  <c r="F3" i="13"/>
  <c r="F11" i="13"/>
  <c r="F19" i="13"/>
  <c r="F14" i="13"/>
  <c r="F7" i="13"/>
  <c r="F9" i="13"/>
  <c r="F4" i="13"/>
  <c r="F18" i="13"/>
  <c r="F5" i="13"/>
  <c r="F17" i="13"/>
  <c r="F12" i="13"/>
  <c r="F2" i="13"/>
  <c r="F13" i="13"/>
  <c r="F4" i="12"/>
  <c r="F9" i="12"/>
  <c r="F8" i="12"/>
  <c r="F12" i="12"/>
  <c r="F13" i="12"/>
  <c r="F18" i="12"/>
  <c r="F2" i="12"/>
  <c r="F16" i="12"/>
  <c r="F19" i="12"/>
  <c r="F17" i="12"/>
  <c r="F6" i="12"/>
  <c r="F11" i="12"/>
  <c r="F20" i="12"/>
  <c r="F14" i="12"/>
  <c r="F5" i="12"/>
  <c r="F3" i="12"/>
  <c r="F7" i="12"/>
  <c r="F10" i="12"/>
  <c r="F8" i="10"/>
  <c r="F19" i="10"/>
  <c r="F6" i="10"/>
  <c r="F10" i="10"/>
  <c r="F5" i="10"/>
  <c r="F3" i="10"/>
  <c r="F14" i="10"/>
  <c r="F15" i="10"/>
  <c r="F18" i="10"/>
  <c r="F4" i="10"/>
  <c r="F7" i="10"/>
  <c r="F13" i="10"/>
  <c r="F9" i="10"/>
  <c r="F12" i="10"/>
  <c r="F17" i="10"/>
  <c r="F16" i="10"/>
  <c r="F2" i="10"/>
  <c r="F11" i="10"/>
  <c r="F10" i="8"/>
  <c r="F4" i="8"/>
  <c r="F15" i="8"/>
  <c r="F12" i="8"/>
  <c r="F19" i="8"/>
  <c r="F5" i="8"/>
  <c r="F16" i="8"/>
  <c r="F14" i="8"/>
  <c r="F18" i="8"/>
  <c r="F13" i="8"/>
  <c r="F9" i="8"/>
  <c r="F8" i="8"/>
  <c r="F17" i="8"/>
  <c r="F3" i="8"/>
  <c r="F2" i="8"/>
  <c r="F7" i="8"/>
  <c r="F6" i="8"/>
  <c r="F11" i="8"/>
  <c r="A20" i="2" l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S1" i="2" s="1" a="1"/>
  <c r="S1" i="2" s="1"/>
  <c r="A5" i="2"/>
  <c r="A4" i="2"/>
  <c r="A3" i="2"/>
  <c r="A2" i="2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S1" i="7" s="1" a="1"/>
  <c r="S1" i="7" s="1"/>
  <c r="A2" i="7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" i="3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S1" i="5" a="1"/>
  <c r="S1" i="5" s="1"/>
  <c r="F20" i="5" s="1"/>
  <c r="S1" i="4" a="1"/>
  <c r="S1" i="4" s="1"/>
  <c r="U10" i="6"/>
  <c r="T1" i="6" a="1"/>
  <c r="T1" i="6" s="1"/>
  <c r="S1" i="1" l="1" a="1"/>
  <c r="S1" i="1" s="1"/>
  <c r="F3" i="1" s="1"/>
  <c r="S1" i="3" a="1"/>
  <c r="S1" i="3" s="1"/>
  <c r="F12" i="3" s="1"/>
  <c r="F20" i="7"/>
  <c r="F16" i="7"/>
  <c r="F12" i="7"/>
  <c r="F8" i="7"/>
  <c r="F4" i="7"/>
  <c r="F18" i="7"/>
  <c r="F19" i="7"/>
  <c r="F15" i="7"/>
  <c r="F11" i="7"/>
  <c r="F7" i="7"/>
  <c r="F3" i="7"/>
  <c r="F14" i="7"/>
  <c r="F6" i="7"/>
  <c r="F2" i="7"/>
  <c r="F10" i="7"/>
  <c r="F17" i="7"/>
  <c r="F13" i="7"/>
  <c r="F9" i="7"/>
  <c r="F5" i="7"/>
  <c r="F16" i="5"/>
  <c r="F12" i="5"/>
  <c r="F8" i="5"/>
  <c r="F4" i="5"/>
  <c r="F19" i="5"/>
  <c r="F15" i="5"/>
  <c r="F11" i="5"/>
  <c r="F7" i="5"/>
  <c r="F3" i="5"/>
  <c r="F9" i="5"/>
  <c r="F5" i="5"/>
  <c r="F18" i="5"/>
  <c r="F14" i="5"/>
  <c r="F10" i="5"/>
  <c r="F6" i="5"/>
  <c r="F2" i="5"/>
  <c r="F17" i="5"/>
  <c r="F13" i="5"/>
  <c r="F20" i="4"/>
  <c r="F16" i="4"/>
  <c r="F12" i="4"/>
  <c r="F8" i="4"/>
  <c r="F4" i="4"/>
  <c r="F10" i="4"/>
  <c r="F13" i="4"/>
  <c r="F6" i="4"/>
  <c r="F5" i="4"/>
  <c r="F19" i="4"/>
  <c r="F15" i="4"/>
  <c r="F11" i="4"/>
  <c r="F7" i="4"/>
  <c r="F3" i="4"/>
  <c r="F18" i="4"/>
  <c r="F2" i="4"/>
  <c r="F17" i="4"/>
  <c r="F14" i="4"/>
  <c r="F9" i="4"/>
  <c r="G19" i="6"/>
  <c r="G15" i="6"/>
  <c r="G11" i="6"/>
  <c r="G7" i="6"/>
  <c r="G3" i="6"/>
  <c r="G14" i="6"/>
  <c r="G10" i="6"/>
  <c r="G6" i="6"/>
  <c r="G2" i="6"/>
  <c r="G20" i="6"/>
  <c r="G12" i="6"/>
  <c r="G18" i="6"/>
  <c r="G16" i="6"/>
  <c r="G8" i="6"/>
  <c r="G4" i="6"/>
  <c r="G17" i="6"/>
  <c r="G13" i="6"/>
  <c r="G9" i="6"/>
  <c r="G5" i="6"/>
  <c r="F20" i="2"/>
  <c r="F14" i="2"/>
  <c r="F19" i="2"/>
  <c r="F15" i="2"/>
  <c r="F11" i="2"/>
  <c r="F7" i="2"/>
  <c r="F3" i="2"/>
  <c r="F18" i="2"/>
  <c r="F10" i="2"/>
  <c r="F2" i="2"/>
  <c r="F6" i="2"/>
  <c r="F16" i="2"/>
  <c r="F8" i="2"/>
  <c r="F17" i="2"/>
  <c r="F13" i="2"/>
  <c r="F9" i="2"/>
  <c r="F5" i="2"/>
  <c r="F12" i="2"/>
  <c r="F4" i="2"/>
  <c r="F19" i="1" l="1"/>
  <c r="F12" i="1"/>
  <c r="F9" i="1"/>
  <c r="F4" i="1"/>
  <c r="F8" i="1"/>
  <c r="F20" i="1"/>
  <c r="F13" i="1"/>
  <c r="F2" i="1"/>
  <c r="F17" i="1"/>
  <c r="F7" i="1"/>
  <c r="F15" i="1"/>
  <c r="F10" i="1"/>
  <c r="F5" i="1"/>
  <c r="F6" i="1"/>
  <c r="F18" i="1"/>
  <c r="F16" i="1"/>
  <c r="F11" i="1"/>
  <c r="F14" i="1"/>
  <c r="F5" i="3"/>
  <c r="F11" i="3"/>
  <c r="F15" i="3"/>
  <c r="F9" i="3"/>
  <c r="F3" i="3"/>
  <c r="F13" i="3"/>
  <c r="F7" i="3"/>
  <c r="F19" i="3"/>
  <c r="F4" i="3"/>
  <c r="F14" i="3"/>
  <c r="F8" i="3"/>
  <c r="F16" i="3"/>
  <c r="F20" i="3"/>
  <c r="F6" i="3"/>
  <c r="F10" i="3"/>
  <c r="F17" i="3"/>
  <c r="F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<sst xmlns="http://schemas.openxmlformats.org/spreadsheetml/2006/main" count="118" uniqueCount="17">
  <si>
    <t>Age +1</t>
  </si>
  <si>
    <t>harmonic balls</t>
  </si>
  <si>
    <t>weighted delta</t>
  </si>
  <si>
    <t>4s/ball delta</t>
  </si>
  <si>
    <t>expected</t>
  </si>
  <si>
    <t>sample weight</t>
  </si>
  <si>
    <t>6s/ball delta</t>
  </si>
  <si>
    <t>wickets/ball delta</t>
  </si>
  <si>
    <t>0s/ball delta</t>
  </si>
  <si>
    <t>1s/ball delta</t>
  </si>
  <si>
    <t>2s/ball delta</t>
  </si>
  <si>
    <t>3s/ball delta</t>
  </si>
  <si>
    <t>mean</t>
  </si>
  <si>
    <t>gaussian</t>
  </si>
  <si>
    <t>stdev</t>
  </si>
  <si>
    <t>calc weight</t>
  </si>
  <si>
    <t>extras/ball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</si>
</sst>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'0s'!$E$1</c:f>
              <c:strCache>
                <c:ptCount val="1"/>
                <c:pt idx="0">
                  <c:v>0s/ball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'0s'!$E$2:$E$20</c:f>
              <c:numCache>
                <c:formatCode>General</c:formatCode>
                <c:ptCount val="19"/>
                <c:pt idx="0">
                  <c:v>-7.5162207672721899E-3</c:v>
                </c:pt>
                <c:pt idx="1">
                  <c:v>-1.4649566133203801E-3</c:v>
                </c:pt>
                <c:pt idx="2">
                  <c:v>-6.5753212105141602E-3</c:v>
                </c:pt>
                <c:pt idx="3" formatCode="0.00E+00">
                  <c:v>-5.1973404342155697E-3</c:v>
                </c:pt>
                <c:pt idx="4" formatCode="0.00E+00">
                  <c:v>1.5938679581894099E-4</c:v>
                </c:pt>
                <c:pt idx="5">
                  <c:v>-7.2210122707899499E-4</c:v>
                </c:pt>
                <c:pt idx="6">
                  <c:v>1.2218211385857699E-3</c:v>
                </c:pt>
                <c:pt idx="7">
                  <c:v>-6.3272028150581001E-4</c:v>
                </c:pt>
                <c:pt idx="8">
                  <c:v>8.4429305522896701E-3</c:v>
                </c:pt>
                <c:pt idx="9">
                  <c:v>2.4995891277688901E-3</c:v>
                </c:pt>
                <c:pt idx="10">
                  <c:v>8.8788297035660001E-3</c:v>
                </c:pt>
                <c:pt idx="11">
                  <c:v>2.2130891874153E-3</c:v>
                </c:pt>
                <c:pt idx="12">
                  <c:v>3.73785787264514E-3</c:v>
                </c:pt>
                <c:pt idx="13">
                  <c:v>2.1580491522433101E-2</c:v>
                </c:pt>
                <c:pt idx="14" formatCode="0.00E+00">
                  <c:v>-2.91441178709602E-4</c:v>
                </c:pt>
                <c:pt idx="15">
                  <c:v>4.8590710121275901E-3</c:v>
                </c:pt>
                <c:pt idx="16">
                  <c:v>1.2428389241372999E-2</c:v>
                </c:pt>
                <c:pt idx="17">
                  <c:v>1.4864049604403301E-2</c:v>
                </c:pt>
                <c:pt idx="18">
                  <c:v>2.0040290307261899E-3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9-4FF5-86B2-CE1B3E362B19}"/>
            </c:ext>
          </c:extLst>
        </c:ser>
        <c:ser>
          <c:idx val="1"/>
          <c:order val="1"/>
          <c:tx>
            <c:strRef>
              <c:f>'0s'!$F$1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'0s'!$F$2:$F$20</c:f>
              <c:numCache>
                <c:formatCode>General</c:formatCode>
                <c:ptCount val="19"/>
                <c:pt idx="0">
                  <c:v>-7.0970898115351663E-3</c:v>
                </c:pt>
                <c:pt idx="1">
                  <c:v>-5.6777458630216729E-3</c:v>
                </c:pt>
                <c:pt idx="2">
                  <c:v>-4.1923465343696627E-3</c:v>
                </c:pt>
                <c:pt idx="3">
                  <c:v>-2.66807475195667E-3</c:v>
                </c:pt>
                <c:pt idx="4">
                  <c:v>-1.1445490933869248E-3</c:v>
                </c:pt>
                <c:pt idx="5">
                  <c:v>3.300333041076596E-4</c:v>
                </c:pt>
                <c:pt idx="6">
                  <c:v>1.7054207252299065E-3</c:v>
                </c:pt>
                <c:pt idx="7">
                  <c:v>2.9373717389637628E-3</c:v>
                </c:pt>
                <c:pt idx="8">
                  <c:v>3.9954999045383084E-3</c:v>
                </c:pt>
                <c:pt idx="9">
                  <c:v>4.8689805026008968E-3</c:v>
                </c:pt>
                <c:pt idx="10">
                  <c:v>5.5686382525041746E-3</c:v>
                </c:pt>
                <c:pt idx="11">
                  <c:v>6.1248595950190617E-3</c:v>
                </c:pt>
                <c:pt idx="12">
                  <c:v>6.5818859611616147E-3</c:v>
                </c:pt>
                <c:pt idx="13">
                  <c:v>6.9899690662290036E-3</c:v>
                </c:pt>
                <c:pt idx="14">
                  <c:v>7.3973060474531484E-3</c:v>
                </c:pt>
                <c:pt idx="15">
                  <c:v>7.8435154824382687E-3</c:v>
                </c:pt>
                <c:pt idx="16">
                  <c:v>8.3557802975619162E-3</c:v>
                </c:pt>
                <c:pt idx="17">
                  <c:v>8.9479380536785745E-3</c:v>
                </c:pt>
                <c:pt idx="18">
                  <c:v>9.622040199319979E-3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59-4FF5-86B2-CE1B3E362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669455"/>
        <c:axId val="1252620415"/>
      </c:lineChart>
      <c:catAx>
        <c:axId val="95166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20415"/>
        <c:crosses val="autoZero"/>
        <c:auto val="1"/>
        <c:lblAlgn val="ctr"/>
        <c:lblOffset val="100"/>
        <c:noMultiLvlLbl val="0"/>
      </c:catAx>
      <c:valAx>
        <c:axId val="12526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66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'1s'!$E$1</c:f>
              <c:strCache>
                <c:ptCount val="1"/>
                <c:pt idx="0">
                  <c:v>1s/ball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'1s'!$E$2:$E$20</c:f>
              <c:numCache>
                <c:formatCode>General</c:formatCode>
                <c:ptCount val="19"/>
                <c:pt idx="0">
                  <c:v>2.4364057980547798E-3</c:v>
                </c:pt>
                <c:pt idx="1">
                  <c:v>1.21372731654658E-2</c:v>
                </c:pt>
                <c:pt idx="2">
                  <c:v>6.4724349554544404E-3</c:v>
                </c:pt>
                <c:pt idx="3" formatCode="0.00E+00">
                  <c:v>9.5682638892901108E-3</c:v>
                </c:pt>
                <c:pt idx="4" formatCode="0.00E+00">
                  <c:v>-2.1991192603498699E-3</c:v>
                </c:pt>
                <c:pt idx="5">
                  <c:v>4.0607765588151499E-3</c:v>
                </c:pt>
                <c:pt idx="6">
                  <c:v>7.4883036129253303E-3</c:v>
                </c:pt>
                <c:pt idx="7">
                  <c:v>-1.9794777526435299E-3</c:v>
                </c:pt>
                <c:pt idx="8">
                  <c:v>-5.9305489368748797E-3</c:v>
                </c:pt>
                <c:pt idx="9">
                  <c:v>4.0038949993748503E-3</c:v>
                </c:pt>
                <c:pt idx="10">
                  <c:v>-7.6698355067108797E-3</c:v>
                </c:pt>
                <c:pt idx="11">
                  <c:v>1.5509977662001701E-3</c:v>
                </c:pt>
                <c:pt idx="12">
                  <c:v>8.1384862323788301E-4</c:v>
                </c:pt>
                <c:pt idx="13">
                  <c:v>-6.7784855904327503E-3</c:v>
                </c:pt>
                <c:pt idx="14" formatCode="0.00E+00">
                  <c:v>9.3851751779065497E-3</c:v>
                </c:pt>
                <c:pt idx="15">
                  <c:v>-3.4109262660262799E-3</c:v>
                </c:pt>
                <c:pt idx="16">
                  <c:v>-1.51376626613909E-2</c:v>
                </c:pt>
                <c:pt idx="17">
                  <c:v>-1.22624837739733E-2</c:v>
                </c:pt>
                <c:pt idx="18">
                  <c:v>6.4228881390911603E-3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9-4884-966F-C36C23741219}"/>
            </c:ext>
          </c:extLst>
        </c:ser>
        <c:ser>
          <c:idx val="1"/>
          <c:order val="1"/>
          <c:tx>
            <c:strRef>
              <c:f>'1s'!$F$1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'1s'!$F$2:$F$20</c:f>
              <c:numCache>
                <c:formatCode>General</c:formatCode>
                <c:ptCount val="19"/>
                <c:pt idx="0">
                  <c:v>8.0868200104705981E-3</c:v>
                </c:pt>
                <c:pt idx="1">
                  <c:v>7.0564752788379488E-3</c:v>
                </c:pt>
                <c:pt idx="2">
                  <c:v>5.982193125845945E-3</c:v>
                </c:pt>
                <c:pt idx="3">
                  <c:v>4.8820545569709869E-3</c:v>
                </c:pt>
                <c:pt idx="4">
                  <c:v>3.7824122801106731E-3</c:v>
                </c:pt>
                <c:pt idx="5">
                  <c:v>2.7153251210931539E-3</c:v>
                </c:pt>
                <c:pt idx="6">
                  <c:v>1.7142185296609401E-3</c:v>
                </c:pt>
                <c:pt idx="7">
                  <c:v>8.0852015261609692E-4</c:v>
                </c:pt>
                <c:pt idx="8">
                  <c:v>1.8441846267123335E-5</c:v>
                </c:pt>
                <c:pt idx="9">
                  <c:v>-6.4881621501264308E-4</c:v>
                </c:pt>
                <c:pt idx="10">
                  <c:v>-1.2004542055965399E-3</c:v>
                </c:pt>
                <c:pt idx="11">
                  <c:v>-1.6566839817930661E-3</c:v>
                </c:pt>
                <c:pt idx="12">
                  <c:v>-2.0469331904042869E-3</c:v>
                </c:pt>
                <c:pt idx="13">
                  <c:v>-2.4046272811727096E-3</c:v>
                </c:pt>
                <c:pt idx="14">
                  <c:v>-2.761825079926495E-3</c:v>
                </c:pt>
                <c:pt idx="15">
                  <c:v>-3.1448792945632277E-3</c:v>
                </c:pt>
                <c:pt idx="16">
                  <c:v>-3.5718709305593184E-3</c:v>
                </c:pt>
                <c:pt idx="17">
                  <c:v>-4.052004185068344E-3</c:v>
                </c:pt>
                <c:pt idx="18">
                  <c:v>-4.5866436003629586E-3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9-4884-966F-C36C23741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671311"/>
        <c:axId val="1252609375"/>
      </c:lineChart>
      <c:catAx>
        <c:axId val="95167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09375"/>
        <c:crosses val="autoZero"/>
        <c:auto val="1"/>
        <c:lblAlgn val="ctr"/>
        <c:lblOffset val="100"/>
        <c:noMultiLvlLbl val="0"/>
      </c:catAx>
      <c:valAx>
        <c:axId val="125260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67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'2s'!$E$1</c:f>
              <c:strCache>
                <c:ptCount val="1"/>
                <c:pt idx="0">
                  <c:v>2s/ball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'2s'!$E$2:$E$20</c:f>
              <c:numCache>
                <c:formatCode>General</c:formatCode>
                <c:ptCount val="19"/>
                <c:pt idx="0">
                  <c:v>-1.1480723017498499E-3</c:v>
                </c:pt>
                <c:pt idx="1">
                  <c:v>-3.4511208723311498E-3</c:v>
                </c:pt>
                <c:pt idx="2">
                  <c:v>2.2628837986586798E-3</c:v>
                </c:pt>
                <c:pt idx="3" formatCode="0.00E+00">
                  <c:v>-1.5723767509796501E-4</c:v>
                </c:pt>
                <c:pt idx="4" formatCode="0.00E+00">
                  <c:v>-3.8893457154379299E-4</c:v>
                </c:pt>
                <c:pt idx="5">
                  <c:v>-1.91537494363521E-3</c:v>
                </c:pt>
                <c:pt idx="6">
                  <c:v>-1.1951784354377001E-3</c:v>
                </c:pt>
                <c:pt idx="7">
                  <c:v>3.9267923026600803E-3</c:v>
                </c:pt>
                <c:pt idx="8">
                  <c:v>-2.7377824790239202E-3</c:v>
                </c:pt>
                <c:pt idx="9">
                  <c:v>-3.2475341816685099E-3</c:v>
                </c:pt>
                <c:pt idx="10">
                  <c:v>1.3328335904357199E-3</c:v>
                </c:pt>
                <c:pt idx="11">
                  <c:v>-3.8020424985454699E-3</c:v>
                </c:pt>
                <c:pt idx="12">
                  <c:v>-2.9263858090445502E-3</c:v>
                </c:pt>
                <c:pt idx="13">
                  <c:v>-4.2636882803688799E-3</c:v>
                </c:pt>
                <c:pt idx="14" formatCode="0.00E+00">
                  <c:v>-1.9873525744504498E-3</c:v>
                </c:pt>
                <c:pt idx="15">
                  <c:v>-2.9609800938907699E-3</c:v>
                </c:pt>
                <c:pt idx="16">
                  <c:v>-4.3480156221892604E-3</c:v>
                </c:pt>
                <c:pt idx="17">
                  <c:v>1.7132639891980299E-3</c:v>
                </c:pt>
                <c:pt idx="18">
                  <c:v>-3.8080971501293602E-3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A-4DF5-99E1-7C42E04DA538}"/>
            </c:ext>
          </c:extLst>
        </c:ser>
        <c:ser>
          <c:idx val="1"/>
          <c:order val="1"/>
          <c:tx>
            <c:strRef>
              <c:f>'2s'!$F$1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'2s'!$F$2:$F$20</c:f>
              <c:numCache>
                <c:formatCode>General</c:formatCode>
                <c:ptCount val="19"/>
                <c:pt idx="0">
                  <c:v>-6.2537795148666928E-4</c:v>
                </c:pt>
                <c:pt idx="1">
                  <c:v>-6.8222096411799018E-4</c:v>
                </c:pt>
                <c:pt idx="2">
                  <c:v>-7.2860680394115987E-4</c:v>
                </c:pt>
                <c:pt idx="3">
                  <c:v>-7.6883877763559002E-4</c:v>
                </c:pt>
                <c:pt idx="4">
                  <c:v>-8.0918886958092958E-4</c:v>
                </c:pt>
                <c:pt idx="5">
                  <c:v>-8.5728712886379982E-4</c:v>
                </c:pt>
                <c:pt idx="6">
                  <c:v>-9.2108886313161092E-4</c:v>
                </c:pt>
                <c:pt idx="7">
                  <c:v>-1.0075978968789707E-3</c:v>
                </c:pt>
                <c:pt idx="8">
                  <c:v>-1.1216246825096004E-3</c:v>
                </c:pt>
                <c:pt idx="9">
                  <c:v>-1.2648828724259719E-3</c:v>
                </c:pt>
                <c:pt idx="10">
                  <c:v>-1.4356588142256138E-3</c:v>
                </c:pt>
                <c:pt idx="11">
                  <c:v>-1.6291420555048048E-3</c:v>
                </c:pt>
                <c:pt idx="12">
                  <c:v>-1.8383287717689358E-3</c:v>
                </c:pt>
                <c:pt idx="13">
                  <c:v>-2.0552636553705975E-3</c:v>
                </c:pt>
                <c:pt idx="14">
                  <c:v>-2.2723166572231695E-3</c:v>
                </c:pt>
                <c:pt idx="15">
                  <c:v>-2.4832157929470006E-3</c:v>
                </c:pt>
                <c:pt idx="16">
                  <c:v>-2.6836577558626818E-3</c:v>
                </c:pt>
                <c:pt idx="17">
                  <c:v>-2.8714519331117972E-3</c:v>
                </c:pt>
                <c:pt idx="18">
                  <c:v>-3.0462735615674366E-3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A-4DF5-99E1-7C42E04DA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813439"/>
        <c:axId val="873472543"/>
      </c:lineChart>
      <c:catAx>
        <c:axId val="124181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72543"/>
        <c:crosses val="autoZero"/>
        <c:auto val="1"/>
        <c:lblAlgn val="ctr"/>
        <c:lblOffset val="100"/>
        <c:noMultiLvlLbl val="0"/>
      </c:catAx>
      <c:valAx>
        <c:axId val="8734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81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'3s'!$E$1</c:f>
              <c:strCache>
                <c:ptCount val="1"/>
                <c:pt idx="0">
                  <c:v>3s/ball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'3s'!$E$2:$E$20</c:f>
              <c:numCache>
                <c:formatCode>General</c:formatCode>
                <c:ptCount val="19"/>
                <c:pt idx="0">
                  <c:v>1.2817425002847899E-3</c:v>
                </c:pt>
                <c:pt idx="1">
                  <c:v>-5.3749189986196497E-4</c:v>
                </c:pt>
                <c:pt idx="2">
                  <c:v>6.0982982636089398E-4</c:v>
                </c:pt>
                <c:pt idx="3" formatCode="0.00E+00">
                  <c:v>-2.74763559653865E-4</c:v>
                </c:pt>
                <c:pt idx="4" formatCode="0.00E+00">
                  <c:v>-5.3693480828419596E-4</c:v>
                </c:pt>
                <c:pt idx="5">
                  <c:v>-2.3213842635696599E-4</c:v>
                </c:pt>
                <c:pt idx="6">
                  <c:v>-8.0197564971442995E-4</c:v>
                </c:pt>
                <c:pt idx="7">
                  <c:v>6.36552290611245E-4</c:v>
                </c:pt>
                <c:pt idx="8">
                  <c:v>-5.7953173317854402E-4</c:v>
                </c:pt>
                <c:pt idx="9">
                  <c:v>1.12935322365849E-4</c:v>
                </c:pt>
                <c:pt idx="10" formatCode="0.00E+00">
                  <c:v>-3.0787923283028802E-5</c:v>
                </c:pt>
                <c:pt idx="11">
                  <c:v>-3.1146946992053199E-4</c:v>
                </c:pt>
                <c:pt idx="12">
                  <c:v>-7.8466273711810298E-4</c:v>
                </c:pt>
                <c:pt idx="13" formatCode="0.00E+00">
                  <c:v>1.2527540772785E-5</c:v>
                </c:pt>
                <c:pt idx="14" formatCode="0.00E+00">
                  <c:v>-2.6651538465265699E-4</c:v>
                </c:pt>
                <c:pt idx="15" formatCode="0.00E+00">
                  <c:v>1.54713530866947E-5</c:v>
                </c:pt>
                <c:pt idx="16">
                  <c:v>-2.3498788593885199E-4</c:v>
                </c:pt>
                <c:pt idx="17">
                  <c:v>-2.7420722083471499E-4</c:v>
                </c:pt>
                <c:pt idx="18">
                  <c:v>-1.46431530072127E-3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A-4CBE-9E78-BC22A0C07BBD}"/>
            </c:ext>
          </c:extLst>
        </c:ser>
        <c:ser>
          <c:idx val="1"/>
          <c:order val="1"/>
          <c:tx>
            <c:strRef>
              <c:f>'3s'!$F$1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'3s'!$F$2:$F$20</c:f>
              <c:numCache>
                <c:formatCode>General</c:formatCode>
                <c:ptCount val="19"/>
                <c:pt idx="0">
                  <c:v>3.1822087472460018E-4</c:v>
                </c:pt>
                <c:pt idx="1">
                  <c:v>2.4844723267678165E-4</c:v>
                </c:pt>
                <c:pt idx="2">
                  <c:v>1.7557204104045655E-4</c:v>
                </c:pt>
                <c:pt idx="3">
                  <c:v>1.0087164087889421E-4</c:v>
                </c:pt>
                <c:pt idx="4">
                  <c:v>2.6206274049879984E-5</c:v>
                </c:pt>
                <c:pt idx="5">
                  <c:v>-4.6161021813082449E-5</c:v>
                </c:pt>
                <c:pt idx="6">
                  <c:v>-1.1387073887618947E-4</c:v>
                </c:pt>
                <c:pt idx="7">
                  <c:v>-1.7484557485346504E-4</c:v>
                </c:pt>
                <c:pt idx="8">
                  <c:v>-2.276587715812049E-4</c:v>
                </c:pt>
                <c:pt idx="9">
                  <c:v>-2.7180206760086438E-4</c:v>
                </c:pt>
                <c:pt idx="10">
                  <c:v>-3.0778372437098773E-4</c:v>
                </c:pt>
                <c:pt idx="11">
                  <c:v>-3.3703050005528005E-4</c:v>
                </c:pt>
                <c:pt idx="12">
                  <c:v>-3.6161969693971696E-4</c:v>
                </c:pt>
                <c:pt idx="13">
                  <c:v>-3.8391082285810208E-4</c:v>
                </c:pt>
                <c:pt idx="14">
                  <c:v>-4.0616691544393909E-4</c:v>
                </c:pt>
                <c:pt idx="15">
                  <c:v>-4.302482165550129E-4</c:v>
                </c:pt>
                <c:pt idx="16">
                  <c:v>-4.5743106725459372E-4</c:v>
                </c:pt>
                <c:pt idx="17">
                  <c:v>-4.8836519328923243E-4</c:v>
                </c:pt>
                <c:pt idx="18">
                  <c:v>-5.2314691791580819E-4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5A-4CBE-9E78-BC22A0C07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580639"/>
        <c:axId val="1312629263"/>
      </c:lineChart>
      <c:catAx>
        <c:axId val="12675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29263"/>
        <c:crosses val="autoZero"/>
        <c:auto val="1"/>
        <c:lblAlgn val="ctr"/>
        <c:lblOffset val="100"/>
        <c:noMultiLvlLbl val="0"/>
      </c:catAx>
      <c:valAx>
        <c:axId val="13126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5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'4s'!$E$1</c:f>
              <c:strCache>
                <c:ptCount val="1"/>
                <c:pt idx="0">
                  <c:v>4s/ball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'4s'!$E$2:$E$20</c:f>
              <c:numCache>
                <c:formatCode>General</c:formatCode>
                <c:ptCount val="19"/>
                <c:pt idx="0">
                  <c:v>4.415100220743113E-3</c:v>
                </c:pt>
                <c:pt idx="1">
                  <c:v>-5.4191211617969732E-3</c:v>
                </c:pt>
                <c:pt idx="2">
                  <c:v>-4.61620603379453E-3</c:v>
                </c:pt>
                <c:pt idx="3">
                  <c:v>-2.1519175034426631E-3</c:v>
                </c:pt>
                <c:pt idx="4">
                  <c:v>2.449759888547314E-3</c:v>
                </c:pt>
                <c:pt idx="5">
                  <c:v>-1.5145894672080825E-3</c:v>
                </c:pt>
                <c:pt idx="6">
                  <c:v>-6.1540930960113363E-3</c:v>
                </c:pt>
                <c:pt idx="7">
                  <c:v>8.2685939588934506E-4</c:v>
                </c:pt>
                <c:pt idx="8">
                  <c:v>1.3656290859099909E-3</c:v>
                </c:pt>
                <c:pt idx="9">
                  <c:v>-2.1455816581350332E-3</c:v>
                </c:pt>
                <c:pt idx="10">
                  <c:v>-4.0688731027978039E-3</c:v>
                </c:pt>
                <c:pt idx="11">
                  <c:v>9.7674970049763544E-4</c:v>
                </c:pt>
                <c:pt idx="12">
                  <c:v>-8.5498390421415583E-4</c:v>
                </c:pt>
                <c:pt idx="13">
                  <c:v>-3.3128626595987998E-3</c:v>
                </c:pt>
                <c:pt idx="14">
                  <c:v>-3.4799660915554548E-3</c:v>
                </c:pt>
                <c:pt idx="15">
                  <c:v>1.2578582459425098E-3</c:v>
                </c:pt>
                <c:pt idx="16">
                  <c:v>1.3821225478111087E-3</c:v>
                </c:pt>
                <c:pt idx="17">
                  <c:v>3.5337158627290325E-3</c:v>
                </c:pt>
                <c:pt idx="18">
                  <c:v>-9.9889614913469525E-4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0-4BE2-B12C-4DB82DD2439B}"/>
            </c:ext>
          </c:extLst>
        </c:ser>
        <c:ser>
          <c:idx val="1"/>
          <c:order val="1"/>
          <c:tx>
            <c:strRef>
              <c:f>'4s'!$F$1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'4s'!$F$2:$F$20</c:f>
              <c:numCache>
                <c:formatCode>General</c:formatCode>
                <c:ptCount val="19"/>
                <c:pt idx="0">
                  <c:v>-8.8774948261149868E-4</c:v>
                </c:pt>
                <c:pt idx="1">
                  <c:v>-1.0247283520771985E-3</c:v>
                </c:pt>
                <c:pt idx="2">
                  <c:v>-1.1920779722983204E-3</c:v>
                </c:pt>
                <c:pt idx="3">
                  <c:v>-1.3773002563653039E-3</c:v>
                </c:pt>
                <c:pt idx="4">
                  <c:v>-1.5621794897795111E-3</c:v>
                </c:pt>
                <c:pt idx="5">
                  <c:v>-1.7245557328217887E-3</c:v>
                </c:pt>
                <c:pt idx="6">
                  <c:v>-1.8413243978397372E-3</c:v>
                </c:pt>
                <c:pt idx="7">
                  <c:v>-1.8921442882247825E-3</c:v>
                </c:pt>
                <c:pt idx="8">
                  <c:v>-1.863044414527427E-3</c:v>
                </c:pt>
                <c:pt idx="9">
                  <c:v>-1.7490478187350521E-3</c:v>
                </c:pt>
                <c:pt idx="10">
                  <c:v>-1.5551314588602761E-3</c:v>
                </c:pt>
                <c:pt idx="11">
                  <c:v>-1.2952663243525971E-3</c:v>
                </c:pt>
                <c:pt idx="12">
                  <c:v>-9.8979361182058886E-4</c:v>
                </c:pt>
                <c:pt idx="13">
                  <c:v>-6.6181790891665102E-4</c:v>
                </c:pt>
                <c:pt idx="14">
                  <c:v>-3.3349915535993684E-4</c:v>
                </c:pt>
                <c:pt idx="15">
                  <c:v>-2.3053065649084568E-5</c:v>
                </c:pt>
                <c:pt idx="16">
                  <c:v>2.5702227330634585E-4</c:v>
                </c:pt>
                <c:pt idx="17">
                  <c:v>5.003646679818622E-4</c:v>
                </c:pt>
                <c:pt idx="18">
                  <c:v>7.0603090933206393E-4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0-4BE2-B12C-4DB82DD24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962127"/>
        <c:axId val="1312827839"/>
      </c:lineChart>
      <c:catAx>
        <c:axId val="31196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827839"/>
        <c:crosses val="autoZero"/>
        <c:auto val="1"/>
        <c:lblAlgn val="ctr"/>
        <c:lblOffset val="100"/>
        <c:noMultiLvlLbl val="0"/>
      </c:catAx>
      <c:valAx>
        <c:axId val="131282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6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Sixes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'6s'!$E$1</c:f>
              <c:strCache>
                <c:ptCount val="1"/>
                <c:pt idx="0">
                  <c:v>6s/ball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'6s'!$E$2:$E$20</c:f>
              <c:numCache>
                <c:formatCode>General</c:formatCode>
                <c:ptCount val="19"/>
                <c:pt idx="0">
                  <c:v>-1.0209428905934624E-3</c:v>
                </c:pt>
                <c:pt idx="1">
                  <c:v>-1.3029064918527061E-3</c:v>
                </c:pt>
                <c:pt idx="2">
                  <c:v>1.7365696338474007E-3</c:v>
                </c:pt>
                <c:pt idx="3">
                  <c:v>-1.7712453412308234E-3</c:v>
                </c:pt>
                <c:pt idx="4">
                  <c:v>1.3190794616178573E-4</c:v>
                </c:pt>
                <c:pt idx="5">
                  <c:v>3.1012392776022166E-4</c:v>
                </c:pt>
                <c:pt idx="6">
                  <c:v>-7.6637970624759738E-4</c:v>
                </c:pt>
                <c:pt idx="7">
                  <c:v>-2.9542976962833299E-3</c:v>
                </c:pt>
                <c:pt idx="8">
                  <c:v>-7.2025971583987685E-4</c:v>
                </c:pt>
                <c:pt idx="9">
                  <c:v>-1.6126276911371923E-3</c:v>
                </c:pt>
                <c:pt idx="10">
                  <c:v>1.749444351642734E-3</c:v>
                </c:pt>
                <c:pt idx="11">
                  <c:v>-6.7826002753672439E-4</c:v>
                </c:pt>
                <c:pt idx="12">
                  <c:v>-1.3473868457554677E-4</c:v>
                </c:pt>
                <c:pt idx="13">
                  <c:v>-7.1570473111325023E-3</c:v>
                </c:pt>
                <c:pt idx="14">
                  <c:v>-2.89733466519494E-3</c:v>
                </c:pt>
                <c:pt idx="15">
                  <c:v>-2.4018864721810012E-4</c:v>
                </c:pt>
                <c:pt idx="16">
                  <c:v>5.7349180207603616E-3</c:v>
                </c:pt>
                <c:pt idx="17">
                  <c:v>-7.1690885851620027E-3</c:v>
                </c:pt>
                <c:pt idx="18">
                  <c:v>-2.3319959525338269E-3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8-4FF7-AF33-1B74632C1AD3}"/>
            </c:ext>
          </c:extLst>
        </c:ser>
        <c:ser>
          <c:idx val="1"/>
          <c:order val="1"/>
          <c:tx>
            <c:strRef>
              <c:f>'6s'!$F$1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'6s'!$B$2:$B$20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'6s'!$F$2:$F$20</c:f>
              <c:numCache>
                <c:formatCode>General</c:formatCode>
                <c:ptCount val="19"/>
                <c:pt idx="0">
                  <c:v>-4.0725446566431734E-4</c:v>
                </c:pt>
                <c:pt idx="1">
                  <c:v>-4.5952739802740329E-4</c:v>
                </c:pt>
                <c:pt idx="2">
                  <c:v>-5.0564032041436791E-4</c:v>
                </c:pt>
                <c:pt idx="3">
                  <c:v>-5.4812818300360201E-4</c:v>
                </c:pt>
                <c:pt idx="4">
                  <c:v>-5.9068562554693161E-4</c:v>
                </c:pt>
                <c:pt idx="5">
                  <c:v>-6.3780728338740577E-4</c:v>
                </c:pt>
                <c:pt idx="6">
                  <c:v>-6.94179392027699E-4</c:v>
                </c:pt>
                <c:pt idx="7">
                  <c:v>-7.6392769649940868E-4</c:v>
                </c:pt>
                <c:pt idx="8">
                  <c:v>-8.4988589146745269E-4</c:v>
                </c:pt>
                <c:pt idx="9">
                  <c:v>-9.5306343867531448E-4</c:v>
                </c:pt>
                <c:pt idx="10">
                  <c:v>-1.0724508763795106E-3</c:v>
                </c:pt>
                <c:pt idx="11">
                  <c:v>-1.2052145099151232E-3</c:v>
                </c:pt>
                <c:pt idx="12">
                  <c:v>-1.3472285942505548E-3</c:v>
                </c:pt>
                <c:pt idx="13">
                  <c:v>-1.4938068938831306E-3</c:v>
                </c:pt>
                <c:pt idx="14">
                  <c:v>-1.6404547734698025E-3</c:v>
                </c:pt>
                <c:pt idx="15">
                  <c:v>-1.7834775932587437E-3</c:v>
                </c:pt>
                <c:pt idx="16">
                  <c:v>-1.9203404030715635E-3</c:v>
                </c:pt>
                <c:pt idx="17">
                  <c:v>-2.0497527779234962E-3</c:v>
                </c:pt>
                <c:pt idx="18">
                  <c:v>-2.1715234095003016E-3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8-4FF7-AF33-1B74632C1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479679"/>
        <c:axId val="870988239"/>
      </c:lineChart>
      <c:catAx>
        <c:axId val="67547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988239"/>
        <c:crosses val="autoZero"/>
        <c:auto val="1"/>
        <c:lblAlgn val="ctr"/>
        <c:lblOffset val="100"/>
        <c:noMultiLvlLbl val="0"/>
      </c:catAx>
      <c:valAx>
        <c:axId val="8709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7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Dissmisals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wickets!$F$1</c:f>
              <c:strCache>
                <c:ptCount val="1"/>
                <c:pt idx="0">
                  <c:v>wickets/ball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wickets!$C$2:$C$21</c:f>
              <c:numCache>
                <c:formatCode>General</c:formatCode>
                <c:ptCount val="2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wickets!$F$2:$F$21</c:f>
              <c:numCache>
                <c:formatCode>General</c:formatCode>
                <c:ptCount val="20"/>
                <c:pt idx="0">
                  <c:v>-1.1705275039258745E-3</c:v>
                </c:pt>
                <c:pt idx="1">
                  <c:v>-1.483892601856164E-3</c:v>
                </c:pt>
                <c:pt idx="2">
                  <c:v>1.2253452491485685E-4</c:v>
                </c:pt>
                <c:pt idx="3">
                  <c:v>-1.5818802508068427E-3</c:v>
                </c:pt>
                <c:pt idx="4">
                  <c:v>4.7542504857020111E-4</c:v>
                </c:pt>
                <c:pt idx="5">
                  <c:v>-2.4618507361598312E-3</c:v>
                </c:pt>
                <c:pt idx="6">
                  <c:v>2.393056675836325E-3</c:v>
                </c:pt>
                <c:pt idx="7">
                  <c:v>1.0078253117434366E-3</c:v>
                </c:pt>
                <c:pt idx="8">
                  <c:v>2.5283914866559469E-3</c:v>
                </c:pt>
                <c:pt idx="9">
                  <c:v>4.8437998645993946E-4</c:v>
                </c:pt>
                <c:pt idx="10">
                  <c:v>1.3199534956697052E-3</c:v>
                </c:pt>
                <c:pt idx="11">
                  <c:v>1.2728020455588871E-3</c:v>
                </c:pt>
                <c:pt idx="12">
                  <c:v>3.2307790992495409E-3</c:v>
                </c:pt>
                <c:pt idx="13">
                  <c:v>3.9525743919694902E-3</c:v>
                </c:pt>
                <c:pt idx="14">
                  <c:v>4.1958395005260501E-3</c:v>
                </c:pt>
                <c:pt idx="15">
                  <c:v>-1.8547741529170287E-3</c:v>
                </c:pt>
                <c:pt idx="16">
                  <c:v>6.0641578734146485E-3</c:v>
                </c:pt>
                <c:pt idx="17">
                  <c:v>1.9894907000758597E-3</c:v>
                </c:pt>
                <c:pt idx="18">
                  <c:v>3.2851900276643247E-3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E-463A-B266-5060926A6D6D}"/>
            </c:ext>
          </c:extLst>
        </c:ser>
        <c:ser>
          <c:idx val="1"/>
          <c:order val="1"/>
          <c:tx>
            <c:strRef>
              <c:f>wickets!$G$1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wickets!$C$2:$C$21</c:f>
              <c:numCache>
                <c:formatCode>General</c:formatCode>
                <c:ptCount val="2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wickets!$G$2:$G$21</c:f>
              <c:numCache>
                <c:formatCode>General</c:formatCode>
                <c:ptCount val="20"/>
                <c:pt idx="0">
                  <c:v>-1.6064494668938181E-3</c:v>
                </c:pt>
                <c:pt idx="1">
                  <c:v>-1.208072780392754E-3</c:v>
                </c:pt>
                <c:pt idx="2">
                  <c:v>-8.3549781012772287E-4</c:v>
                </c:pt>
                <c:pt idx="3">
                  <c:v>-4.3431256753930208E-4</c:v>
                </c:pt>
                <c:pt idx="4">
                  <c:v>-7.1155015939000817E-5</c:v>
                </c:pt>
                <c:pt idx="5">
                  <c:v>3.0496227477741326E-4</c:v>
                </c:pt>
                <c:pt idx="6">
                  <c:v>6.523395612899564E-4</c:v>
                </c:pt>
                <c:pt idx="7">
                  <c:v>9.6593892347709032E-4</c:v>
                </c:pt>
                <c:pt idx="8">
                  <c:v>1.2744063189129165E-3</c:v>
                </c:pt>
                <c:pt idx="9">
                  <c:v>1.5332371987733144E-3</c:v>
                </c:pt>
                <c:pt idx="10">
                  <c:v>1.7922775456308592E-3</c:v>
                </c:pt>
                <c:pt idx="11">
                  <c:v>2.0201423057969953E-3</c:v>
                </c:pt>
                <c:pt idx="12">
                  <c:v>2.2121718204973747E-3</c:v>
                </c:pt>
                <c:pt idx="13">
                  <c:v>2.3662976198675313E-3</c:v>
                </c:pt>
                <c:pt idx="14">
                  <c:v>2.6024280169323248E-3</c:v>
                </c:pt>
                <c:pt idx="15">
                  <c:v>2.7757294302586362E-3</c:v>
                </c:pt>
                <c:pt idx="16">
                  <c:v>2.9560826254941943E-3</c:v>
                </c:pt>
                <c:pt idx="17">
                  <c:v>3.1265343456855213E-3</c:v>
                </c:pt>
                <c:pt idx="18">
                  <c:v>3.3424145761419529E-3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DE-463A-B266-5060926A6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932895"/>
        <c:axId val="1267347391"/>
      </c:lineChart>
      <c:catAx>
        <c:axId val="31193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347391"/>
        <c:crosses val="autoZero"/>
        <c:auto val="1"/>
        <c:lblAlgn val="ctr"/>
        <c:lblOffset val="100"/>
        <c:noMultiLvlLbl val="0"/>
      </c:catAx>
      <c:valAx>
        <c:axId val="126734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3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'0s bowl'!$E$1</c:f>
              <c:strCache>
                <c:ptCount val="1"/>
                <c:pt idx="0">
                  <c:v>0s/ball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'0s bowl'!$E$2:$E$20</c:f>
              <c:numCache>
                <c:formatCode>General</c:formatCode>
                <c:ptCount val="19"/>
                <c:pt idx="0">
                  <c:v>-2.4814265640785899E-2</c:v>
                </c:pt>
                <c:pt idx="1">
                  <c:v>-1.05034566284138E-2</c:v>
                </c:pt>
                <c:pt idx="2">
                  <c:v>2.6652501919112799E-3</c:v>
                </c:pt>
                <c:pt idx="3" formatCode="0.00E+00">
                  <c:v>-1.4095372457503599E-2</c:v>
                </c:pt>
                <c:pt idx="4" formatCode="0.00E+00">
                  <c:v>-1.50590666476549E-3</c:v>
                </c:pt>
                <c:pt idx="5">
                  <c:v>-1.2623332264057201E-2</c:v>
                </c:pt>
                <c:pt idx="6">
                  <c:v>-6.5148919740802801E-3</c:v>
                </c:pt>
                <c:pt idx="7">
                  <c:v>-7.7579086121214499E-3</c:v>
                </c:pt>
                <c:pt idx="8">
                  <c:v>-6.69403370127351E-3</c:v>
                </c:pt>
                <c:pt idx="9">
                  <c:v>-1.02091758834232E-3</c:v>
                </c:pt>
                <c:pt idx="10">
                  <c:v>-1.1242367538621499E-2</c:v>
                </c:pt>
                <c:pt idx="11">
                  <c:v>-1.4369535385192599E-2</c:v>
                </c:pt>
                <c:pt idx="12">
                  <c:v>6.2181887233599704E-3</c:v>
                </c:pt>
                <c:pt idx="13">
                  <c:v>-1.6229737250131899E-2</c:v>
                </c:pt>
                <c:pt idx="14" formatCode="0.00E+00">
                  <c:v>-1.0843081202361399E-2</c:v>
                </c:pt>
                <c:pt idx="15">
                  <c:v>-1.0903729721142799E-2</c:v>
                </c:pt>
                <c:pt idx="16">
                  <c:v>-8.8699117212471797E-4</c:v>
                </c:pt>
                <c:pt idx="17">
                  <c:v>-2.9822035688606099E-2</c:v>
                </c:pt>
                <c:pt idx="18">
                  <c:v>-2.0513192854737201E-2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B-4E86-BDF6-058E24F526EC}"/>
            </c:ext>
          </c:extLst>
        </c:ser>
        <c:ser>
          <c:idx val="1"/>
          <c:order val="1"/>
          <c:tx>
            <c:strRef>
              <c:f>'0s bowl'!$F$1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'0s bowl'!$F$2:$F$20</c:f>
              <c:numCache>
                <c:formatCode>General</c:formatCode>
                <c:ptCount val="19"/>
                <c:pt idx="0">
                  <c:v>-1.4090083974828763E-2</c:v>
                </c:pt>
                <c:pt idx="1">
                  <c:v>-1.2824821146707636E-2</c:v>
                </c:pt>
                <c:pt idx="2">
                  <c:v>-1.136420229314733E-2</c:v>
                </c:pt>
                <c:pt idx="3">
                  <c:v>-9.7886197825784848E-3</c:v>
                </c:pt>
                <c:pt idx="4">
                  <c:v>-8.21524390208574E-3</c:v>
                </c:pt>
                <c:pt idx="5">
                  <c:v>-6.7866156702421371E-3</c:v>
                </c:pt>
                <c:pt idx="6">
                  <c:v>-5.6513524343609605E-3</c:v>
                </c:pt>
                <c:pt idx="7">
                  <c:v>-4.9402963772426679E-3</c:v>
                </c:pt>
                <c:pt idx="8">
                  <c:v>-4.7433141272194349E-3</c:v>
                </c:pt>
                <c:pt idx="9">
                  <c:v>-5.0924193392697849E-3</c:v>
                </c:pt>
                <c:pt idx="10">
                  <c:v>-5.9555983584151928E-3</c:v>
                </c:pt>
                <c:pt idx="11">
                  <c:v>-7.2429845563234865E-3</c:v>
                </c:pt>
                <c:pt idx="12">
                  <c:v>-8.8237357501942063E-3</c:v>
                </c:pt>
                <c:pt idx="13">
                  <c:v>-1.0549234592714068E-2</c:v>
                </c:pt>
                <c:pt idx="14">
                  <c:v>-1.2276940065310028E-2</c:v>
                </c:pt>
                <c:pt idx="15">
                  <c:v>-1.3889681880897453E-2</c:v>
                </c:pt>
                <c:pt idx="16">
                  <c:v>-1.5307067671045695E-2</c:v>
                </c:pt>
                <c:pt idx="17">
                  <c:v>-1.648817342798067E-2</c:v>
                </c:pt>
                <c:pt idx="18">
                  <c:v>-1.7426932078426792E-2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B-4E86-BDF6-058E24F52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681695"/>
        <c:axId val="1267372351"/>
      </c:lineChart>
      <c:catAx>
        <c:axId val="124268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372351"/>
        <c:crosses val="autoZero"/>
        <c:auto val="1"/>
        <c:lblAlgn val="ctr"/>
        <c:lblOffset val="100"/>
        <c:noMultiLvlLbl val="0"/>
      </c:catAx>
      <c:valAx>
        <c:axId val="12673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68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'1s bowl'!$E$1</c:f>
              <c:strCache>
                <c:ptCount val="1"/>
                <c:pt idx="0">
                  <c:v>1s/ball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'1s bowl'!$E$2:$E$20</c:f>
              <c:numCache>
                <c:formatCode>General</c:formatCode>
                <c:ptCount val="19"/>
                <c:pt idx="0">
                  <c:v>9.20626169268755E-3</c:v>
                </c:pt>
                <c:pt idx="1">
                  <c:v>1.2063840063147101E-3</c:v>
                </c:pt>
                <c:pt idx="2">
                  <c:v>-2.0281589022002802E-3</c:v>
                </c:pt>
                <c:pt idx="3" formatCode="0.00E+00">
                  <c:v>6.8648818310181299E-3</c:v>
                </c:pt>
                <c:pt idx="4" formatCode="0.00E+00">
                  <c:v>-4.8682756723332603E-3</c:v>
                </c:pt>
                <c:pt idx="5">
                  <c:v>1.5753273197814501E-3</c:v>
                </c:pt>
                <c:pt idx="6">
                  <c:v>-3.90139162326539E-3</c:v>
                </c:pt>
                <c:pt idx="7">
                  <c:v>3.1370147843920401E-3</c:v>
                </c:pt>
                <c:pt idx="8">
                  <c:v>4.43882558070589E-3</c:v>
                </c:pt>
                <c:pt idx="9">
                  <c:v>-6.0539569871289397E-4</c:v>
                </c:pt>
                <c:pt idx="10">
                  <c:v>1.1589207851336199E-3</c:v>
                </c:pt>
                <c:pt idx="11">
                  <c:v>8.9459896253589501E-3</c:v>
                </c:pt>
                <c:pt idx="12">
                  <c:v>-1.42561241133515E-2</c:v>
                </c:pt>
                <c:pt idx="13">
                  <c:v>7.47474229270669E-3</c:v>
                </c:pt>
                <c:pt idx="14" formatCode="0.00E+00">
                  <c:v>2.6696745154319301E-3</c:v>
                </c:pt>
                <c:pt idx="15">
                  <c:v>6.2916396265918001E-3</c:v>
                </c:pt>
                <c:pt idx="16">
                  <c:v>-6.4209927243666599E-3</c:v>
                </c:pt>
                <c:pt idx="17">
                  <c:v>7.8396044737120696E-3</c:v>
                </c:pt>
                <c:pt idx="18">
                  <c:v>9.1761225225311296E-3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4-484F-99B1-0852154075AA}"/>
            </c:ext>
          </c:extLst>
        </c:ser>
        <c:ser>
          <c:idx val="1"/>
          <c:order val="1"/>
          <c:tx>
            <c:strRef>
              <c:f>'1s bowl'!$F$1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'1s bowl'!$F$2:$F$20</c:f>
              <c:numCache>
                <c:formatCode>General</c:formatCode>
                <c:ptCount val="19"/>
                <c:pt idx="0">
                  <c:v>3.8345282146715399E-3</c:v>
                </c:pt>
                <c:pt idx="1">
                  <c:v>3.2884304356909813E-3</c:v>
                </c:pt>
                <c:pt idx="2">
                  <c:v>2.6608584967651597E-3</c:v>
                </c:pt>
                <c:pt idx="3">
                  <c:v>1.9853404176680845E-3</c:v>
                </c:pt>
                <c:pt idx="4">
                  <c:v>1.3107426241437525E-3</c:v>
                </c:pt>
                <c:pt idx="5">
                  <c:v>6.9651252622148028E-4</c:v>
                </c:pt>
                <c:pt idx="6">
                  <c:v>2.0463169574386902E-4</c:v>
                </c:pt>
                <c:pt idx="7">
                  <c:v>-1.1033151238369187E-4</c:v>
                </c:pt>
                <c:pt idx="8">
                  <c:v>-2.1089779321518433E-4</c:v>
                </c:pt>
                <c:pt idx="9">
                  <c:v>-8.3715699615619608E-5</c:v>
                </c:pt>
                <c:pt idx="10">
                  <c:v>2.5786332128001355E-4</c:v>
                </c:pt>
                <c:pt idx="11">
                  <c:v>7.7635996452569619E-4</c:v>
                </c:pt>
                <c:pt idx="12">
                  <c:v>1.4172058752160411E-3</c:v>
                </c:pt>
                <c:pt idx="13">
                  <c:v>2.1184194815084445E-3</c:v>
                </c:pt>
                <c:pt idx="14">
                  <c:v>2.820553373373592E-3</c:v>
                </c:pt>
                <c:pt idx="15">
                  <c:v>3.4747411250674858E-3</c:v>
                </c:pt>
                <c:pt idx="16">
                  <c:v>4.0474547168161158E-3</c:v>
                </c:pt>
                <c:pt idx="17">
                  <c:v>4.5216265964541941E-3</c:v>
                </c:pt>
                <c:pt idx="18">
                  <c:v>4.8947264622040106E-3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F4-484F-99B1-085215407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372175"/>
        <c:axId val="1252632415"/>
      </c:lineChart>
      <c:catAx>
        <c:axId val="146037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32415"/>
        <c:crosses val="autoZero"/>
        <c:auto val="1"/>
        <c:lblAlgn val="ctr"/>
        <c:lblOffset val="100"/>
        <c:noMultiLvlLbl val="0"/>
      </c:catAx>
      <c:valAx>
        <c:axId val="12526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3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'2s bowl'!$E$1</c:f>
              <c:strCache>
                <c:ptCount val="1"/>
                <c:pt idx="0">
                  <c:v>2s/ball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'2s bowl'!$E$2:$E$20</c:f>
              <c:numCache>
                <c:formatCode>General</c:formatCode>
                <c:ptCount val="19"/>
                <c:pt idx="0">
                  <c:v>4.60851223567307E-3</c:v>
                </c:pt>
                <c:pt idx="1">
                  <c:v>1.3336280080982199E-3</c:v>
                </c:pt>
                <c:pt idx="2">
                  <c:v>1.09611038340901E-3</c:v>
                </c:pt>
                <c:pt idx="3" formatCode="0.00E+00">
                  <c:v>6.7535734882938803E-4</c:v>
                </c:pt>
                <c:pt idx="4" formatCode="0.00E+00">
                  <c:v>-1.1838617186733301E-3</c:v>
                </c:pt>
                <c:pt idx="5">
                  <c:v>4.3908648191162501E-3</c:v>
                </c:pt>
                <c:pt idx="6">
                  <c:v>2.4170793588653701E-3</c:v>
                </c:pt>
                <c:pt idx="7">
                  <c:v>8.2200939172982301E-4</c:v>
                </c:pt>
                <c:pt idx="8">
                  <c:v>-2.2316917345327801E-3</c:v>
                </c:pt>
                <c:pt idx="9">
                  <c:v>-2.2603732527273798E-3</c:v>
                </c:pt>
                <c:pt idx="10">
                  <c:v>1.3150550734203801E-3</c:v>
                </c:pt>
                <c:pt idx="11">
                  <c:v>3.1810008759115098E-3</c:v>
                </c:pt>
                <c:pt idx="12">
                  <c:v>-1.6196363511052599E-3</c:v>
                </c:pt>
                <c:pt idx="13">
                  <c:v>-2.3811060427663001E-3</c:v>
                </c:pt>
                <c:pt idx="14" formatCode="0.00E+00">
                  <c:v>6.9668365430892E-4</c:v>
                </c:pt>
                <c:pt idx="15">
                  <c:v>1.6211714416092199E-3</c:v>
                </c:pt>
                <c:pt idx="16">
                  <c:v>2.6250625942721901E-3</c:v>
                </c:pt>
                <c:pt idx="17">
                  <c:v>7.5733723248516804E-3</c:v>
                </c:pt>
                <c:pt idx="18">
                  <c:v>8.8089837820062092E-3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D-49D7-821F-B928B49FE0D8}"/>
            </c:ext>
          </c:extLst>
        </c:ser>
        <c:ser>
          <c:idx val="1"/>
          <c:order val="1"/>
          <c:tx>
            <c:strRef>
              <c:f>'2s bowl'!$F$1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'2s bowl'!$F$2:$F$20</c:f>
              <c:numCache>
                <c:formatCode>General</c:formatCode>
                <c:ptCount val="19"/>
                <c:pt idx="0">
                  <c:v>3.2985875689044994E-3</c:v>
                </c:pt>
                <c:pt idx="1">
                  <c:v>2.7492318120930091E-3</c:v>
                </c:pt>
                <c:pt idx="2">
                  <c:v>2.1123739090356296E-3</c:v>
                </c:pt>
                <c:pt idx="3">
                  <c:v>1.4240224996688927E-3</c:v>
                </c:pt>
                <c:pt idx="4">
                  <c:v>7.3665946456496871E-4</c:v>
                </c:pt>
                <c:pt idx="5">
                  <c:v>1.1413051836294506E-4</c:v>
                </c:pt>
                <c:pt idx="6">
                  <c:v>-3.7699696877263947E-4</c:v>
                </c:pt>
                <c:pt idx="7">
                  <c:v>-6.7811732144068548E-4</c:v>
                </c:pt>
                <c:pt idx="8">
                  <c:v>-7.4897827285152867E-4</c:v>
                </c:pt>
                <c:pt idx="9">
                  <c:v>-5.7524054929452249E-4</c:v>
                </c:pt>
                <c:pt idx="10">
                  <c:v>-1.7124342448031436E-4</c:v>
                </c:pt>
                <c:pt idx="11">
                  <c:v>4.227608348014323E-4</c:v>
                </c:pt>
                <c:pt idx="12">
                  <c:v>1.1481665531496185E-3</c:v>
                </c:pt>
                <c:pt idx="13">
                  <c:v>1.938406360399705E-3</c:v>
                </c:pt>
                <c:pt idx="14">
                  <c:v>2.7296345419126041E-3</c:v>
                </c:pt>
                <c:pt idx="15">
                  <c:v>3.4693692171161462E-3</c:v>
                </c:pt>
                <c:pt idx="16">
                  <c:v>4.121601746073799E-3</c:v>
                </c:pt>
                <c:pt idx="17">
                  <c:v>4.6680018085143264E-3</c:v>
                </c:pt>
                <c:pt idx="18">
                  <c:v>5.1058518945382957E-3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1D-49D7-821F-B928B49FE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163599"/>
        <c:axId val="1252623775"/>
      </c:lineChart>
      <c:catAx>
        <c:axId val="145016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23775"/>
        <c:crosses val="autoZero"/>
        <c:auto val="1"/>
        <c:lblAlgn val="ctr"/>
        <c:lblOffset val="100"/>
        <c:noMultiLvlLbl val="0"/>
      </c:catAx>
      <c:valAx>
        <c:axId val="125262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16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'3s bowl'!$E$1</c:f>
              <c:strCache>
                <c:ptCount val="1"/>
                <c:pt idx="0">
                  <c:v>3s/ball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'3s bowl'!$E$2:$E$20</c:f>
              <c:numCache>
                <c:formatCode>General</c:formatCode>
                <c:ptCount val="19"/>
                <c:pt idx="0">
                  <c:v>4.2025904088165101E-4</c:v>
                </c:pt>
                <c:pt idx="1">
                  <c:v>4.5919331799269602E-4</c:v>
                </c:pt>
                <c:pt idx="2">
                  <c:v>1.2931321496606901E-3</c:v>
                </c:pt>
                <c:pt idx="3" formatCode="0.00E+00">
                  <c:v>-1.7444942069841001E-3</c:v>
                </c:pt>
                <c:pt idx="4" formatCode="0.00E+00">
                  <c:v>-2.51642549094825E-4</c:v>
                </c:pt>
                <c:pt idx="5">
                  <c:v>7.4493606276129299E-4</c:v>
                </c:pt>
                <c:pt idx="6" formatCode="0.00E+00">
                  <c:v>-4.88423141688382E-5</c:v>
                </c:pt>
                <c:pt idx="7" formatCode="0.00E+00">
                  <c:v>8.0015479312105806E-5</c:v>
                </c:pt>
                <c:pt idx="8">
                  <c:v>-1.0793219760824801E-3</c:v>
                </c:pt>
                <c:pt idx="9">
                  <c:v>1.06322540620538E-3</c:v>
                </c:pt>
                <c:pt idx="10" formatCode="0.00E+00">
                  <c:v>-3.6756851468871503E-5</c:v>
                </c:pt>
                <c:pt idx="11" formatCode="0.00E+00">
                  <c:v>8.3136828037537705E-6</c:v>
                </c:pt>
                <c:pt idx="12">
                  <c:v>-6.9632783039491196E-4</c:v>
                </c:pt>
                <c:pt idx="13">
                  <c:v>7.2919138069468998E-4</c:v>
                </c:pt>
                <c:pt idx="14" formatCode="0.00E+00">
                  <c:v>1.13504759141303E-3</c:v>
                </c:pt>
                <c:pt idx="15">
                  <c:v>-1.3683176509750799E-4</c:v>
                </c:pt>
                <c:pt idx="16">
                  <c:v>-5.1690274997887205E-4</c:v>
                </c:pt>
                <c:pt idx="17">
                  <c:v>-9.9950498386677995E-4</c:v>
                </c:pt>
                <c:pt idx="18">
                  <c:v>3.77625290837639E-4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4-4761-80C8-6B6D1DEC98D0}"/>
            </c:ext>
          </c:extLst>
        </c:ser>
        <c:ser>
          <c:idx val="1"/>
          <c:order val="1"/>
          <c:tx>
            <c:strRef>
              <c:f>'3s bowl'!$F$1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'3s bowl'!$F$2:$F$20</c:f>
              <c:numCache>
                <c:formatCode>General</c:formatCode>
                <c:ptCount val="19"/>
                <c:pt idx="0">
                  <c:v>2.6395515672221796E-4</c:v>
                </c:pt>
                <c:pt idx="1">
                  <c:v>2.2986455102132067E-4</c:v>
                </c:pt>
                <c:pt idx="2">
                  <c:v>1.9352254803080152E-4</c:v>
                </c:pt>
                <c:pt idx="3">
                  <c:v>1.558556365036138E-4</c:v>
                </c:pt>
                <c:pt idx="4">
                  <c:v>1.1821415547421256E-4</c:v>
                </c:pt>
                <c:pt idx="5">
                  <c:v>8.2240831150575582E-5</c:v>
                </c:pt>
                <c:pt idx="6">
                  <c:v>4.9648416912997408E-5</c:v>
                </c:pt>
                <c:pt idx="7">
                  <c:v>2.194481473206185E-5</c:v>
                </c:pt>
                <c:pt idx="8">
                  <c:v>1.657002824744739E-7</c:v>
                </c:pt>
                <c:pt idx="9">
                  <c:v>-1.5319982320079195E-5</c:v>
                </c:pt>
                <c:pt idx="10">
                  <c:v>-2.4881177191284683E-5</c:v>
                </c:pt>
                <c:pt idx="11">
                  <c:v>-2.9553560005847555E-5</c:v>
                </c:pt>
                <c:pt idx="12">
                  <c:v>-3.0845032734351518E-5</c:v>
                </c:pt>
                <c:pt idx="13">
                  <c:v>-3.0468348757091424E-5</c:v>
                </c:pt>
                <c:pt idx="14">
                  <c:v>-3.0066234282044644E-5</c:v>
                </c:pt>
                <c:pt idx="15">
                  <c:v>-3.0989028343666645E-5</c:v>
                </c:pt>
                <c:pt idx="16">
                  <c:v>-3.4163219694910299E-5</c:v>
                </c:pt>
                <c:pt idx="17">
                  <c:v>-4.0060440577350609E-5</c:v>
                </c:pt>
                <c:pt idx="18">
                  <c:v>-4.8750611497907505E-5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4-4761-80C8-6B6D1DEC9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830943"/>
        <c:axId val="1312626383"/>
      </c:lineChart>
      <c:catAx>
        <c:axId val="127383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26383"/>
        <c:crosses val="autoZero"/>
        <c:auto val="1"/>
        <c:lblAlgn val="ctr"/>
        <c:lblOffset val="100"/>
        <c:noMultiLvlLbl val="0"/>
      </c:catAx>
      <c:valAx>
        <c:axId val="131262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3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'4s bowl'!$E$1</c:f>
              <c:strCache>
                <c:ptCount val="1"/>
                <c:pt idx="0">
                  <c:v>4s/ball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'4s bowl'!$E$2:$E$20</c:f>
              <c:numCache>
                <c:formatCode>General</c:formatCode>
                <c:ptCount val="19"/>
                <c:pt idx="0">
                  <c:v>8.2271129171362194E-3</c:v>
                </c:pt>
                <c:pt idx="1">
                  <c:v>-8.5904246729054195E-4</c:v>
                </c:pt>
                <c:pt idx="2">
                  <c:v>-2.6908648351094602E-3</c:v>
                </c:pt>
                <c:pt idx="3" formatCode="0.00E+00">
                  <c:v>5.1698342526370301E-3</c:v>
                </c:pt>
                <c:pt idx="4" formatCode="0.00E+00">
                  <c:v>1.9614100342313901E-3</c:v>
                </c:pt>
                <c:pt idx="5">
                  <c:v>3.4694145419449599E-3</c:v>
                </c:pt>
                <c:pt idx="6">
                  <c:v>5.2836627640384598E-3</c:v>
                </c:pt>
                <c:pt idx="7">
                  <c:v>-5.84894668500887E-4</c:v>
                </c:pt>
                <c:pt idx="8">
                  <c:v>6.8192255414127297E-4</c:v>
                </c:pt>
                <c:pt idx="9">
                  <c:v>1.4929097938113001E-3</c:v>
                </c:pt>
                <c:pt idx="10">
                  <c:v>3.3281589306726001E-3</c:v>
                </c:pt>
                <c:pt idx="11">
                  <c:v>-1.7203558322338699E-3</c:v>
                </c:pt>
                <c:pt idx="12">
                  <c:v>7.2639341426755698E-3</c:v>
                </c:pt>
                <c:pt idx="13">
                  <c:v>3.4015840359317398E-3</c:v>
                </c:pt>
                <c:pt idx="14" formatCode="0.00E+00">
                  <c:v>2.6104140948061401E-3</c:v>
                </c:pt>
                <c:pt idx="15">
                  <c:v>-1.21000366235634E-3</c:v>
                </c:pt>
                <c:pt idx="16">
                  <c:v>4.9196704028789196E-3</c:v>
                </c:pt>
                <c:pt idx="17">
                  <c:v>7.8542609501160206E-3</c:v>
                </c:pt>
                <c:pt idx="18">
                  <c:v>2.6394181493822499E-4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3-4A33-9C7D-63771B3387F3}"/>
            </c:ext>
          </c:extLst>
        </c:ser>
        <c:ser>
          <c:idx val="1"/>
          <c:order val="1"/>
          <c:tx>
            <c:strRef>
              <c:f>'4s bowl'!$F$1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'4s bowl'!$F$2:$F$20</c:f>
              <c:numCache>
                <c:formatCode>General</c:formatCode>
                <c:ptCount val="19"/>
                <c:pt idx="0">
                  <c:v>3.1159200967362348E-3</c:v>
                </c:pt>
                <c:pt idx="1">
                  <c:v>2.9437234738676531E-3</c:v>
                </c:pt>
                <c:pt idx="2">
                  <c:v>2.7448861486517899E-3</c:v>
                </c:pt>
                <c:pt idx="3">
                  <c:v>2.5303712288481262E-3</c:v>
                </c:pt>
                <c:pt idx="4">
                  <c:v>2.316157227201022E-3</c:v>
                </c:pt>
                <c:pt idx="5">
                  <c:v>2.1216824632583169E-3</c:v>
                </c:pt>
                <c:pt idx="6">
                  <c:v>1.9672138855541818E-3</c:v>
                </c:pt>
                <c:pt idx="7">
                  <c:v>1.8705944433327934E-3</c:v>
                </c:pt>
                <c:pt idx="8">
                  <c:v>1.8440792492325727E-3</c:v>
                </c:pt>
                <c:pt idx="9">
                  <c:v>1.8920340055727292E-3</c:v>
                </c:pt>
                <c:pt idx="10">
                  <c:v>2.0100930100340536E-3</c:v>
                </c:pt>
                <c:pt idx="11">
                  <c:v>2.1860011499781249E-3</c:v>
                </c:pt>
                <c:pt idx="12">
                  <c:v>2.4019154761607655E-3</c:v>
                </c:pt>
                <c:pt idx="13">
                  <c:v>2.6375690400478055E-3</c:v>
                </c:pt>
                <c:pt idx="14">
                  <c:v>2.8735235220914051E-3</c:v>
                </c:pt>
                <c:pt idx="15">
                  <c:v>3.0938004095472046E-3</c:v>
                </c:pt>
                <c:pt idx="16">
                  <c:v>3.2874365946557222E-3</c:v>
                </c:pt>
                <c:pt idx="17">
                  <c:v>3.4488512702341933E-3</c:v>
                </c:pt>
                <c:pt idx="18">
                  <c:v>3.5772170694640592E-3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3-4A33-9C7D-63771B33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154319"/>
        <c:axId val="1252644895"/>
      </c:lineChart>
      <c:catAx>
        <c:axId val="145015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44895"/>
        <c:crosses val="autoZero"/>
        <c:auto val="1"/>
        <c:lblAlgn val="ctr"/>
        <c:lblOffset val="100"/>
        <c:noMultiLvlLbl val="0"/>
      </c:catAx>
      <c:valAx>
        <c:axId val="125264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15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sixes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'6s bowl'!$E$1</c:f>
              <c:strCache>
                <c:ptCount val="1"/>
                <c:pt idx="0">
                  <c:v>6s/ball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'6s bowl'!$E$2:$E$20</c:f>
              <c:numCache>
                <c:formatCode>General</c:formatCode>
                <c:ptCount val="19"/>
                <c:pt idx="0">
                  <c:v>1.9936276196720198E-3</c:v>
                </c:pt>
                <c:pt idx="1">
                  <c:v>8.7216374445093295E-3</c:v>
                </c:pt>
                <c:pt idx="2">
                  <c:v>-2.3870000375193201E-4</c:v>
                </c:pt>
                <c:pt idx="3" formatCode="0.00E+00">
                  <c:v>3.3769237759626899E-3</c:v>
                </c:pt>
                <c:pt idx="4" formatCode="0.00E+00">
                  <c:v>5.8368640633636396E-3</c:v>
                </c:pt>
                <c:pt idx="5">
                  <c:v>3.2230451593021998E-3</c:v>
                </c:pt>
                <c:pt idx="6">
                  <c:v>3.0334887884242998E-3</c:v>
                </c:pt>
                <c:pt idx="7">
                  <c:v>4.1918582334488199E-3</c:v>
                </c:pt>
                <c:pt idx="8">
                  <c:v>4.98592164821543E-3</c:v>
                </c:pt>
                <c:pt idx="9">
                  <c:v>1.23048099646334E-3</c:v>
                </c:pt>
                <c:pt idx="10">
                  <c:v>5.5835844684219999E-3</c:v>
                </c:pt>
                <c:pt idx="11">
                  <c:v>3.6821193661500402E-3</c:v>
                </c:pt>
                <c:pt idx="12">
                  <c:v>3.5272135083896099E-3</c:v>
                </c:pt>
                <c:pt idx="13">
                  <c:v>6.8653349229124E-3</c:v>
                </c:pt>
                <c:pt idx="14" formatCode="0.00E+00">
                  <c:v>4.01163368243403E-3</c:v>
                </c:pt>
                <c:pt idx="15">
                  <c:v>4.22476190403814E-3</c:v>
                </c:pt>
                <c:pt idx="16">
                  <c:v>-5.6221726009856102E-4</c:v>
                </c:pt>
                <c:pt idx="17">
                  <c:v>8.3767228158656993E-3</c:v>
                </c:pt>
                <c:pt idx="18">
                  <c:v>1.0407968052891601E-3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5-441C-9508-EF329B90C9A2}"/>
            </c:ext>
          </c:extLst>
        </c:ser>
        <c:ser>
          <c:idx val="1"/>
          <c:order val="1"/>
          <c:tx>
            <c:strRef>
              <c:f>'6s bowl'!$F$1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'6s bowl'!$F$2:$F$20</c:f>
              <c:numCache>
                <c:formatCode>General</c:formatCode>
                <c:ptCount val="19"/>
                <c:pt idx="0">
                  <c:v>3.6491082712880136E-3</c:v>
                </c:pt>
                <c:pt idx="1">
                  <c:v>3.6998609102054164E-3</c:v>
                </c:pt>
                <c:pt idx="2">
                  <c:v>3.7574551403185387E-3</c:v>
                </c:pt>
                <c:pt idx="3">
                  <c:v>3.8190755290405339E-3</c:v>
                </c:pt>
                <c:pt idx="4">
                  <c:v>3.8806186390562963E-3</c:v>
                </c:pt>
                <c:pt idx="5">
                  <c:v>3.9370925210491566E-3</c:v>
                </c:pt>
                <c:pt idx="6">
                  <c:v>3.9832924257280512E-3</c:v>
                </c:pt>
                <c:pt idx="7">
                  <c:v>4.0146361103704222E-3</c:v>
                </c:pt>
                <c:pt idx="8">
                  <c:v>4.0279763429837889E-3</c:v>
                </c:pt>
                <c:pt idx="9">
                  <c:v>4.0221919687967447E-3</c:v>
                </c:pt>
                <c:pt idx="10">
                  <c:v>3.9984041425806961E-3</c:v>
                </c:pt>
                <c:pt idx="11">
                  <c:v>3.9597600963281248E-3</c:v>
                </c:pt>
                <c:pt idx="12">
                  <c:v>3.910842072761587E-3</c:v>
                </c:pt>
                <c:pt idx="13">
                  <c:v>3.8568548211721475E-3</c:v>
                </c:pt>
                <c:pt idx="14">
                  <c:v>3.8027902908764747E-3</c:v>
                </c:pt>
                <c:pt idx="15">
                  <c:v>3.7527519191896752E-3</c:v>
                </c:pt>
                <c:pt idx="16">
                  <c:v>3.7095551386985949E-3</c:v>
                </c:pt>
                <c:pt idx="17">
                  <c:v>3.674633154909188E-3</c:v>
                </c:pt>
                <c:pt idx="18">
                  <c:v>3.648198443658904E-3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5-441C-9508-EF329B90C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959103"/>
        <c:axId val="1267367551"/>
      </c:lineChart>
      <c:catAx>
        <c:axId val="109695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367551"/>
        <c:crosses val="autoZero"/>
        <c:auto val="1"/>
        <c:lblAlgn val="ctr"/>
        <c:lblOffset val="100"/>
        <c:noMultiLvlLbl val="0"/>
      </c:catAx>
      <c:valAx>
        <c:axId val="126736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95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'outs bowl'!$E$1</c:f>
              <c:strCache>
                <c:ptCount val="1"/>
                <c:pt idx="0">
                  <c:v>wickets/ball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'outs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'outs bowl'!$E$2:$E$20</c:f>
              <c:numCache>
                <c:formatCode>General</c:formatCode>
                <c:ptCount val="19"/>
                <c:pt idx="0">
                  <c:v>-7.5054562377596997E-3</c:v>
                </c:pt>
                <c:pt idx="1">
                  <c:v>-8.4977061158678796E-4</c:v>
                </c:pt>
                <c:pt idx="2">
                  <c:v>1.2797114923330699E-3</c:v>
                </c:pt>
                <c:pt idx="3" formatCode="0.00E+00">
                  <c:v>-4.7590434221062104E-3</c:v>
                </c:pt>
                <c:pt idx="4" formatCode="0.00E+00">
                  <c:v>4.0427793354888E-4</c:v>
                </c:pt>
                <c:pt idx="5">
                  <c:v>-1.7756371074778999E-3</c:v>
                </c:pt>
                <c:pt idx="6">
                  <c:v>-7.1845191247586196E-4</c:v>
                </c:pt>
                <c:pt idx="7">
                  <c:v>-3.0560218600643001E-3</c:v>
                </c:pt>
                <c:pt idx="8">
                  <c:v>-1.9817460841394501E-3</c:v>
                </c:pt>
                <c:pt idx="9">
                  <c:v>-1.5940366883141601E-3</c:v>
                </c:pt>
                <c:pt idx="10">
                  <c:v>1.4273031814106801E-3</c:v>
                </c:pt>
                <c:pt idx="11">
                  <c:v>-4.0894929824273401E-3</c:v>
                </c:pt>
                <c:pt idx="12">
                  <c:v>1.0853489664248801E-3</c:v>
                </c:pt>
                <c:pt idx="13">
                  <c:v>-3.0801438225165202E-3</c:v>
                </c:pt>
                <c:pt idx="14" formatCode="0.00E+00">
                  <c:v>-6.5617131041705804E-4</c:v>
                </c:pt>
                <c:pt idx="15">
                  <c:v>-2.8303304160137198E-3</c:v>
                </c:pt>
                <c:pt idx="16">
                  <c:v>-3.8773152391895102E-4</c:v>
                </c:pt>
                <c:pt idx="17">
                  <c:v>-5.4197466930548596E-3</c:v>
                </c:pt>
                <c:pt idx="18">
                  <c:v>3.5073515010051299E-3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6-4C66-B807-AD1F8EFBEC85}"/>
            </c:ext>
          </c:extLst>
        </c:ser>
        <c:ser>
          <c:idx val="1"/>
          <c:order val="1"/>
          <c:tx>
            <c:strRef>
              <c:f>'outs bowl'!$F$1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'outs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'outs bowl'!$F$2:$F$20</c:f>
              <c:numCache>
                <c:formatCode>General</c:formatCode>
                <c:ptCount val="19"/>
                <c:pt idx="0">
                  <c:v>-3.1619266897616452E-3</c:v>
                </c:pt>
                <c:pt idx="1">
                  <c:v>-2.9166593209717759E-3</c:v>
                </c:pt>
                <c:pt idx="2">
                  <c:v>-2.6534552008389556E-3</c:v>
                </c:pt>
                <c:pt idx="3">
                  <c:v>-2.3796956114053918E-3</c:v>
                </c:pt>
                <c:pt idx="4">
                  <c:v>-2.1061386252695354E-3</c:v>
                </c:pt>
                <c:pt idx="5">
                  <c:v>-1.8458717466461536E-3</c:v>
                </c:pt>
                <c:pt idx="6">
                  <c:v>-1.6125403821615047E-3</c:v>
                </c:pt>
                <c:pt idx="7">
                  <c:v>-1.4181578991677582E-3</c:v>
                </c:pt>
                <c:pt idx="8">
                  <c:v>-1.2709754655661869E-3</c:v>
                </c:pt>
                <c:pt idx="9">
                  <c:v>-1.1739324376814153E-3</c:v>
                </c:pt>
                <c:pt idx="10">
                  <c:v>-1.1240894591888172E-3</c:v>
                </c:pt>
                <c:pt idx="11">
                  <c:v>-1.1131953621871223E-3</c:v>
                </c:pt>
                <c:pt idx="12">
                  <c:v>-1.1292367793241612E-3</c:v>
                </c:pt>
                <c:pt idx="13">
                  <c:v>-1.1585683039736739E-3</c:v>
                </c:pt>
                <c:pt idx="14">
                  <c:v>-1.1881024319208931E-3</c:v>
                </c:pt>
                <c:pt idx="15">
                  <c:v>-1.2070810905673709E-3</c:v>
                </c:pt>
                <c:pt idx="16">
                  <c:v>-1.208122997870896E-3</c:v>
                </c:pt>
                <c:pt idx="17">
                  <c:v>-1.1874706871766788E-3</c:v>
                </c:pt>
                <c:pt idx="18">
                  <c:v>-1.144567105870244E-3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6-4C66-B807-AD1F8EFBE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416975"/>
        <c:axId val="1463681455"/>
      </c:lineChart>
      <c:catAx>
        <c:axId val="109841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681455"/>
        <c:crosses val="autoZero"/>
        <c:auto val="1"/>
        <c:lblAlgn val="ctr"/>
        <c:lblOffset val="100"/>
        <c:noMultiLvlLbl val="0"/>
      </c:catAx>
      <c:valAx>
        <c:axId val="14636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41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'extras bowl'!$E$1</c:f>
              <c:strCache>
                <c:ptCount val="1"/>
                <c:pt idx="0">
                  <c:v>extras/ball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'extras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'extras bowl'!$E$2:$E$20</c:f>
              <c:numCache>
                <c:formatCode>General</c:formatCode>
                <c:ptCount val="19"/>
                <c:pt idx="0">
                  <c:v>-2.9074398117872801E-3</c:v>
                </c:pt>
                <c:pt idx="1">
                  <c:v>-1.17587895876427E-3</c:v>
                </c:pt>
                <c:pt idx="2">
                  <c:v>2.7191410617613901E-4</c:v>
                </c:pt>
                <c:pt idx="3" formatCode="0.00E+00">
                  <c:v>-8.1787402440929198E-4</c:v>
                </c:pt>
                <c:pt idx="4" formatCode="0.00E+00">
                  <c:v>-2.5302742249935502E-3</c:v>
                </c:pt>
                <c:pt idx="5">
                  <c:v>-4.5634281918820901E-4</c:v>
                </c:pt>
                <c:pt idx="6">
                  <c:v>-9.40540507545106E-4</c:v>
                </c:pt>
                <c:pt idx="7">
                  <c:v>3.88117777315058E-3</c:v>
                </c:pt>
                <c:pt idx="8">
                  <c:v>-3.6890530614944899E-3</c:v>
                </c:pt>
                <c:pt idx="9">
                  <c:v>1.8148258275939701E-3</c:v>
                </c:pt>
                <c:pt idx="10">
                  <c:v>-5.1310460479349297E-3</c:v>
                </c:pt>
                <c:pt idx="11">
                  <c:v>-2.3668464951817099E-4</c:v>
                </c:pt>
                <c:pt idx="12">
                  <c:v>-3.5855267312796899E-3</c:v>
                </c:pt>
                <c:pt idx="13">
                  <c:v>2.11258167120314E-3</c:v>
                </c:pt>
                <c:pt idx="14" formatCode="0.00E+00">
                  <c:v>5.3397031387263198E-3</c:v>
                </c:pt>
                <c:pt idx="15">
                  <c:v>-6.6519847680925302E-3</c:v>
                </c:pt>
                <c:pt idx="16">
                  <c:v>3.4600853476599702E-3</c:v>
                </c:pt>
                <c:pt idx="17">
                  <c:v>-4.6973776571779301E-4</c:v>
                </c:pt>
                <c:pt idx="18">
                  <c:v>-9.993853259892679E-4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D-42E9-817F-8F78B3908B74}"/>
            </c:ext>
          </c:extLst>
        </c:ser>
        <c:ser>
          <c:idx val="1"/>
          <c:order val="1"/>
          <c:tx>
            <c:strRef>
              <c:f>'extras bowl'!$F$1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'extras bowl'!$B$2:$B$20</c:f>
              <c:numCache>
                <c:formatCode>General</c:formatCode>
                <c:ptCount val="1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</c:numCache>
            </c:numRef>
          </c:cat>
          <c:val>
            <c:numRef>
              <c:f>'extras bowl'!$F$2:$F$20</c:f>
              <c:numCache>
                <c:formatCode>General</c:formatCode>
                <c:ptCount val="19"/>
                <c:pt idx="0">
                  <c:v>-1.4303471396345023E-3</c:v>
                </c:pt>
                <c:pt idx="1">
                  <c:v>-1.3338127485186054E-3</c:v>
                </c:pt>
                <c:pt idx="2">
                  <c:v>-1.2344307282301456E-3</c:v>
                </c:pt>
                <c:pt idx="3">
                  <c:v>-1.1333729272088109E-3</c:v>
                </c:pt>
                <c:pt idx="4">
                  <c:v>-1.032347291380045E-3</c:v>
                </c:pt>
                <c:pt idx="5">
                  <c:v>-9.3343158600275389E-4</c:v>
                </c:pt>
                <c:pt idx="6">
                  <c:v>-8.3879214862811729E-4</c:v>
                </c:pt>
                <c:pt idx="7">
                  <c:v>-7.5033621511388145E-4</c:v>
                </c:pt>
                <c:pt idx="8">
                  <c:v>-6.6937373651941709E-4</c:v>
                </c:pt>
                <c:pt idx="9">
                  <c:v>-5.9637136350283552E-4</c:v>
                </c:pt>
                <c:pt idx="10">
                  <c:v>-5.3086244540602586E-4</c:v>
                </c:pt>
                <c:pt idx="11">
                  <c:v>-4.7153703116961697E-4</c:v>
                </c:pt>
                <c:pt idx="12">
                  <c:v>-4.1648788493586211E-4</c:v>
                </c:pt>
                <c:pt idx="13">
                  <c:v>-3.6354866915358193E-4</c:v>
                </c:pt>
                <c:pt idx="14">
                  <c:v>-3.1064161856387109E-4</c:v>
                </c:pt>
                <c:pt idx="15">
                  <c:v>-2.5605878724128516E-4</c:v>
                </c:pt>
                <c:pt idx="16">
                  <c:v>-1.986283267461364E-4</c:v>
                </c:pt>
                <c:pt idx="17">
                  <c:v>-1.3775370365626044E-4</c:v>
                </c:pt>
                <c:pt idx="18">
                  <c:v>-7.3346480592709033E-5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3D-42E9-817F-8F78B3908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536911"/>
        <c:axId val="1312626863"/>
      </c:lineChart>
      <c:catAx>
        <c:axId val="126553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26863"/>
        <c:crosses val="autoZero"/>
        <c:auto val="1"/>
        <c:lblAlgn val="ctr"/>
        <c:lblOffset val="100"/>
        <c:noMultiLvlLbl val="0"/>
      </c:catAx>
      <c:valAx>
        <c:axId val="131262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3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0</xdr:row>
      <xdr:rowOff>71437</xdr:rowOff>
    </xdr:from>
    <xdr:to>
      <xdr:col>17</xdr:col>
      <xdr:colOff>419099</xdr:colOff>
      <xdr:row>19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2D6B5-10F4-58D5-3EE3-07BBCF174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0</xdr:row>
      <xdr:rowOff>80961</xdr:rowOff>
    </xdr:from>
    <xdr:to>
      <xdr:col>17</xdr:col>
      <xdr:colOff>371474</xdr:colOff>
      <xdr:row>19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B4BB7-8943-DB83-B9F2-9AF46DC26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42861</xdr:rowOff>
    </xdr:from>
    <xdr:to>
      <xdr:col>17</xdr:col>
      <xdr:colOff>447675</xdr:colOff>
      <xdr:row>19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E973C-2E18-20E4-1592-87A2AE3E2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0</xdr:row>
      <xdr:rowOff>71437</xdr:rowOff>
    </xdr:from>
    <xdr:to>
      <xdr:col>17</xdr:col>
      <xdr:colOff>380999</xdr:colOff>
      <xdr:row>19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6F7392-2B91-1691-261D-0FAE39B13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0</xdr:row>
      <xdr:rowOff>128587</xdr:rowOff>
    </xdr:from>
    <xdr:to>
      <xdr:col>17</xdr:col>
      <xdr:colOff>152400</xdr:colOff>
      <xdr:row>20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5D9CCD-FBF5-74F8-B571-5016EFA7A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0</xdr:row>
      <xdr:rowOff>80961</xdr:rowOff>
    </xdr:from>
    <xdr:to>
      <xdr:col>17</xdr:col>
      <xdr:colOff>295274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1D6405-4B66-2E49-1691-9A5FFDEAB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0</xdr:row>
      <xdr:rowOff>147636</xdr:rowOff>
    </xdr:from>
    <xdr:to>
      <xdr:col>18</xdr:col>
      <xdr:colOff>161925</xdr:colOff>
      <xdr:row>20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34CD8-D929-6431-3DC3-A50E7660C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80962</xdr:rowOff>
    </xdr:from>
    <xdr:to>
      <xdr:col>17</xdr:col>
      <xdr:colOff>466725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481EE-5E51-B323-A6E1-C254D1638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0</xdr:row>
      <xdr:rowOff>52386</xdr:rowOff>
    </xdr:from>
    <xdr:to>
      <xdr:col>17</xdr:col>
      <xdr:colOff>323849</xdr:colOff>
      <xdr:row>19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D4096-9447-4D70-F691-ED030996F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42861</xdr:rowOff>
    </xdr:from>
    <xdr:to>
      <xdr:col>17</xdr:col>
      <xdr:colOff>400050</xdr:colOff>
      <xdr:row>19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71C49C-AE15-E7AA-3850-05483ED7A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295274</xdr:colOff>
      <xdr:row>0</xdr:row>
      <xdr:rowOff>42862</xdr:rowOff>
    </xdr:from>
    <xdr:to>
      <xdr:col>17</xdr:col>
      <xdr:colOff>342899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FD91F8-4F52-BF85-B310-13DD02175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342899</xdr:colOff>
      <xdr:row>0</xdr:row>
      <xdr:rowOff>80962</xdr:rowOff>
    </xdr:from>
    <xdr:to>
      <xdr:col>17</xdr:col>
      <xdr:colOff>371474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76A5A7-6A79-608B-83EC-F93E30A6C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0</xdr:row>
      <xdr:rowOff>52387</xdr:rowOff>
    </xdr:from>
    <xdr:to>
      <xdr:col>17</xdr:col>
      <xdr:colOff>228600</xdr:colOff>
      <xdr:row>19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95D8F-2E57-5259-9248-0E5C4B29F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71436</xdr:rowOff>
    </xdr:from>
    <xdr:to>
      <xdr:col>17</xdr:col>
      <xdr:colOff>314325</xdr:colOff>
      <xdr:row>19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063308-762A-3658-6B2B-141BF07D2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90486</xdr:rowOff>
    </xdr:from>
    <xdr:to>
      <xdr:col>17</xdr:col>
      <xdr:colOff>447675</xdr:colOff>
      <xdr:row>19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FEEE7C-1541-1AE9-C778-5386FC4B8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042B-5214-42C3-B74C-7BD8351A1646}">
  <dimension ref="A1:U20"/>
  <sheetViews>
    <sheetView workbookViewId="0">
      <selection activeCell="F2" sqref="F2"/>
    </sheetView>
  </sheetViews>
  <sheetFormatPr defaultRowHeight="15" x14ac:dyDescent="0.25"/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8</v>
      </c>
      <c r="F1" t="s">
        <v>4</v>
      </c>
      <c r="S1" cm="1">
        <f t="array" ref="S1:U5">LINEST(E2:E20,A2:B20,TRUE,TRUE)</f>
        <v>9.6580438181856733E-4</v>
      </c>
      <c r="T1">
        <v>5.8435833711740971E-2</v>
      </c>
      <c r="U1">
        <v>-2.7709527738005748E-2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9471.7452650878495</v>
      </c>
      <c r="D2">
        <v>-71.191728463765301</v>
      </c>
      <c r="E2">
        <v>-7.5162207672721899E-3</v>
      </c>
      <c r="F2">
        <f>$S$1*B2+$T$1*A2+$U$1</f>
        <v>-7.0970898115351663E-3</v>
      </c>
      <c r="S2">
        <v>2.4402977436067242E-4</v>
      </c>
      <c r="T2">
        <v>5.9513385723542526E-2</v>
      </c>
      <c r="U2">
        <v>8.5196862604872796E-3</v>
      </c>
    </row>
    <row r="3" spans="1:21" x14ac:dyDescent="0.25">
      <c r="A3">
        <f t="shared" ref="A3:A20" si="0">(EXP(-0.5*(POWER((B3-28)/5,2)))/(SQRTPI(2)*5))</f>
        <v>2.9945493127148979E-2</v>
      </c>
      <c r="B3">
        <v>21</v>
      </c>
      <c r="C3">
        <v>15802.4305027378</v>
      </c>
      <c r="D3">
        <v>-23.149875071521699</v>
      </c>
      <c r="E3">
        <v>-1.4649566133203801E-3</v>
      </c>
      <c r="F3">
        <f t="shared" ref="F3:F20" si="1">$S$1*B3+$T$1*A3+$U$1</f>
        <v>-5.6777458630216729E-3</v>
      </c>
      <c r="S3">
        <v>0.4952726799718305</v>
      </c>
      <c r="T3">
        <v>5.5680721887103454E-3</v>
      </c>
      <c r="U3" t="e">
        <v>#N/A</v>
      </c>
    </row>
    <row r="4" spans="1:21" x14ac:dyDescent="0.25">
      <c r="A4">
        <f t="shared" si="0"/>
        <v>3.8837210996642599E-2</v>
      </c>
      <c r="B4">
        <v>22</v>
      </c>
      <c r="C4">
        <v>20783.510968902301</v>
      </c>
      <c r="D4">
        <v>-136.65826050277701</v>
      </c>
      <c r="E4">
        <v>-6.5753212105141602E-3</v>
      </c>
      <c r="F4">
        <f t="shared" si="1"/>
        <v>-4.1923465343696627E-3</v>
      </c>
      <c r="S4">
        <v>7.8501426068109597</v>
      </c>
      <c r="T4">
        <v>16</v>
      </c>
      <c r="U4" t="e">
        <v>#N/A</v>
      </c>
    </row>
    <row r="5" spans="1:21" x14ac:dyDescent="0.25">
      <c r="A5">
        <f t="shared" si="0"/>
        <v>4.8394144903828679E-2</v>
      </c>
      <c r="B5">
        <v>23</v>
      </c>
      <c r="C5">
        <v>27261.102740280799</v>
      </c>
      <c r="D5">
        <v>-141.68523155336601</v>
      </c>
      <c r="E5" s="1">
        <v>-5.1973404342155697E-3</v>
      </c>
      <c r="F5">
        <f t="shared" si="1"/>
        <v>-2.66807475195667E-3</v>
      </c>
      <c r="S5">
        <v>4.8676266060938985E-4</v>
      </c>
      <c r="T5">
        <v>4.9605484637903381E-4</v>
      </c>
      <c r="U5" t="e">
        <v>#N/A</v>
      </c>
    </row>
    <row r="6" spans="1:21" x14ac:dyDescent="0.25">
      <c r="A6">
        <f t="shared" si="0"/>
        <v>5.7938310552296549E-2</v>
      </c>
      <c r="B6">
        <v>24</v>
      </c>
      <c r="C6">
        <v>31749.5883321847</v>
      </c>
      <c r="D6">
        <v>5.0604651528373701</v>
      </c>
      <c r="E6" s="1">
        <v>1.5938679581894099E-4</v>
      </c>
      <c r="F6">
        <f t="shared" si="1"/>
        <v>-1.1445490933869248E-3</v>
      </c>
    </row>
    <row r="7" spans="1:21" x14ac:dyDescent="0.25">
      <c r="A7">
        <f t="shared" si="0"/>
        <v>6.664492057835994E-2</v>
      </c>
      <c r="B7">
        <v>25</v>
      </c>
      <c r="C7">
        <v>36915.95618542</v>
      </c>
      <c r="D7">
        <v>-26.657057260286201</v>
      </c>
      <c r="E7">
        <v>-7.2210122707899499E-4</v>
      </c>
      <c r="F7">
        <f t="shared" si="1"/>
        <v>3.300333041076596E-4</v>
      </c>
    </row>
    <row r="8" spans="1:21" x14ac:dyDescent="0.25">
      <c r="A8">
        <f t="shared" si="0"/>
        <v>7.3654028060664664E-2</v>
      </c>
      <c r="B8">
        <v>26</v>
      </c>
      <c r="C8">
        <v>40579.026876124299</v>
      </c>
      <c r="D8">
        <v>49.580312820488899</v>
      </c>
      <c r="E8">
        <v>1.2218211385857699E-3</v>
      </c>
      <c r="F8">
        <f t="shared" si="1"/>
        <v>1.7054207252299065E-3</v>
      </c>
    </row>
    <row r="9" spans="1:21" x14ac:dyDescent="0.25">
      <c r="A9">
        <f t="shared" si="0"/>
        <v>7.8208538795091181E-2</v>
      </c>
      <c r="B9">
        <v>27</v>
      </c>
      <c r="C9">
        <v>42475.283009865801</v>
      </c>
      <c r="D9">
        <v>-26.874973023041299</v>
      </c>
      <c r="E9">
        <v>-6.3272028150581001E-4</v>
      </c>
      <c r="F9">
        <f t="shared" si="1"/>
        <v>2.9373717389637628E-3</v>
      </c>
    </row>
    <row r="10" spans="1:21" x14ac:dyDescent="0.25">
      <c r="A10">
        <f t="shared" si="0"/>
        <v>7.9788456080286549E-2</v>
      </c>
      <c r="B10">
        <v>28</v>
      </c>
      <c r="C10">
        <v>44103.102472522602</v>
      </c>
      <c r="D10">
        <v>372.35943131602397</v>
      </c>
      <c r="E10">
        <v>8.4429305522896701E-3</v>
      </c>
      <c r="F10">
        <f t="shared" si="1"/>
        <v>3.9954999045383084E-3</v>
      </c>
    </row>
    <row r="11" spans="1:21" x14ac:dyDescent="0.25">
      <c r="A11">
        <f t="shared" si="0"/>
        <v>7.8208538795091181E-2</v>
      </c>
      <c r="B11">
        <v>29</v>
      </c>
      <c r="C11">
        <v>43134.595487446502</v>
      </c>
      <c r="D11">
        <v>107.81876591113</v>
      </c>
      <c r="E11">
        <v>2.4995891277688901E-3</v>
      </c>
      <c r="F11">
        <f t="shared" si="1"/>
        <v>4.8689805026008968E-3</v>
      </c>
    </row>
    <row r="12" spans="1:21" x14ac:dyDescent="0.25">
      <c r="A12">
        <f t="shared" si="0"/>
        <v>7.3654028060664664E-2</v>
      </c>
      <c r="B12">
        <v>30</v>
      </c>
      <c r="C12">
        <v>42177.045047130101</v>
      </c>
      <c r="D12">
        <v>374.482800373099</v>
      </c>
      <c r="E12">
        <v>8.8788297035660001E-3</v>
      </c>
      <c r="F12">
        <f t="shared" si="1"/>
        <v>5.5686382525041746E-3</v>
      </c>
    </row>
    <row r="13" spans="1:21" x14ac:dyDescent="0.25">
      <c r="A13">
        <f t="shared" si="0"/>
        <v>6.664492057835994E-2</v>
      </c>
      <c r="B13">
        <v>31</v>
      </c>
      <c r="C13">
        <v>39588.799959694697</v>
      </c>
      <c r="D13">
        <v>87.613545133547902</v>
      </c>
      <c r="E13">
        <v>2.2130891874153E-3</v>
      </c>
      <c r="F13">
        <f t="shared" si="1"/>
        <v>6.1248595950190617E-3</v>
      </c>
    </row>
    <row r="14" spans="1:21" x14ac:dyDescent="0.25">
      <c r="A14">
        <f t="shared" si="0"/>
        <v>5.7938310552296549E-2</v>
      </c>
      <c r="B14">
        <v>32</v>
      </c>
      <c r="C14">
        <v>35126.1284649027</v>
      </c>
      <c r="D14">
        <v>131.29647581808101</v>
      </c>
      <c r="E14">
        <v>3.73785787264514E-3</v>
      </c>
      <c r="F14">
        <f t="shared" si="1"/>
        <v>6.5818859611616147E-3</v>
      </c>
    </row>
    <row r="15" spans="1:21" x14ac:dyDescent="0.25">
      <c r="A15">
        <f t="shared" si="0"/>
        <v>4.8394144903828679E-2</v>
      </c>
      <c r="B15">
        <v>33</v>
      </c>
      <c r="C15">
        <v>28680.835558467599</v>
      </c>
      <c r="D15">
        <v>618.94652862581097</v>
      </c>
      <c r="E15">
        <v>2.1580491522433101E-2</v>
      </c>
      <c r="F15">
        <f t="shared" si="1"/>
        <v>6.9899690662290036E-3</v>
      </c>
    </row>
    <row r="16" spans="1:21" x14ac:dyDescent="0.25">
      <c r="A16">
        <f t="shared" si="0"/>
        <v>3.8837210996642599E-2</v>
      </c>
      <c r="B16">
        <v>34</v>
      </c>
      <c r="C16">
        <v>26524.9393464227</v>
      </c>
      <c r="D16">
        <v>-7.7304595883221499</v>
      </c>
      <c r="E16" s="1">
        <v>-2.91441178709602E-4</v>
      </c>
      <c r="F16">
        <f t="shared" si="1"/>
        <v>7.3973060474531484E-3</v>
      </c>
    </row>
    <row r="17" spans="1:6" x14ac:dyDescent="0.25">
      <c r="A17">
        <f t="shared" si="0"/>
        <v>2.9945493127148979E-2</v>
      </c>
      <c r="B17">
        <v>35</v>
      </c>
      <c r="C17">
        <v>21082.661117563599</v>
      </c>
      <c r="D17">
        <v>102.44214749486299</v>
      </c>
      <c r="E17">
        <v>4.8590710121275901E-3</v>
      </c>
      <c r="F17">
        <f t="shared" si="1"/>
        <v>7.8435154824382687E-3</v>
      </c>
    </row>
    <row r="18" spans="1:6" x14ac:dyDescent="0.25">
      <c r="A18">
        <f t="shared" si="0"/>
        <v>2.2184166935891109E-2</v>
      </c>
      <c r="B18">
        <v>36</v>
      </c>
      <c r="C18">
        <v>16009.2389146034</v>
      </c>
      <c r="D18">
        <v>198.96905268882799</v>
      </c>
      <c r="E18">
        <v>1.2428389241372999E-2</v>
      </c>
      <c r="F18">
        <f t="shared" si="1"/>
        <v>8.3557802975619162E-3</v>
      </c>
    </row>
    <row r="19" spans="1:6" x14ac:dyDescent="0.25">
      <c r="A19">
        <f t="shared" si="0"/>
        <v>1.5790031660178831E-2</v>
      </c>
      <c r="B19">
        <v>37</v>
      </c>
      <c r="C19">
        <v>10417.902405393401</v>
      </c>
      <c r="D19">
        <v>154.8522181276</v>
      </c>
      <c r="E19">
        <v>1.4864049604403301E-2</v>
      </c>
      <c r="F19">
        <f t="shared" si="1"/>
        <v>8.9479380536785745E-3</v>
      </c>
    </row>
    <row r="20" spans="1:6" x14ac:dyDescent="0.25">
      <c r="A20">
        <f t="shared" si="0"/>
        <v>1.0798193302637612E-2</v>
      </c>
      <c r="B20">
        <v>38</v>
      </c>
      <c r="C20">
        <v>7202.7851234006603</v>
      </c>
      <c r="D20">
        <v>14.434590489377699</v>
      </c>
      <c r="E20">
        <v>2.0040290307261899E-3</v>
      </c>
      <c r="F20">
        <f t="shared" si="1"/>
        <v>9.622040199319979E-3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1F72-47EE-494D-A736-2E0B3778F9E7}">
  <dimension ref="A1:U20"/>
  <sheetViews>
    <sheetView workbookViewId="0">
      <selection activeCell="C31" sqref="C31"/>
    </sheetView>
  </sheetViews>
  <sheetFormatPr defaultRowHeight="15" x14ac:dyDescent="0.25"/>
  <cols>
    <col min="19" max="20" width="12.7109375" bestFit="1" customWidth="1"/>
    <col min="21" max="21" width="12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9</v>
      </c>
      <c r="F1" t="s">
        <v>4</v>
      </c>
      <c r="S1" cm="1">
        <f t="array" ref="S1:U5">LINEST(E2:E20,A2:B20,TRUE,TRUE)</f>
        <v>-7.2866818381436989E-4</v>
      </c>
      <c r="T1">
        <v>-3.8869201008209307E-2</v>
      </c>
      <c r="U1">
        <v>2.3522464530588819E-2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9471.7452650878495</v>
      </c>
      <c r="D2">
        <v>23.077015081557899</v>
      </c>
      <c r="E2">
        <v>2.4364057980547798E-3</v>
      </c>
      <c r="F2">
        <f t="shared" ref="F2:F20" si="0">$S$1*B2+$T$1*A2+$U$1</f>
        <v>8.0868200104705981E-3</v>
      </c>
      <c r="S2">
        <v>3.0307565617269754E-4</v>
      </c>
      <c r="T2">
        <v>7.3913351255912696E-2</v>
      </c>
      <c r="U2">
        <v>1.058112482604839E-2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15802.4305027378</v>
      </c>
      <c r="D3">
        <v>191.798415690019</v>
      </c>
      <c r="E3">
        <v>1.21372731654658E-2</v>
      </c>
      <c r="F3">
        <f t="shared" si="0"/>
        <v>7.0564752788379488E-3</v>
      </c>
      <c r="S3">
        <v>0.26661210228215132</v>
      </c>
      <c r="T3">
        <v>6.9153329204663608E-3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20783.510968902301</v>
      </c>
      <c r="D4">
        <v>134.51992289219399</v>
      </c>
      <c r="E4">
        <v>6.4724349554544404E-3</v>
      </c>
      <c r="F4">
        <f t="shared" si="0"/>
        <v>5.982193125845945E-3</v>
      </c>
      <c r="S4">
        <v>2.9082792678940348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27261.102740280799</v>
      </c>
      <c r="D5">
        <v>260.84142493205701</v>
      </c>
      <c r="E5" s="1">
        <v>9.5682638892901108E-3</v>
      </c>
      <c r="F5">
        <f t="shared" si="0"/>
        <v>4.8820545569709869E-3</v>
      </c>
      <c r="S5">
        <v>2.7815846999872324E-4</v>
      </c>
      <c r="T5">
        <v>7.6514927041417295E-4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31749.5883321847</v>
      </c>
      <c r="D6">
        <v>-69.821131209487106</v>
      </c>
      <c r="E6" s="1">
        <v>-2.1991192603498699E-3</v>
      </c>
      <c r="F6">
        <f t="shared" si="0"/>
        <v>3.7824122801106731E-3</v>
      </c>
    </row>
    <row r="7" spans="1:21" x14ac:dyDescent="0.25">
      <c r="A7">
        <f t="shared" si="1"/>
        <v>6.664492057835994E-2</v>
      </c>
      <c r="B7">
        <v>25</v>
      </c>
      <c r="C7">
        <v>36915.95618542</v>
      </c>
      <c r="D7">
        <v>149.90744952399999</v>
      </c>
      <c r="E7">
        <v>4.0607765588151499E-3</v>
      </c>
      <c r="F7">
        <f t="shared" si="0"/>
        <v>2.7153251210931539E-3</v>
      </c>
    </row>
    <row r="8" spans="1:21" x14ac:dyDescent="0.25">
      <c r="A8">
        <f t="shared" si="1"/>
        <v>7.3654028060664664E-2</v>
      </c>
      <c r="B8">
        <v>26</v>
      </c>
      <c r="C8">
        <v>40579.026876124299</v>
      </c>
      <c r="D8">
        <v>303.86807356547502</v>
      </c>
      <c r="E8">
        <v>7.4883036129253303E-3</v>
      </c>
      <c r="F8">
        <f t="shared" si="0"/>
        <v>1.7142185296609401E-3</v>
      </c>
    </row>
    <row r="9" spans="1:21" x14ac:dyDescent="0.25">
      <c r="A9">
        <f t="shared" si="1"/>
        <v>7.8208538795091181E-2</v>
      </c>
      <c r="B9">
        <v>27</v>
      </c>
      <c r="C9">
        <v>42475.283009865801</v>
      </c>
      <c r="D9">
        <v>-84.078877755267499</v>
      </c>
      <c r="E9">
        <v>-1.9794777526435299E-3</v>
      </c>
      <c r="F9">
        <f t="shared" si="0"/>
        <v>8.0852015261609692E-4</v>
      </c>
    </row>
    <row r="10" spans="1:21" x14ac:dyDescent="0.25">
      <c r="A10">
        <f t="shared" si="1"/>
        <v>7.9788456080286549E-2</v>
      </c>
      <c r="B10">
        <v>28</v>
      </c>
      <c r="C10">
        <v>44103.102472522602</v>
      </c>
      <c r="D10">
        <v>-261.55560748130301</v>
      </c>
      <c r="E10">
        <v>-5.9305489368748797E-3</v>
      </c>
      <c r="F10">
        <f t="shared" si="0"/>
        <v>1.8441846267123335E-5</v>
      </c>
    </row>
    <row r="11" spans="1:21" x14ac:dyDescent="0.25">
      <c r="A11">
        <f t="shared" si="1"/>
        <v>7.8208538795091181E-2</v>
      </c>
      <c r="B11">
        <v>29</v>
      </c>
      <c r="C11">
        <v>43134.595487446502</v>
      </c>
      <c r="D11">
        <v>172.706391172244</v>
      </c>
      <c r="E11">
        <v>4.0038949993748503E-3</v>
      </c>
      <c r="F11">
        <f t="shared" si="0"/>
        <v>-6.4881621501264308E-4</v>
      </c>
    </row>
    <row r="12" spans="1:21" x14ac:dyDescent="0.25">
      <c r="A12">
        <f t="shared" si="1"/>
        <v>7.3654028060664664E-2</v>
      </c>
      <c r="B12">
        <v>30</v>
      </c>
      <c r="C12">
        <v>42177.045047130101</v>
      </c>
      <c r="D12">
        <v>-323.49099767062302</v>
      </c>
      <c r="E12">
        <v>-7.6698355067108797E-3</v>
      </c>
      <c r="F12">
        <f t="shared" si="0"/>
        <v>-1.2004542055965399E-3</v>
      </c>
    </row>
    <row r="13" spans="1:21" x14ac:dyDescent="0.25">
      <c r="A13">
        <f t="shared" si="1"/>
        <v>6.664492057835994E-2</v>
      </c>
      <c r="B13">
        <v>31</v>
      </c>
      <c r="C13">
        <v>39588.799959694697</v>
      </c>
      <c r="D13">
        <v>61.402140304032201</v>
      </c>
      <c r="E13">
        <v>1.5509977662001701E-3</v>
      </c>
      <c r="F13">
        <f t="shared" si="0"/>
        <v>-1.6566839817930661E-3</v>
      </c>
    </row>
    <row r="14" spans="1:21" x14ac:dyDescent="0.25">
      <c r="A14">
        <f t="shared" si="1"/>
        <v>5.7938310552296549E-2</v>
      </c>
      <c r="B14">
        <v>32</v>
      </c>
      <c r="C14">
        <v>35126.1284649027</v>
      </c>
      <c r="D14">
        <v>28.587351290838001</v>
      </c>
      <c r="E14">
        <v>8.1384862323788301E-4</v>
      </c>
      <c r="F14">
        <f t="shared" si="0"/>
        <v>-2.0469331904042869E-3</v>
      </c>
    </row>
    <row r="15" spans="1:21" x14ac:dyDescent="0.25">
      <c r="A15">
        <f t="shared" si="1"/>
        <v>4.8394144903828679E-2</v>
      </c>
      <c r="B15">
        <v>33</v>
      </c>
      <c r="C15">
        <v>28680.835558467599</v>
      </c>
      <c r="D15">
        <v>-194.41263055464401</v>
      </c>
      <c r="E15">
        <v>-6.7784855904327503E-3</v>
      </c>
      <c r="F15">
        <f t="shared" si="0"/>
        <v>-2.4046272811727096E-3</v>
      </c>
    </row>
    <row r="16" spans="1:21" x14ac:dyDescent="0.25">
      <c r="A16">
        <f t="shared" si="1"/>
        <v>3.8837210996642599E-2</v>
      </c>
      <c r="B16">
        <v>34</v>
      </c>
      <c r="C16">
        <v>26524.9393464227</v>
      </c>
      <c r="D16">
        <v>248.941202349523</v>
      </c>
      <c r="E16" s="1">
        <v>9.3851751779065497E-3</v>
      </c>
      <c r="F16">
        <f t="shared" si="0"/>
        <v>-2.761825079926495E-3</v>
      </c>
    </row>
    <row r="17" spans="1:6" x14ac:dyDescent="0.25">
      <c r="A17">
        <f t="shared" si="1"/>
        <v>2.9945493127148979E-2</v>
      </c>
      <c r="B17">
        <v>35</v>
      </c>
      <c r="C17">
        <v>21082.661117563599</v>
      </c>
      <c r="D17">
        <v>-71.911402563628897</v>
      </c>
      <c r="E17">
        <v>-3.4109262660262799E-3</v>
      </c>
      <c r="F17">
        <f t="shared" si="0"/>
        <v>-3.1448792945632277E-3</v>
      </c>
    </row>
    <row r="18" spans="1:6" x14ac:dyDescent="0.25">
      <c r="A18">
        <f t="shared" si="1"/>
        <v>2.2184166935891109E-2</v>
      </c>
      <c r="B18">
        <v>36</v>
      </c>
      <c r="C18">
        <v>16009.2389146034</v>
      </c>
      <c r="D18">
        <v>-242.34245815487901</v>
      </c>
      <c r="E18">
        <v>-1.51376626613909E-2</v>
      </c>
      <c r="F18">
        <f t="shared" si="0"/>
        <v>-3.5718709305593184E-3</v>
      </c>
    </row>
    <row r="19" spans="1:6" x14ac:dyDescent="0.25">
      <c r="A19">
        <f t="shared" si="1"/>
        <v>1.5790031660178831E-2</v>
      </c>
      <c r="B19">
        <v>37</v>
      </c>
      <c r="C19">
        <v>10417.902405393401</v>
      </c>
      <c r="D19">
        <v>-127.749359204974</v>
      </c>
      <c r="E19">
        <v>-1.22624837739733E-2</v>
      </c>
      <c r="F19">
        <f t="shared" si="0"/>
        <v>-4.052004185068344E-3</v>
      </c>
    </row>
    <row r="20" spans="1:6" x14ac:dyDescent="0.25">
      <c r="A20">
        <f t="shared" si="1"/>
        <v>1.0798193302637612E-2</v>
      </c>
      <c r="B20">
        <v>38</v>
      </c>
      <c r="C20">
        <v>7202.7851234006603</v>
      </c>
      <c r="D20">
        <v>46.262683137512397</v>
      </c>
      <c r="E20">
        <v>6.4228881390911603E-3</v>
      </c>
      <c r="F20">
        <f t="shared" si="0"/>
        <v>-4.5866436003629586E-3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2741-5563-4B22-8927-7EFD6587E908}">
  <dimension ref="A1:U20"/>
  <sheetViews>
    <sheetView workbookViewId="0">
      <selection activeCell="S12" sqref="S12"/>
    </sheetView>
  </sheetViews>
  <sheetFormatPr defaultRowHeight="15" x14ac:dyDescent="0.25"/>
  <cols>
    <col min="19" max="19" width="12.7109375" bestFit="1" customWidth="1"/>
    <col min="20" max="21" width="12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10</v>
      </c>
      <c r="F1" t="s">
        <v>4</v>
      </c>
      <c r="S1" cm="1">
        <f t="array" ref="S1:U5">LINEST(E2:E20,A2:B20,TRUE,TRUE)</f>
        <v>-1.2864248777350078E-4</v>
      </c>
      <c r="T1">
        <v>9.2509286909049915E-3</v>
      </c>
      <c r="U1">
        <v>1.7422476575922855E-3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9471.7452650878495</v>
      </c>
      <c r="D2">
        <v>-10.874248388077699</v>
      </c>
      <c r="E2">
        <v>-1.1480723017498499E-3</v>
      </c>
      <c r="F2">
        <f t="shared" ref="F2:F20" si="0">$S$1*B2+$T$1*A2+$U$1</f>
        <v>-6.2537795148666928E-4</v>
      </c>
      <c r="S2">
        <v>1.0546430577573421E-4</v>
      </c>
      <c r="T2">
        <v>2.5720377466809739E-2</v>
      </c>
      <c r="U2">
        <v>3.6820211764870482E-3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15802.4305027378</v>
      </c>
      <c r="D3">
        <v>-54.5360977415612</v>
      </c>
      <c r="E3">
        <v>-3.4511208723311498E-3</v>
      </c>
      <c r="F3">
        <f t="shared" si="0"/>
        <v>-6.8222096411799018E-4</v>
      </c>
      <c r="S3">
        <v>0.11373681767777905</v>
      </c>
      <c r="T3">
        <v>2.4063984381823339E-3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20783.510968902301</v>
      </c>
      <c r="D4">
        <v>47.030670250774101</v>
      </c>
      <c r="E4">
        <v>2.2628837986586798E-3</v>
      </c>
      <c r="F4">
        <f t="shared" si="0"/>
        <v>-7.2860680394115987E-4</v>
      </c>
      <c r="S4">
        <v>1.026664042432736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27261.102740280799</v>
      </c>
      <c r="D5">
        <v>-4.2864724154885296</v>
      </c>
      <c r="E5" s="1">
        <v>-1.5723767509796501E-4</v>
      </c>
      <c r="F5">
        <f t="shared" si="0"/>
        <v>-7.6883877763559002E-4</v>
      </c>
      <c r="S5">
        <v>1.1890316677631353E-5</v>
      </c>
      <c r="T5">
        <v>9.265205509258202E-5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31749.5883321847</v>
      </c>
      <c r="D6">
        <v>-12.34851253467</v>
      </c>
      <c r="E6" s="1">
        <v>-3.8893457154379299E-4</v>
      </c>
      <c r="F6">
        <f t="shared" si="0"/>
        <v>-8.0918886958092958E-4</v>
      </c>
    </row>
    <row r="7" spans="1:21" x14ac:dyDescent="0.25">
      <c r="A7">
        <f t="shared" si="1"/>
        <v>6.664492057835994E-2</v>
      </c>
      <c r="B7">
        <v>25</v>
      </c>
      <c r="C7">
        <v>36915.95618542</v>
      </c>
      <c r="D7">
        <v>-70.707897497888993</v>
      </c>
      <c r="E7">
        <v>-1.91537494363521E-3</v>
      </c>
      <c r="F7">
        <f t="shared" si="0"/>
        <v>-8.5728712886379982E-4</v>
      </c>
    </row>
    <row r="8" spans="1:21" x14ac:dyDescent="0.25">
      <c r="A8">
        <f t="shared" si="1"/>
        <v>7.3654028060664664E-2</v>
      </c>
      <c r="B8">
        <v>26</v>
      </c>
      <c r="C8">
        <v>40579.026876124299</v>
      </c>
      <c r="D8">
        <v>-48.499177853390798</v>
      </c>
      <c r="E8">
        <v>-1.1951784354377001E-3</v>
      </c>
      <c r="F8">
        <f t="shared" si="0"/>
        <v>-9.2108886313161092E-4</v>
      </c>
    </row>
    <row r="9" spans="1:21" x14ac:dyDescent="0.25">
      <c r="A9">
        <f t="shared" si="1"/>
        <v>7.8208538795091181E-2</v>
      </c>
      <c r="B9">
        <v>27</v>
      </c>
      <c r="C9">
        <v>42475.283009865801</v>
      </c>
      <c r="D9">
        <v>166.79161437645001</v>
      </c>
      <c r="E9">
        <v>3.9267923026600803E-3</v>
      </c>
      <c r="F9">
        <f t="shared" si="0"/>
        <v>-1.0075978968789707E-3</v>
      </c>
    </row>
    <row r="10" spans="1:21" x14ac:dyDescent="0.25">
      <c r="A10">
        <f t="shared" si="1"/>
        <v>7.9788456080286549E-2</v>
      </c>
      <c r="B10">
        <v>28</v>
      </c>
      <c r="C10">
        <v>44103.102472522602</v>
      </c>
      <c r="D10">
        <v>-120.744701219869</v>
      </c>
      <c r="E10">
        <v>-2.7377824790239202E-3</v>
      </c>
      <c r="F10">
        <f t="shared" si="0"/>
        <v>-1.1216246825096004E-3</v>
      </c>
    </row>
    <row r="11" spans="1:21" x14ac:dyDescent="0.25">
      <c r="A11">
        <f t="shared" si="1"/>
        <v>7.8208538795091181E-2</v>
      </c>
      <c r="B11">
        <v>29</v>
      </c>
      <c r="C11">
        <v>43134.595487446502</v>
      </c>
      <c r="D11">
        <v>-140.08107325792699</v>
      </c>
      <c r="E11">
        <v>-3.2475341816685099E-3</v>
      </c>
      <c r="F11">
        <f t="shared" si="0"/>
        <v>-1.2648828724259719E-3</v>
      </c>
    </row>
    <row r="12" spans="1:21" x14ac:dyDescent="0.25">
      <c r="A12">
        <f t="shared" si="1"/>
        <v>7.3654028060664664E-2</v>
      </c>
      <c r="B12">
        <v>30</v>
      </c>
      <c r="C12">
        <v>42177.045047130101</v>
      </c>
      <c r="D12">
        <v>56.214982384135901</v>
      </c>
      <c r="E12">
        <v>1.3328335904357199E-3</v>
      </c>
      <c r="F12">
        <f t="shared" si="0"/>
        <v>-1.4356588142256138E-3</v>
      </c>
    </row>
    <row r="13" spans="1:21" x14ac:dyDescent="0.25">
      <c r="A13">
        <f t="shared" si="1"/>
        <v>6.664492057835994E-2</v>
      </c>
      <c r="B13">
        <v>31</v>
      </c>
      <c r="C13">
        <v>39588.799959694697</v>
      </c>
      <c r="D13">
        <v>-150.51829991317399</v>
      </c>
      <c r="E13">
        <v>-3.8020424985454699E-3</v>
      </c>
      <c r="F13">
        <f t="shared" si="0"/>
        <v>-1.6291420555048048E-3</v>
      </c>
    </row>
    <row r="14" spans="1:21" x14ac:dyDescent="0.25">
      <c r="A14">
        <f t="shared" si="1"/>
        <v>5.7938310552296549E-2</v>
      </c>
      <c r="B14">
        <v>32</v>
      </c>
      <c r="C14">
        <v>35126.1284649027</v>
      </c>
      <c r="D14">
        <v>-102.792603866367</v>
      </c>
      <c r="E14">
        <v>-2.9263858090445502E-3</v>
      </c>
      <c r="F14">
        <f t="shared" si="0"/>
        <v>-1.8383287717689358E-3</v>
      </c>
    </row>
    <row r="15" spans="1:21" x14ac:dyDescent="0.25">
      <c r="A15">
        <f t="shared" si="1"/>
        <v>4.8394144903828679E-2</v>
      </c>
      <c r="B15">
        <v>33</v>
      </c>
      <c r="C15">
        <v>28680.835558467599</v>
      </c>
      <c r="D15">
        <v>-122.28614244182501</v>
      </c>
      <c r="E15">
        <v>-4.2636882803688799E-3</v>
      </c>
      <c r="F15">
        <f t="shared" si="0"/>
        <v>-2.0552636553705975E-3</v>
      </c>
    </row>
    <row r="16" spans="1:21" x14ac:dyDescent="0.25">
      <c r="A16">
        <f t="shared" si="1"/>
        <v>3.8837210996642599E-2</v>
      </c>
      <c r="B16">
        <v>34</v>
      </c>
      <c r="C16">
        <v>26524.9393464227</v>
      </c>
      <c r="D16">
        <v>-52.714406497255297</v>
      </c>
      <c r="E16" s="1">
        <v>-1.9873525744504498E-3</v>
      </c>
      <c r="F16">
        <f t="shared" si="0"/>
        <v>-2.2723166572231695E-3</v>
      </c>
    </row>
    <row r="17" spans="1:6" x14ac:dyDescent="0.25">
      <c r="A17">
        <f t="shared" si="1"/>
        <v>2.9945493127148979E-2</v>
      </c>
      <c r="B17">
        <v>35</v>
      </c>
      <c r="C17">
        <v>21082.661117563599</v>
      </c>
      <c r="D17">
        <v>-62.425339895351001</v>
      </c>
      <c r="E17">
        <v>-2.9609800938907699E-3</v>
      </c>
      <c r="F17">
        <f t="shared" si="0"/>
        <v>-2.4832157929470006E-3</v>
      </c>
    </row>
    <row r="18" spans="1:6" x14ac:dyDescent="0.25">
      <c r="A18">
        <f t="shared" si="1"/>
        <v>2.2184166935891109E-2</v>
      </c>
      <c r="B18">
        <v>36</v>
      </c>
      <c r="C18">
        <v>16009.2389146034</v>
      </c>
      <c r="D18">
        <v>-69.608420900056004</v>
      </c>
      <c r="E18">
        <v>-4.3480156221892604E-3</v>
      </c>
      <c r="F18">
        <f t="shared" si="0"/>
        <v>-2.6836577558626818E-3</v>
      </c>
    </row>
    <row r="19" spans="1:6" x14ac:dyDescent="0.25">
      <c r="A19">
        <f t="shared" si="1"/>
        <v>1.5790031660178831E-2</v>
      </c>
      <c r="B19">
        <v>37</v>
      </c>
      <c r="C19">
        <v>10417.902405393401</v>
      </c>
      <c r="D19">
        <v>17.848617034140101</v>
      </c>
      <c r="E19">
        <v>1.7132639891980299E-3</v>
      </c>
      <c r="F19">
        <f t="shared" si="0"/>
        <v>-2.8714519331117972E-3</v>
      </c>
    </row>
    <row r="20" spans="1:6" x14ac:dyDescent="0.25">
      <c r="A20">
        <f t="shared" si="1"/>
        <v>1.0798193302637612E-2</v>
      </c>
      <c r="B20">
        <v>38</v>
      </c>
      <c r="C20">
        <v>7202.7851234006603</v>
      </c>
      <c r="D20">
        <v>-27.4289055014162</v>
      </c>
      <c r="E20">
        <v>-3.8080971501293602E-3</v>
      </c>
      <c r="F20">
        <f t="shared" si="0"/>
        <v>-3.0462735615674366E-3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8B4D-0DC1-40C9-A717-C61482DF38C3}">
  <dimension ref="A1:U20"/>
  <sheetViews>
    <sheetView workbookViewId="0">
      <selection activeCell="E35" sqref="E35"/>
    </sheetView>
  </sheetViews>
  <sheetFormatPr defaultRowHeight="15" x14ac:dyDescent="0.25"/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11</v>
      </c>
      <c r="F1" t="s">
        <v>4</v>
      </c>
      <c r="S1" cm="1">
        <f t="array" ref="S1:U5">LINEST(E2:E20,A2:B20,TRUE,TRUE)</f>
        <v>-4.8478246373699619E-5</v>
      </c>
      <c r="T1">
        <v>-2.7437831047618395E-3</v>
      </c>
      <c r="U1">
        <v>1.3486543446305068E-3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9471.7452650878495</v>
      </c>
      <c r="D2">
        <v>12.1403384581343</v>
      </c>
      <c r="E2">
        <v>1.2817425002847899E-3</v>
      </c>
      <c r="F2">
        <f t="shared" ref="F2:F20" si="0">$S$1*B2+$T$1*A2+$U$1</f>
        <v>3.1822087472460018E-4</v>
      </c>
      <c r="S2">
        <v>2.5090460250116992E-5</v>
      </c>
      <c r="T2">
        <v>6.1190002029812519E-3</v>
      </c>
      <c r="U2">
        <v>8.7597036067527394E-4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15802.4305027378</v>
      </c>
      <c r="D3">
        <v>-8.4936783933532691</v>
      </c>
      <c r="E3">
        <v>-5.3749189986196497E-4</v>
      </c>
      <c r="F3">
        <f t="shared" si="0"/>
        <v>2.4844723267678165E-4</v>
      </c>
      <c r="S3">
        <v>0.18983218742455854</v>
      </c>
      <c r="T3">
        <v>5.7249364052657013E-4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20783.510968902301</v>
      </c>
      <c r="D4">
        <v>12.674404885335401</v>
      </c>
      <c r="E4">
        <v>6.0982982636089398E-4</v>
      </c>
      <c r="F4">
        <f t="shared" si="0"/>
        <v>1.7557204104045655E-4</v>
      </c>
      <c r="S4">
        <v>1.8744974508044325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27261.102740280799</v>
      </c>
      <c r="D5">
        <v>-7.4903576290093099</v>
      </c>
      <c r="E5" s="1">
        <v>-2.74763559653865E-4</v>
      </c>
      <c r="F5">
        <f t="shared" si="0"/>
        <v>1.0087164087889421E-4</v>
      </c>
      <c r="S5">
        <v>1.228729211701743E-6</v>
      </c>
      <c r="T5">
        <v>5.2439834950938522E-6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31749.5883321847</v>
      </c>
      <c r="D6">
        <v>-17.047459124243701</v>
      </c>
      <c r="E6" s="1">
        <v>-5.3693480828419596E-4</v>
      </c>
      <c r="F6">
        <f t="shared" si="0"/>
        <v>2.6206274049879984E-5</v>
      </c>
    </row>
    <row r="7" spans="1:21" x14ac:dyDescent="0.25">
      <c r="A7">
        <f t="shared" si="1"/>
        <v>6.664492057835994E-2</v>
      </c>
      <c r="B7">
        <v>25</v>
      </c>
      <c r="C7">
        <v>36915.95618542</v>
      </c>
      <c r="D7">
        <v>-8.5696119763461294</v>
      </c>
      <c r="E7">
        <v>-2.3213842635696599E-4</v>
      </c>
      <c r="F7">
        <f t="shared" si="0"/>
        <v>-4.6161021813082449E-5</v>
      </c>
    </row>
    <row r="8" spans="1:21" x14ac:dyDescent="0.25">
      <c r="A8">
        <f t="shared" si="1"/>
        <v>7.3654028060664664E-2</v>
      </c>
      <c r="B8">
        <v>26</v>
      </c>
      <c r="C8">
        <v>40579.026876124299</v>
      </c>
      <c r="D8">
        <v>-32.543391443759099</v>
      </c>
      <c r="E8">
        <v>-8.0197564971442995E-4</v>
      </c>
      <c r="F8">
        <f t="shared" si="0"/>
        <v>-1.1387073887618947E-4</v>
      </c>
    </row>
    <row r="9" spans="1:21" x14ac:dyDescent="0.25">
      <c r="A9">
        <f t="shared" si="1"/>
        <v>7.8208538795091181E-2</v>
      </c>
      <c r="B9">
        <v>27</v>
      </c>
      <c r="C9">
        <v>42475.283009865801</v>
      </c>
      <c r="D9">
        <v>27.037738694291001</v>
      </c>
      <c r="E9">
        <v>6.36552290611245E-4</v>
      </c>
      <c r="F9">
        <f t="shared" si="0"/>
        <v>-1.7484557485346504E-4</v>
      </c>
    </row>
    <row r="10" spans="1:21" x14ac:dyDescent="0.25">
      <c r="A10">
        <f t="shared" si="1"/>
        <v>7.9788456080286549E-2</v>
      </c>
      <c r="B10">
        <v>28</v>
      </c>
      <c r="C10">
        <v>44103.102472522602</v>
      </c>
      <c r="D10">
        <v>-25.559147414451999</v>
      </c>
      <c r="E10">
        <v>-5.7953173317854402E-4</v>
      </c>
      <c r="F10">
        <f t="shared" si="0"/>
        <v>-2.276587715812049E-4</v>
      </c>
    </row>
    <row r="11" spans="1:21" x14ac:dyDescent="0.25">
      <c r="A11">
        <f t="shared" si="1"/>
        <v>7.8208538795091181E-2</v>
      </c>
      <c r="B11">
        <v>29</v>
      </c>
      <c r="C11">
        <v>43134.595487446502</v>
      </c>
      <c r="D11">
        <v>4.8714194464952802</v>
      </c>
      <c r="E11">
        <v>1.12935322365849E-4</v>
      </c>
      <c r="F11">
        <f t="shared" si="0"/>
        <v>-2.7180206760086438E-4</v>
      </c>
    </row>
    <row r="12" spans="1:21" x14ac:dyDescent="0.25">
      <c r="A12">
        <f t="shared" si="1"/>
        <v>7.3654028060664664E-2</v>
      </c>
      <c r="B12">
        <v>30</v>
      </c>
      <c r="C12">
        <v>42177.045047130101</v>
      </c>
      <c r="D12">
        <v>-1.2985436272158899</v>
      </c>
      <c r="E12" s="1">
        <v>-3.0787923283028802E-5</v>
      </c>
      <c r="F12">
        <f t="shared" si="0"/>
        <v>-3.0778372437098773E-4</v>
      </c>
    </row>
    <row r="13" spans="1:21" x14ac:dyDescent="0.25">
      <c r="A13">
        <f t="shared" si="1"/>
        <v>6.664492057835994E-2</v>
      </c>
      <c r="B13">
        <v>31</v>
      </c>
      <c r="C13">
        <v>39588.799959694697</v>
      </c>
      <c r="D13">
        <v>-12.3307025382361</v>
      </c>
      <c r="E13">
        <v>-3.1146946992053199E-4</v>
      </c>
      <c r="F13">
        <f t="shared" si="0"/>
        <v>-3.3703050005528005E-4</v>
      </c>
    </row>
    <row r="14" spans="1:21" x14ac:dyDescent="0.25">
      <c r="A14">
        <f t="shared" si="1"/>
        <v>5.7938310552296549E-2</v>
      </c>
      <c r="B14">
        <v>32</v>
      </c>
      <c r="C14">
        <v>35126.1284649027</v>
      </c>
      <c r="D14">
        <v>-27.562164105632601</v>
      </c>
      <c r="E14">
        <v>-7.8466273711810298E-4</v>
      </c>
      <c r="F14">
        <f t="shared" si="0"/>
        <v>-3.6161969693971696E-4</v>
      </c>
    </row>
    <row r="15" spans="1:21" x14ac:dyDescent="0.25">
      <c r="A15">
        <f t="shared" si="1"/>
        <v>4.8394144903828679E-2</v>
      </c>
      <c r="B15">
        <v>33</v>
      </c>
      <c r="C15">
        <v>28680.835558467599</v>
      </c>
      <c r="D15">
        <v>0.35930033685624702</v>
      </c>
      <c r="E15" s="1">
        <v>1.2527540772785E-5</v>
      </c>
      <c r="F15">
        <f t="shared" si="0"/>
        <v>-3.8391082285810208E-4</v>
      </c>
    </row>
    <row r="16" spans="1:21" x14ac:dyDescent="0.25">
      <c r="A16">
        <f t="shared" si="1"/>
        <v>3.8837210996642599E-2</v>
      </c>
      <c r="B16">
        <v>34</v>
      </c>
      <c r="C16">
        <v>26524.9393464227</v>
      </c>
      <c r="D16">
        <v>-7.0693044128002596</v>
      </c>
      <c r="E16" s="1">
        <v>-2.6651538465265699E-4</v>
      </c>
      <c r="F16">
        <f t="shared" si="0"/>
        <v>-4.0616691544393909E-4</v>
      </c>
    </row>
    <row r="17" spans="1:6" x14ac:dyDescent="0.25">
      <c r="A17">
        <f t="shared" si="1"/>
        <v>2.9945493127148979E-2</v>
      </c>
      <c r="B17">
        <v>35</v>
      </c>
      <c r="C17">
        <v>21082.661117563599</v>
      </c>
      <c r="D17">
        <v>0.32617729415695601</v>
      </c>
      <c r="E17" s="1">
        <v>1.54713530866947E-5</v>
      </c>
      <c r="F17">
        <f t="shared" si="0"/>
        <v>-4.302482165550129E-4</v>
      </c>
    </row>
    <row r="18" spans="1:6" x14ac:dyDescent="0.25">
      <c r="A18">
        <f t="shared" si="1"/>
        <v>2.2184166935891109E-2</v>
      </c>
      <c r="B18">
        <v>36</v>
      </c>
      <c r="C18">
        <v>16009.2389146034</v>
      </c>
      <c r="D18">
        <v>-3.7619772080326701</v>
      </c>
      <c r="E18">
        <v>-2.3498788593885199E-4</v>
      </c>
      <c r="F18">
        <f t="shared" si="0"/>
        <v>-4.5743106725459372E-4</v>
      </c>
    </row>
    <row r="19" spans="1:6" x14ac:dyDescent="0.25">
      <c r="A19">
        <f t="shared" si="1"/>
        <v>1.5790031660178831E-2</v>
      </c>
      <c r="B19">
        <v>37</v>
      </c>
      <c r="C19">
        <v>10417.902405393401</v>
      </c>
      <c r="D19">
        <v>-2.8566640655102198</v>
      </c>
      <c r="E19">
        <v>-2.7420722083471499E-4</v>
      </c>
      <c r="F19">
        <f t="shared" si="0"/>
        <v>-4.8836519328923243E-4</v>
      </c>
    </row>
    <row r="20" spans="1:6" x14ac:dyDescent="0.25">
      <c r="A20">
        <f t="shared" si="1"/>
        <v>1.0798193302637612E-2</v>
      </c>
      <c r="B20">
        <v>38</v>
      </c>
      <c r="C20">
        <v>7202.7851234006603</v>
      </c>
      <c r="D20">
        <v>-10.547148464003101</v>
      </c>
      <c r="E20">
        <v>-1.46431530072127E-3</v>
      </c>
      <c r="F20">
        <f t="shared" si="0"/>
        <v>-5.2314691791580819E-4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9B87-DAB9-4253-AE67-D5DFFDBA54CA}">
  <dimension ref="A1:U20"/>
  <sheetViews>
    <sheetView workbookViewId="0">
      <selection activeCell="T20" sqref="T20"/>
    </sheetView>
  </sheetViews>
  <sheetFormatPr defaultRowHeight="15" x14ac:dyDescent="0.25"/>
  <cols>
    <col min="8" max="8" width="12.7109375" bestFit="1" customWidth="1"/>
    <col min="19" max="19" width="12.7109375" customWidth="1"/>
    <col min="20" max="21" width="12.7109375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S1" cm="1">
        <f t="array" ref="S1:U5">LINEST(E2:E20,A2:B20,TRUE,TRUE)</f>
        <v>7.1548234744865283E-5</v>
      </c>
      <c r="T1">
        <v>-2.6867457837997304E-2</v>
      </c>
      <c r="U1">
        <v>-1.7226820076876562E-3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9471.7452650878495</v>
      </c>
      <c r="D2">
        <v>41.818704610711897</v>
      </c>
      <c r="E2">
        <f>D2/C2</f>
        <v>4.415100220743113E-3</v>
      </c>
      <c r="F2">
        <f t="shared" ref="F2:F20" si="0">$S$1*B2+$T$1*A2+$U$1</f>
        <v>-8.8774948261149868E-4</v>
      </c>
      <c r="S2">
        <v>1.3680990568913688E-4</v>
      </c>
      <c r="T2">
        <v>3.3364865862824146E-2</v>
      </c>
      <c r="U2">
        <v>4.7763740176868493E-3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15802.4305027378</v>
      </c>
      <c r="D3">
        <v>-85.635285545212398</v>
      </c>
      <c r="E3">
        <f t="shared" ref="E3:E20" si="2">D3/C3</f>
        <v>-5.4191211617969732E-3</v>
      </c>
      <c r="F3">
        <f t="shared" si="0"/>
        <v>-1.0247283520771985E-3</v>
      </c>
      <c r="S3">
        <v>7.4116667708360243E-2</v>
      </c>
      <c r="T3">
        <v>3.121616749445858E-3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20783.510968902301</v>
      </c>
      <c r="D4">
        <v>-95.940968738081594</v>
      </c>
      <c r="E4">
        <f t="shared" si="2"/>
        <v>-4.61620603379453E-3</v>
      </c>
      <c r="F4">
        <f t="shared" si="0"/>
        <v>-1.1920779722983204E-3</v>
      </c>
      <c r="S4">
        <v>0.64039746800422648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27261.102740280799</v>
      </c>
      <c r="D5">
        <v>-58.663644149958998</v>
      </c>
      <c r="E5">
        <f t="shared" si="2"/>
        <v>-2.1519175034426631E-3</v>
      </c>
      <c r="F5">
        <f t="shared" si="0"/>
        <v>-1.3773002563653039E-3</v>
      </c>
      <c r="S5">
        <v>1.2480694893822404E-5</v>
      </c>
      <c r="T5">
        <v>1.5591185808673478E-4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31749.5883321847</v>
      </c>
      <c r="D6">
        <v>77.778867974075894</v>
      </c>
      <c r="E6">
        <f t="shared" si="2"/>
        <v>2.449759888547314E-3</v>
      </c>
      <c r="F6">
        <f t="shared" si="0"/>
        <v>-1.5621794897795111E-3</v>
      </c>
    </row>
    <row r="7" spans="1:21" x14ac:dyDescent="0.25">
      <c r="A7">
        <f t="shared" si="1"/>
        <v>6.664492057835994E-2</v>
      </c>
      <c r="B7">
        <v>25</v>
      </c>
      <c r="C7">
        <v>36915.95618542</v>
      </c>
      <c r="D7">
        <v>-55.912518410352199</v>
      </c>
      <c r="E7">
        <f t="shared" si="2"/>
        <v>-1.5145894672080825E-3</v>
      </c>
      <c r="F7">
        <f t="shared" si="0"/>
        <v>-1.7245557328217887E-3</v>
      </c>
    </row>
    <row r="8" spans="1:21" x14ac:dyDescent="0.25">
      <c r="A8">
        <f t="shared" si="1"/>
        <v>7.3654028060664664E-2</v>
      </c>
      <c r="B8">
        <v>26</v>
      </c>
      <c r="C8">
        <v>40579.026876124299</v>
      </c>
      <c r="D8">
        <v>-249.72710914121501</v>
      </c>
      <c r="E8">
        <f t="shared" si="2"/>
        <v>-6.1540930960113363E-3</v>
      </c>
      <c r="F8">
        <f t="shared" si="0"/>
        <v>-1.8413243978397372E-3</v>
      </c>
    </row>
    <row r="9" spans="1:21" x14ac:dyDescent="0.25">
      <c r="A9">
        <f t="shared" si="1"/>
        <v>7.8208538795091181E-2</v>
      </c>
      <c r="B9">
        <v>27</v>
      </c>
      <c r="C9">
        <v>42475.283009865801</v>
      </c>
      <c r="D9">
        <v>35.121086849766598</v>
      </c>
      <c r="E9">
        <f t="shared" si="2"/>
        <v>8.2685939588934506E-4</v>
      </c>
      <c r="F9">
        <f t="shared" si="0"/>
        <v>-1.8921442882247825E-3</v>
      </c>
    </row>
    <row r="10" spans="1:21" x14ac:dyDescent="0.25">
      <c r="A10">
        <f t="shared" si="1"/>
        <v>7.9788456080286549E-2</v>
      </c>
      <c r="B10">
        <v>28</v>
      </c>
      <c r="C10">
        <v>44103.102472522602</v>
      </c>
      <c r="D10">
        <v>60.228479515345697</v>
      </c>
      <c r="E10">
        <f t="shared" si="2"/>
        <v>1.3656290859099909E-3</v>
      </c>
      <c r="F10">
        <f t="shared" si="0"/>
        <v>-1.863044414527427E-3</v>
      </c>
    </row>
    <row r="11" spans="1:21" x14ac:dyDescent="0.25">
      <c r="A11">
        <f t="shared" si="1"/>
        <v>7.8208538795091181E-2</v>
      </c>
      <c r="B11">
        <v>29</v>
      </c>
      <c r="C11">
        <v>43134.595487446502</v>
      </c>
      <c r="D11">
        <v>-92.548796908939394</v>
      </c>
      <c r="E11">
        <f t="shared" si="2"/>
        <v>-2.1455816581350332E-3</v>
      </c>
      <c r="F11">
        <f t="shared" si="0"/>
        <v>-1.7490478187350521E-3</v>
      </c>
    </row>
    <row r="12" spans="1:21" x14ac:dyDescent="0.25">
      <c r="A12">
        <f t="shared" si="1"/>
        <v>7.3654028060664664E-2</v>
      </c>
      <c r="B12">
        <v>30</v>
      </c>
      <c r="C12">
        <v>42177.045047130101</v>
      </c>
      <c r="D12">
        <v>-171.61304414775901</v>
      </c>
      <c r="E12">
        <f t="shared" si="2"/>
        <v>-4.0688731027978039E-3</v>
      </c>
      <c r="F12">
        <f t="shared" si="0"/>
        <v>-1.5551314588602761E-3</v>
      </c>
    </row>
    <row r="13" spans="1:21" x14ac:dyDescent="0.25">
      <c r="A13">
        <f t="shared" si="1"/>
        <v>6.664492057835994E-2</v>
      </c>
      <c r="B13">
        <v>31</v>
      </c>
      <c r="C13">
        <v>39588.799959694697</v>
      </c>
      <c r="D13">
        <v>38.668348503692599</v>
      </c>
      <c r="E13">
        <f t="shared" si="2"/>
        <v>9.7674970049763544E-4</v>
      </c>
      <c r="F13">
        <f t="shared" si="0"/>
        <v>-1.2952663243525971E-3</v>
      </c>
    </row>
    <row r="14" spans="1:21" x14ac:dyDescent="0.25">
      <c r="A14">
        <f t="shared" si="1"/>
        <v>5.7938310552296549E-2</v>
      </c>
      <c r="B14">
        <v>32</v>
      </c>
      <c r="C14">
        <v>35126.1284649027</v>
      </c>
      <c r="D14">
        <v>-30.032274454850501</v>
      </c>
      <c r="E14">
        <f t="shared" si="2"/>
        <v>-8.5498390421415583E-4</v>
      </c>
      <c r="F14">
        <f t="shared" si="0"/>
        <v>-9.8979361182058886E-4</v>
      </c>
    </row>
    <row r="15" spans="1:21" x14ac:dyDescent="0.25">
      <c r="A15">
        <f t="shared" si="1"/>
        <v>4.8394144903828679E-2</v>
      </c>
      <c r="B15">
        <v>33</v>
      </c>
      <c r="C15">
        <v>28680.835558467599</v>
      </c>
      <c r="D15">
        <v>-95.015669167740796</v>
      </c>
      <c r="E15">
        <f t="shared" si="2"/>
        <v>-3.3128626595987998E-3</v>
      </c>
      <c r="F15">
        <f t="shared" si="0"/>
        <v>-6.6181790891665102E-4</v>
      </c>
    </row>
    <row r="16" spans="1:21" x14ac:dyDescent="0.25">
      <c r="A16">
        <f t="shared" si="1"/>
        <v>3.8837210996642599E-2</v>
      </c>
      <c r="B16">
        <v>34</v>
      </c>
      <c r="C16">
        <v>26524.9393464227</v>
      </c>
      <c r="D16">
        <v>-92.305889506116102</v>
      </c>
      <c r="E16">
        <f t="shared" si="2"/>
        <v>-3.4799660915554548E-3</v>
      </c>
      <c r="F16">
        <f t="shared" si="0"/>
        <v>-3.3349915535993684E-4</v>
      </c>
    </row>
    <row r="17" spans="1:6" x14ac:dyDescent="0.25">
      <c r="A17">
        <f t="shared" si="1"/>
        <v>2.9945493127148979E-2</v>
      </c>
      <c r="B17">
        <v>35</v>
      </c>
      <c r="C17">
        <v>21082.661117563599</v>
      </c>
      <c r="D17">
        <v>26.518999133138902</v>
      </c>
      <c r="E17">
        <f t="shared" si="2"/>
        <v>1.2578582459425098E-3</v>
      </c>
      <c r="F17">
        <f t="shared" si="0"/>
        <v>-2.3053065649084568E-5</v>
      </c>
    </row>
    <row r="18" spans="1:6" x14ac:dyDescent="0.25">
      <c r="A18">
        <f t="shared" si="1"/>
        <v>2.2184166935891109E-2</v>
      </c>
      <c r="B18">
        <v>36</v>
      </c>
      <c r="C18">
        <v>16009.2389146034</v>
      </c>
      <c r="D18">
        <v>22.1267300771684</v>
      </c>
      <c r="E18">
        <f t="shared" si="2"/>
        <v>1.3821225478111087E-3</v>
      </c>
      <c r="F18">
        <f t="shared" si="0"/>
        <v>2.5702227330634585E-4</v>
      </c>
    </row>
    <row r="19" spans="1:6" x14ac:dyDescent="0.25">
      <c r="A19">
        <f t="shared" si="1"/>
        <v>1.5790031660178831E-2</v>
      </c>
      <c r="B19">
        <v>37</v>
      </c>
      <c r="C19">
        <v>10417.902405393401</v>
      </c>
      <c r="D19">
        <v>36.813906986301603</v>
      </c>
      <c r="E19">
        <f t="shared" si="2"/>
        <v>3.5337158627290325E-3</v>
      </c>
      <c r="F19">
        <f t="shared" si="0"/>
        <v>5.003646679818622E-4</v>
      </c>
    </row>
    <row r="20" spans="1:6" x14ac:dyDescent="0.25">
      <c r="A20">
        <f t="shared" si="1"/>
        <v>1.0798193302637612E-2</v>
      </c>
      <c r="B20">
        <v>38</v>
      </c>
      <c r="C20">
        <v>7202.7851234006603</v>
      </c>
      <c r="D20">
        <v>-7.1948343228095899</v>
      </c>
      <c r="E20">
        <f t="shared" si="2"/>
        <v>-9.9889614913469525E-4</v>
      </c>
      <c r="F20">
        <f t="shared" si="0"/>
        <v>7.0603090933206393E-4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02CE-A04B-4D66-8AF2-994CA5276E90}">
  <dimension ref="A1:U20"/>
  <sheetViews>
    <sheetView workbookViewId="0">
      <selection activeCell="F33" sqref="F33"/>
    </sheetView>
  </sheetViews>
  <sheetFormatPr defaultRowHeight="15" x14ac:dyDescent="0.25"/>
  <cols>
    <col min="19" max="19" width="12.7109375" bestFit="1" customWidth="1"/>
    <col min="20" max="21" width="12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S1" cm="1">
        <f t="array" ref="S1:U5">LINEST(E2:E20,A2:B20,TRUE,TRUE)</f>
        <v>-9.4567871087952873E-5</v>
      </c>
      <c r="T1">
        <v>5.449447386003013E-3</v>
      </c>
      <c r="U1">
        <v>1.3632115055752939E-3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9471.7452650878495</v>
      </c>
      <c r="D2">
        <v>-9.6701109899037299</v>
      </c>
      <c r="E2">
        <f>D2/C2</f>
        <v>-1.0209428905934624E-3</v>
      </c>
      <c r="F2">
        <f t="shared" ref="F2:F20" si="0">$S$1*B2+$T$1*A2+$U$1</f>
        <v>-4.0725446566431734E-4</v>
      </c>
      <c r="S2">
        <v>1.3187548732009432E-4</v>
      </c>
      <c r="T2">
        <v>3.2161471955308031E-2</v>
      </c>
      <c r="U2">
        <v>4.6041012018291647E-3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15802.4305027378</v>
      </c>
      <c r="D3">
        <v>-20.589089289068301</v>
      </c>
      <c r="E3">
        <f t="shared" ref="E3:E20" si="2">D3/C3</f>
        <v>-1.3029064918527061E-3</v>
      </c>
      <c r="F3">
        <f t="shared" si="0"/>
        <v>-4.5952739802740329E-4</v>
      </c>
      <c r="S3">
        <v>4.0349769378587773E-2</v>
      </c>
      <c r="T3">
        <v>3.009027219089945E-3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20783.510968902301</v>
      </c>
      <c r="D4">
        <v>36.092014033330102</v>
      </c>
      <c r="E4">
        <f t="shared" si="2"/>
        <v>1.7365696338474007E-3</v>
      </c>
      <c r="F4">
        <f t="shared" si="0"/>
        <v>-5.0564032041436791E-4</v>
      </c>
      <c r="S4">
        <v>0.33637063247478965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27261.102740280799</v>
      </c>
      <c r="D5">
        <v>-48.286101225537202</v>
      </c>
      <c r="E5">
        <f t="shared" si="2"/>
        <v>-1.7712453412308234E-3</v>
      </c>
      <c r="F5">
        <f t="shared" si="0"/>
        <v>-5.4812818300360201E-4</v>
      </c>
      <c r="S5">
        <v>6.0911641034296635E-6</v>
      </c>
      <c r="T5">
        <v>1.4486791688358668E-4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31749.5883321847</v>
      </c>
      <c r="D6">
        <v>4.1880229883806797</v>
      </c>
      <c r="E6">
        <f t="shared" si="2"/>
        <v>1.3190794616178573E-4</v>
      </c>
      <c r="F6">
        <f t="shared" si="0"/>
        <v>-5.9068562554693161E-4</v>
      </c>
    </row>
    <row r="7" spans="1:21" x14ac:dyDescent="0.25">
      <c r="A7">
        <f t="shared" si="1"/>
        <v>6.664492057835994E-2</v>
      </c>
      <c r="B7">
        <v>25</v>
      </c>
      <c r="C7">
        <v>36915.95618542</v>
      </c>
      <c r="D7">
        <v>11.448521329246701</v>
      </c>
      <c r="E7">
        <f t="shared" si="2"/>
        <v>3.1012392776022166E-4</v>
      </c>
      <c r="F7">
        <f t="shared" si="0"/>
        <v>-6.3780728338740577E-4</v>
      </c>
    </row>
    <row r="8" spans="1:21" x14ac:dyDescent="0.25">
      <c r="A8">
        <f t="shared" si="1"/>
        <v>7.3654028060664664E-2</v>
      </c>
      <c r="B8">
        <v>26</v>
      </c>
      <c r="C8">
        <v>40579.026876124299</v>
      </c>
      <c r="D8">
        <v>-31.098942697137499</v>
      </c>
      <c r="E8">
        <f t="shared" si="2"/>
        <v>-7.6637970624759738E-4</v>
      </c>
      <c r="F8">
        <f t="shared" si="0"/>
        <v>-6.94179392027699E-4</v>
      </c>
    </row>
    <row r="9" spans="1:21" x14ac:dyDescent="0.25">
      <c r="A9">
        <f t="shared" si="1"/>
        <v>7.8208538795091181E-2</v>
      </c>
      <c r="B9">
        <v>27</v>
      </c>
      <c r="C9">
        <v>42475.283009865801</v>
      </c>
      <c r="D9">
        <v>-125.48463074502899</v>
      </c>
      <c r="E9">
        <f t="shared" si="2"/>
        <v>-2.9542976962833299E-3</v>
      </c>
      <c r="F9">
        <f t="shared" si="0"/>
        <v>-7.6392769649940868E-4</v>
      </c>
    </row>
    <row r="10" spans="1:21" x14ac:dyDescent="0.25">
      <c r="A10">
        <f t="shared" si="1"/>
        <v>7.9788456080286549E-2</v>
      </c>
      <c r="B10">
        <v>28</v>
      </c>
      <c r="C10">
        <v>44103.102472522602</v>
      </c>
      <c r="D10">
        <v>-31.765688054516101</v>
      </c>
      <c r="E10">
        <f t="shared" si="2"/>
        <v>-7.2025971583987685E-4</v>
      </c>
      <c r="F10">
        <f t="shared" si="0"/>
        <v>-8.4988589146745269E-4</v>
      </c>
    </row>
    <row r="11" spans="1:21" x14ac:dyDescent="0.25">
      <c r="A11">
        <f t="shared" si="1"/>
        <v>7.8208538795091181E-2</v>
      </c>
      <c r="B11">
        <v>29</v>
      </c>
      <c r="C11">
        <v>43134.595487446502</v>
      </c>
      <c r="D11">
        <v>-69.560043129057604</v>
      </c>
      <c r="E11">
        <f t="shared" si="2"/>
        <v>-1.6126276911371923E-3</v>
      </c>
      <c r="F11">
        <f t="shared" si="0"/>
        <v>-9.5306343867531448E-4</v>
      </c>
    </row>
    <row r="12" spans="1:21" x14ac:dyDescent="0.25">
      <c r="A12">
        <f t="shared" si="1"/>
        <v>7.3654028060664664E-2</v>
      </c>
      <c r="B12">
        <v>30</v>
      </c>
      <c r="C12">
        <v>42177.045047130101</v>
      </c>
      <c r="D12">
        <v>73.786393226682904</v>
      </c>
      <c r="E12">
        <f t="shared" si="2"/>
        <v>1.749444351642734E-3</v>
      </c>
      <c r="F12">
        <f t="shared" si="0"/>
        <v>-1.0724508763795106E-3</v>
      </c>
    </row>
    <row r="13" spans="1:21" x14ac:dyDescent="0.25">
      <c r="A13">
        <f t="shared" si="1"/>
        <v>6.664492057835994E-2</v>
      </c>
      <c r="B13">
        <v>31</v>
      </c>
      <c r="C13">
        <v>39588.799959694697</v>
      </c>
      <c r="D13">
        <v>-26.851500550808399</v>
      </c>
      <c r="E13">
        <f t="shared" si="2"/>
        <v>-6.7826002753672439E-4</v>
      </c>
      <c r="F13">
        <f t="shared" si="0"/>
        <v>-1.2052145099151232E-3</v>
      </c>
    </row>
    <row r="14" spans="1:21" x14ac:dyDescent="0.25">
      <c r="A14">
        <f t="shared" si="1"/>
        <v>5.7938310552296549E-2</v>
      </c>
      <c r="B14">
        <v>32</v>
      </c>
      <c r="C14">
        <v>35126.1284649027</v>
      </c>
      <c r="D14">
        <v>-4.7328483435926598</v>
      </c>
      <c r="E14">
        <f t="shared" si="2"/>
        <v>-1.3473868457554677E-4</v>
      </c>
      <c r="F14">
        <f t="shared" si="0"/>
        <v>-1.3472285942505548E-3</v>
      </c>
    </row>
    <row r="15" spans="1:21" x14ac:dyDescent="0.25">
      <c r="A15">
        <f t="shared" si="1"/>
        <v>4.8394144903828679E-2</v>
      </c>
      <c r="B15">
        <v>33</v>
      </c>
      <c r="C15">
        <v>28680.835558467599</v>
      </c>
      <c r="D15">
        <v>-205.27009701476399</v>
      </c>
      <c r="E15">
        <f t="shared" si="2"/>
        <v>-7.1570473111325023E-3</v>
      </c>
      <c r="F15">
        <f t="shared" si="0"/>
        <v>-1.4938068938831306E-3</v>
      </c>
    </row>
    <row r="16" spans="1:21" x14ac:dyDescent="0.25">
      <c r="A16">
        <f t="shared" si="1"/>
        <v>3.8837210996642599E-2</v>
      </c>
      <c r="B16">
        <v>34</v>
      </c>
      <c r="C16">
        <v>26524.9393464227</v>
      </c>
      <c r="D16">
        <v>-76.8516262605837</v>
      </c>
      <c r="E16">
        <f t="shared" si="2"/>
        <v>-2.89733466519494E-3</v>
      </c>
      <c r="F16">
        <f t="shared" si="0"/>
        <v>-1.6404547734698025E-3</v>
      </c>
    </row>
    <row r="17" spans="1:6" x14ac:dyDescent="0.25">
      <c r="A17">
        <f t="shared" si="1"/>
        <v>2.9945493127148979E-2</v>
      </c>
      <c r="B17">
        <v>35</v>
      </c>
      <c r="C17">
        <v>21082.661117563599</v>
      </c>
      <c r="D17">
        <v>-5.0638158535852398</v>
      </c>
      <c r="E17">
        <f t="shared" si="2"/>
        <v>-2.4018864721810012E-4</v>
      </c>
      <c r="F17">
        <f t="shared" si="0"/>
        <v>-1.7834775932587437E-3</v>
      </c>
    </row>
    <row r="18" spans="1:6" x14ac:dyDescent="0.25">
      <c r="A18">
        <f t="shared" si="1"/>
        <v>2.2184166935891109E-2</v>
      </c>
      <c r="B18">
        <v>36</v>
      </c>
      <c r="C18">
        <v>16009.2389146034</v>
      </c>
      <c r="D18">
        <v>91.811672750017095</v>
      </c>
      <c r="E18">
        <f t="shared" si="2"/>
        <v>5.7349180207603616E-3</v>
      </c>
      <c r="F18">
        <f t="shared" si="0"/>
        <v>-1.9203404030715635E-3</v>
      </c>
    </row>
    <row r="19" spans="1:6" x14ac:dyDescent="0.25">
      <c r="A19">
        <f t="shared" si="1"/>
        <v>1.5790031660178831E-2</v>
      </c>
      <c r="B19">
        <v>37</v>
      </c>
      <c r="C19">
        <v>10417.902405393401</v>
      </c>
      <c r="D19">
        <v>-74.686865215837599</v>
      </c>
      <c r="E19">
        <f t="shared" si="2"/>
        <v>-7.1690885851620027E-3</v>
      </c>
      <c r="F19">
        <f t="shared" si="0"/>
        <v>-2.0497527779234962E-3</v>
      </c>
    </row>
    <row r="20" spans="1:6" x14ac:dyDescent="0.25">
      <c r="A20">
        <f t="shared" si="1"/>
        <v>1.0798193302637612E-2</v>
      </c>
      <c r="B20">
        <v>38</v>
      </c>
      <c r="C20">
        <v>7202.7851234006603</v>
      </c>
      <c r="D20">
        <v>-16.796865754741201</v>
      </c>
      <c r="E20">
        <f t="shared" si="2"/>
        <v>-2.3319959525338269E-3</v>
      </c>
      <c r="F20">
        <f t="shared" si="0"/>
        <v>-2.1715234095003016E-3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DE88-8859-4A38-8DF3-4B2847DDB74E}">
  <dimension ref="A1:V20"/>
  <sheetViews>
    <sheetView workbookViewId="0">
      <selection activeCell="I34" sqref="I34"/>
    </sheetView>
  </sheetViews>
  <sheetFormatPr defaultRowHeight="15" x14ac:dyDescent="0.25"/>
  <cols>
    <col min="20" max="21" width="12" bestFit="1" customWidth="1"/>
    <col min="22" max="22" width="12.7109375" bestFit="1" customWidth="1"/>
  </cols>
  <sheetData>
    <row r="1" spans="1:22" x14ac:dyDescent="0.25">
      <c r="A1" t="s">
        <v>15</v>
      </c>
      <c r="B1" t="s">
        <v>5</v>
      </c>
      <c r="C1" t="s">
        <v>0</v>
      </c>
      <c r="D1" t="s">
        <v>1</v>
      </c>
      <c r="E1" t="s">
        <v>2</v>
      </c>
      <c r="F1" t="s">
        <v>7</v>
      </c>
      <c r="G1" t="s">
        <v>4</v>
      </c>
      <c r="T1" cm="1">
        <f t="array" ref="T1:V5">LINEST(F2:F20,B2:C20,TRUE,TRUE)</f>
        <v>2.7734677646177382E-4</v>
      </c>
      <c r="U1">
        <v>1.0306248007220339E-2</v>
      </c>
      <c r="V1">
        <v>-7.3344656271060122E-3</v>
      </c>
    </row>
    <row r="2" spans="1:22" x14ac:dyDescent="0.25">
      <c r="A2">
        <f>(EXP(-0.5*(POWER((C2-28)/5,2)))/(SQRTPI(2)*5))</f>
        <v>2.2184166935891109E-2</v>
      </c>
      <c r="B2">
        <f t="shared" ref="B2:B20" si="0">D2/SUM(D:D)</f>
        <v>1.7569985784337494E-2</v>
      </c>
      <c r="C2">
        <v>20</v>
      </c>
      <c r="D2">
        <v>9471.7452650878495</v>
      </c>
      <c r="E2">
        <v>-11.086938342965</v>
      </c>
      <c r="F2">
        <f>E2/D2</f>
        <v>-1.1705275039258745E-3</v>
      </c>
      <c r="G2">
        <f t="shared" ref="G2:G20" si="1">$T$1*C2+$U$1*B2+$V$1</f>
        <v>-1.6064494668938181E-3</v>
      </c>
      <c r="T2">
        <v>7.9133166779910211E-5</v>
      </c>
      <c r="U2">
        <v>1.9200519791155519E-2</v>
      </c>
      <c r="V2">
        <v>2.6953834016477142E-3</v>
      </c>
    </row>
    <row r="3" spans="1:22" x14ac:dyDescent="0.25">
      <c r="A3">
        <f t="shared" ref="A3:A20" si="2">(EXP(-0.5*(POWER((C3-28)/5,2)))/(SQRTPI(2)*5))</f>
        <v>2.9945493127148979E-2</v>
      </c>
      <c r="B3">
        <f t="shared" si="0"/>
        <v>2.9313338938123268E-2</v>
      </c>
      <c r="C3">
        <v>21</v>
      </c>
      <c r="D3">
        <v>15802.4305027378</v>
      </c>
      <c r="E3">
        <v>-23.449109714358801</v>
      </c>
      <c r="F3">
        <f t="shared" ref="F3:F20" si="3">E3/D3</f>
        <v>-1.483892601856164E-3</v>
      </c>
      <c r="G3">
        <f t="shared" si="1"/>
        <v>-1.208072780392754E-3</v>
      </c>
      <c r="T3">
        <v>0.4343877165158353</v>
      </c>
      <c r="U3">
        <v>1.8613086352460419E-3</v>
      </c>
      <c r="V3" t="e">
        <v>#N/A</v>
      </c>
    </row>
    <row r="4" spans="1:22" x14ac:dyDescent="0.25">
      <c r="A4">
        <f t="shared" si="2"/>
        <v>3.8837210996642599E-2</v>
      </c>
      <c r="B4">
        <f t="shared" si="0"/>
        <v>3.8553189729268862E-2</v>
      </c>
      <c r="C4">
        <v>22</v>
      </c>
      <c r="D4">
        <v>20783.510968902301</v>
      </c>
      <c r="E4">
        <v>2.5466976426371599</v>
      </c>
      <c r="F4">
        <f t="shared" si="3"/>
        <v>1.2253452491485685E-4</v>
      </c>
      <c r="G4">
        <f t="shared" si="1"/>
        <v>-8.3549781012772287E-4</v>
      </c>
      <c r="T4">
        <v>6.143964396812776</v>
      </c>
      <c r="U4">
        <v>16</v>
      </c>
      <c r="V4" t="e">
        <v>#N/A</v>
      </c>
    </row>
    <row r="5" spans="1:22" x14ac:dyDescent="0.25">
      <c r="A5">
        <f t="shared" si="2"/>
        <v>4.8394144903828679E-2</v>
      </c>
      <c r="B5">
        <f t="shared" si="0"/>
        <v>5.056905292602959E-2</v>
      </c>
      <c r="C5">
        <v>23</v>
      </c>
      <c r="D5">
        <v>27261.102740280799</v>
      </c>
      <c r="E5">
        <v>-43.123800040066499</v>
      </c>
      <c r="F5">
        <f t="shared" si="3"/>
        <v>-1.5818802508068427E-3</v>
      </c>
      <c r="G5">
        <f t="shared" si="1"/>
        <v>-4.3431256753930208E-4</v>
      </c>
      <c r="T5">
        <v>4.2571158648026156E-5</v>
      </c>
      <c r="U5">
        <v>5.5431517370263722E-5</v>
      </c>
      <c r="V5" t="e">
        <v>#N/A</v>
      </c>
    </row>
    <row r="6" spans="1:22" x14ac:dyDescent="0.25">
      <c r="A6">
        <f t="shared" si="2"/>
        <v>5.7938310552296549E-2</v>
      </c>
      <c r="B6">
        <f t="shared" si="0"/>
        <v>5.889514551359494E-2</v>
      </c>
      <c r="C6">
        <v>24</v>
      </c>
      <c r="D6">
        <v>31749.5883321847</v>
      </c>
      <c r="E6">
        <v>15.094549574912801</v>
      </c>
      <c r="F6">
        <f t="shared" si="3"/>
        <v>4.7542504857020111E-4</v>
      </c>
      <c r="G6">
        <f t="shared" si="1"/>
        <v>-7.1155015939000817E-5</v>
      </c>
    </row>
    <row r="7" spans="1:22" x14ac:dyDescent="0.25">
      <c r="A7">
        <f t="shared" si="2"/>
        <v>6.664492057835994E-2</v>
      </c>
      <c r="B7">
        <f t="shared" si="0"/>
        <v>6.8478702418633866E-2</v>
      </c>
      <c r="C7">
        <v>25</v>
      </c>
      <c r="D7">
        <v>36915.95618542</v>
      </c>
      <c r="E7">
        <v>-90.881573911120299</v>
      </c>
      <c r="F7">
        <f t="shared" si="3"/>
        <v>-2.4618507361598312E-3</v>
      </c>
      <c r="G7">
        <f t="shared" si="1"/>
        <v>3.0496227477741326E-4</v>
      </c>
    </row>
    <row r="8" spans="1:22" x14ac:dyDescent="0.25">
      <c r="A8">
        <f t="shared" si="2"/>
        <v>7.3654028060664664E-2</v>
      </c>
      <c r="B8">
        <f t="shared" si="0"/>
        <v>7.5273659225583101E-2</v>
      </c>
      <c r="C8">
        <v>26</v>
      </c>
      <c r="D8">
        <v>40579.026876124299</v>
      </c>
      <c r="E8">
        <v>97.107911164850904</v>
      </c>
      <c r="F8">
        <f t="shared" si="3"/>
        <v>2.393056675836325E-3</v>
      </c>
      <c r="G8">
        <f t="shared" si="1"/>
        <v>6.523395612899564E-4</v>
      </c>
      <c r="T8" t="s">
        <v>13</v>
      </c>
    </row>
    <row r="9" spans="1:22" x14ac:dyDescent="0.25">
      <c r="A9">
        <f t="shared" si="2"/>
        <v>7.8208538795091181E-2</v>
      </c>
      <c r="B9">
        <f t="shared" si="0"/>
        <v>7.8791193996720341E-2</v>
      </c>
      <c r="C9">
        <v>27</v>
      </c>
      <c r="D9">
        <v>42475.283009865801</v>
      </c>
      <c r="E9">
        <v>42.807665340808697</v>
      </c>
      <c r="F9">
        <f t="shared" si="3"/>
        <v>1.0078253117434366E-3</v>
      </c>
      <c r="G9">
        <f t="shared" si="1"/>
        <v>9.6593892347709032E-4</v>
      </c>
      <c r="T9" t="s">
        <v>12</v>
      </c>
      <c r="U9">
        <v>28</v>
      </c>
    </row>
    <row r="10" spans="1:22" x14ac:dyDescent="0.25">
      <c r="A10">
        <f t="shared" si="2"/>
        <v>7.9788456080286549E-2</v>
      </c>
      <c r="B10">
        <f t="shared" si="0"/>
        <v>8.1810781624754234E-2</v>
      </c>
      <c r="C10">
        <v>28</v>
      </c>
      <c r="D10">
        <v>44103.102472522602</v>
      </c>
      <c r="E10">
        <v>111.509908826641</v>
      </c>
      <c r="F10">
        <f t="shared" si="3"/>
        <v>2.5283914866559469E-3</v>
      </c>
      <c r="G10">
        <f t="shared" si="1"/>
        <v>1.2744063189129165E-3</v>
      </c>
      <c r="T10" t="s">
        <v>14</v>
      </c>
      <c r="U10">
        <f>1/(SQRTPI(2)*B10)</f>
        <v>4.8764022599280628</v>
      </c>
    </row>
    <row r="11" spans="1:22" x14ac:dyDescent="0.25">
      <c r="A11">
        <f t="shared" si="2"/>
        <v>7.8208538795091181E-2</v>
      </c>
      <c r="B11">
        <f t="shared" si="0"/>
        <v>8.0014211564689297E-2</v>
      </c>
      <c r="C11">
        <v>29</v>
      </c>
      <c r="D11">
        <v>43134.595487446502</v>
      </c>
      <c r="E11">
        <v>20.893534778164302</v>
      </c>
      <c r="F11">
        <f t="shared" si="3"/>
        <v>4.8437998645993946E-4</v>
      </c>
      <c r="G11">
        <f t="shared" si="1"/>
        <v>1.5332371987733144E-3</v>
      </c>
    </row>
    <row r="12" spans="1:22" x14ac:dyDescent="0.25">
      <c r="A12">
        <f t="shared" si="2"/>
        <v>7.3654028060664664E-2</v>
      </c>
      <c r="B12">
        <f t="shared" si="0"/>
        <v>7.8237965777531379E-2</v>
      </c>
      <c r="C12">
        <v>30</v>
      </c>
      <c r="D12">
        <v>42177.045047130101</v>
      </c>
      <c r="E12">
        <v>55.671738046978</v>
      </c>
      <c r="F12">
        <f t="shared" si="3"/>
        <v>1.3199534956697052E-3</v>
      </c>
      <c r="G12">
        <f t="shared" si="1"/>
        <v>1.7922775456308592E-3</v>
      </c>
    </row>
    <row r="13" spans="1:22" x14ac:dyDescent="0.25">
      <c r="A13">
        <f t="shared" si="2"/>
        <v>6.664492057835994E-2</v>
      </c>
      <c r="B13">
        <f t="shared" si="0"/>
        <v>7.3436798926028266E-2</v>
      </c>
      <c r="C13">
        <v>31</v>
      </c>
      <c r="D13">
        <v>39588.799959694697</v>
      </c>
      <c r="E13">
        <v>50.388705569921001</v>
      </c>
      <c r="F13">
        <f t="shared" si="3"/>
        <v>1.2728020455588871E-3</v>
      </c>
      <c r="G13">
        <f t="shared" si="1"/>
        <v>2.0201423057969953E-3</v>
      </c>
    </row>
    <row r="14" spans="1:22" x14ac:dyDescent="0.25">
      <c r="A14">
        <f t="shared" si="2"/>
        <v>5.7938310552296549E-2</v>
      </c>
      <c r="B14">
        <f t="shared" si="0"/>
        <v>6.5158591211482389E-2</v>
      </c>
      <c r="C14">
        <v>32</v>
      </c>
      <c r="D14">
        <v>35126.1284649027</v>
      </c>
      <c r="E14">
        <v>113.484761681962</v>
      </c>
      <c r="F14">
        <f t="shared" si="3"/>
        <v>3.2307790992495409E-3</v>
      </c>
      <c r="G14">
        <f t="shared" si="1"/>
        <v>2.2121718204973747E-3</v>
      </c>
    </row>
    <row r="15" spans="1:22" x14ac:dyDescent="0.25">
      <c r="A15">
        <f t="shared" si="2"/>
        <v>4.8394144903828679E-2</v>
      </c>
      <c r="B15">
        <f t="shared" si="0"/>
        <v>5.3202642062452392E-2</v>
      </c>
      <c r="C15">
        <v>33</v>
      </c>
      <c r="D15">
        <v>28680.835558467599</v>
      </c>
      <c r="E15">
        <v>113.36313616868701</v>
      </c>
      <c r="F15">
        <f t="shared" si="3"/>
        <v>3.9525743919694902E-3</v>
      </c>
      <c r="G15">
        <f t="shared" si="1"/>
        <v>2.3662976198675313E-3</v>
      </c>
    </row>
    <row r="16" spans="1:22" x14ac:dyDescent="0.25">
      <c r="A16">
        <f t="shared" si="2"/>
        <v>3.8837210996642599E-2</v>
      </c>
      <c r="B16">
        <f t="shared" si="0"/>
        <v>4.9203477733386722E-2</v>
      </c>
      <c r="C16">
        <v>34</v>
      </c>
      <c r="D16">
        <v>26524.9393464227</v>
      </c>
      <c r="E16">
        <v>111.294388258778</v>
      </c>
      <c r="F16">
        <f t="shared" si="3"/>
        <v>4.1958395005260501E-3</v>
      </c>
      <c r="G16">
        <f t="shared" si="1"/>
        <v>2.6024280169323248E-3</v>
      </c>
    </row>
    <row r="17" spans="1:7" x14ac:dyDescent="0.25">
      <c r="A17">
        <f t="shared" si="2"/>
        <v>2.9945493127148979E-2</v>
      </c>
      <c r="B17">
        <f t="shared" si="0"/>
        <v>3.910811004355718E-2</v>
      </c>
      <c r="C17">
        <v>35</v>
      </c>
      <c r="D17">
        <v>21082.661117563599</v>
      </c>
      <c r="E17">
        <v>-39.103574915565801</v>
      </c>
      <c r="F17">
        <f t="shared" si="3"/>
        <v>-1.8547741529170287E-3</v>
      </c>
      <c r="G17">
        <f t="shared" si="1"/>
        <v>2.7757294302586362E-3</v>
      </c>
    </row>
    <row r="18" spans="1:7" x14ac:dyDescent="0.25">
      <c r="A18">
        <f t="shared" si="2"/>
        <v>2.2184166935891109E-2</v>
      </c>
      <c r="B18">
        <f t="shared" si="0"/>
        <v>2.9696966321975458E-2</v>
      </c>
      <c r="C18">
        <v>36</v>
      </c>
      <c r="D18">
        <v>16009.2389146034</v>
      </c>
      <c r="E18">
        <v>97.082552211368395</v>
      </c>
      <c r="F18">
        <f t="shared" si="3"/>
        <v>6.0641578734146485E-3</v>
      </c>
      <c r="G18">
        <f t="shared" si="1"/>
        <v>2.9560826254941943E-3</v>
      </c>
    </row>
    <row r="19" spans="1:7" x14ac:dyDescent="0.25">
      <c r="A19">
        <f t="shared" si="2"/>
        <v>1.5790031660178831E-2</v>
      </c>
      <c r="B19">
        <f t="shared" si="0"/>
        <v>1.9325097122286233E-2</v>
      </c>
      <c r="C19">
        <v>37</v>
      </c>
      <c r="D19">
        <v>10417.902405393401</v>
      </c>
      <c r="E19">
        <v>20.726319949828099</v>
      </c>
      <c r="F19">
        <f t="shared" si="3"/>
        <v>1.9894907000758597E-3</v>
      </c>
      <c r="G19">
        <f t="shared" si="1"/>
        <v>3.1265343456855213E-3</v>
      </c>
    </row>
    <row r="20" spans="1:7" x14ac:dyDescent="0.25">
      <c r="A20">
        <f t="shared" si="2"/>
        <v>1.0798193302637612E-2</v>
      </c>
      <c r="B20">
        <f t="shared" si="0"/>
        <v>1.3361089079565045E-2</v>
      </c>
      <c r="C20">
        <v>38</v>
      </c>
      <c r="D20">
        <v>7202.7851234006603</v>
      </c>
      <c r="E20">
        <v>23.662517858804801</v>
      </c>
      <c r="F20">
        <f t="shared" si="3"/>
        <v>3.2851900276643247E-3</v>
      </c>
      <c r="G20">
        <f t="shared" si="1"/>
        <v>3.3424145761419529E-3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0F4E-5B37-4FAC-9323-2D074DAF35A5}">
  <dimension ref="A1:U20"/>
  <sheetViews>
    <sheetView workbookViewId="0">
      <selection activeCell="I36" sqref="I36"/>
    </sheetView>
  </sheetViews>
  <sheetFormatPr defaultRowHeight="15" x14ac:dyDescent="0.25"/>
  <cols>
    <col min="19" max="19" width="12.7109375" bestFit="1" customWidth="1"/>
    <col min="20" max="20" width="12" bestFit="1" customWidth="1"/>
    <col min="21" max="21" width="12.7109375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8</v>
      </c>
      <c r="F1" t="s">
        <v>4</v>
      </c>
      <c r="S1" cm="1">
        <f t="array" ref="S1:U5">LINEST(E2:E20,A2:B20,TRUE,TRUE)</f>
        <v>-7.6061481013558305E-5</v>
      </c>
      <c r="T1">
        <v>0.17282153540273976</v>
      </c>
      <c r="U1">
        <v>-1.640275614604899E-2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10513.419805944</v>
      </c>
      <c r="D2">
        <v>-260.88279185779601</v>
      </c>
      <c r="E2">
        <v>-2.4814265640785899E-2</v>
      </c>
      <c r="F2">
        <f t="shared" ref="F2:F20" si="0">$S$1*B2+$T$1*A2+$U$1</f>
        <v>-1.4090083974828763E-2</v>
      </c>
      <c r="S2">
        <v>3.7755375937331421E-4</v>
      </c>
      <c r="T2">
        <v>9.207688927232302E-2</v>
      </c>
      <c r="U2">
        <v>1.3181340616141369E-2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15988.668746810999</v>
      </c>
      <c r="D3">
        <v>-167.936288728205</v>
      </c>
      <c r="E3">
        <v>-1.05034566284138E-2</v>
      </c>
      <c r="F3">
        <f t="shared" si="0"/>
        <v>-1.2824821146707636E-2</v>
      </c>
      <c r="S3">
        <v>0.20576156497109627</v>
      </c>
      <c r="T3">
        <v>8.6147134824724261E-3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22857.607401743298</v>
      </c>
      <c r="D4">
        <v>60.921242514129403</v>
      </c>
      <c r="E4">
        <v>2.6652501919112799E-3</v>
      </c>
      <c r="F4">
        <f t="shared" si="0"/>
        <v>-1.136420229314733E-2</v>
      </c>
      <c r="S4">
        <v>2.072542006493133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29372.766707371102</v>
      </c>
      <c r="D5">
        <v>-414.02008684775899</v>
      </c>
      <c r="E5" s="1">
        <v>-1.4095372457503599E-2</v>
      </c>
      <c r="F5">
        <f t="shared" si="0"/>
        <v>-9.7886197825784848E-3</v>
      </c>
      <c r="S5">
        <v>3.0762031523618501E-4</v>
      </c>
      <c r="T5">
        <v>1.187412614161475E-3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35050.259111163898</v>
      </c>
      <c r="D6">
        <v>-52.782418797259403</v>
      </c>
      <c r="E6" s="1">
        <v>-1.50590666476549E-3</v>
      </c>
      <c r="F6">
        <f t="shared" si="0"/>
        <v>-8.21524390208574E-3</v>
      </c>
    </row>
    <row r="7" spans="1:21" x14ac:dyDescent="0.25">
      <c r="A7">
        <f t="shared" si="1"/>
        <v>6.664492057835994E-2</v>
      </c>
      <c r="B7">
        <v>25</v>
      </c>
      <c r="C7">
        <v>38870.553736633898</v>
      </c>
      <c r="D7">
        <v>-490.67591510542098</v>
      </c>
      <c r="E7">
        <v>-1.2623332264057201E-2</v>
      </c>
      <c r="F7">
        <f t="shared" si="0"/>
        <v>-6.7866156702421371E-3</v>
      </c>
    </row>
    <row r="8" spans="1:21" x14ac:dyDescent="0.25">
      <c r="A8">
        <f t="shared" si="1"/>
        <v>7.3654028060664664E-2</v>
      </c>
      <c r="B8">
        <v>26</v>
      </c>
      <c r="C8">
        <v>40594.509041380901</v>
      </c>
      <c r="D8">
        <v>-264.468841145422</v>
      </c>
      <c r="E8">
        <v>-6.5148919740802801E-3</v>
      </c>
      <c r="F8">
        <f t="shared" si="0"/>
        <v>-5.6513524343609605E-3</v>
      </c>
      <c r="S8" t="s">
        <v>13</v>
      </c>
    </row>
    <row r="9" spans="1:21" x14ac:dyDescent="0.25">
      <c r="A9">
        <f t="shared" si="1"/>
        <v>7.8208538795091181E-2</v>
      </c>
      <c r="B9">
        <v>27</v>
      </c>
      <c r="C9">
        <v>42212.812337595897</v>
      </c>
      <c r="D9">
        <v>-327.48314037570202</v>
      </c>
      <c r="E9">
        <v>-7.7579086121214499E-3</v>
      </c>
      <c r="F9">
        <f t="shared" si="0"/>
        <v>-4.9402963772426679E-3</v>
      </c>
      <c r="S9" t="s">
        <v>12</v>
      </c>
      <c r="T9">
        <v>28</v>
      </c>
    </row>
    <row r="10" spans="1:21" x14ac:dyDescent="0.25">
      <c r="A10">
        <f t="shared" si="1"/>
        <v>7.9788456080286549E-2</v>
      </c>
      <c r="B10">
        <v>28</v>
      </c>
      <c r="C10">
        <v>42852.755934621498</v>
      </c>
      <c r="D10">
        <v>-286.85779241880402</v>
      </c>
      <c r="E10">
        <v>-6.69403370127351E-3</v>
      </c>
      <c r="F10">
        <f t="shared" si="0"/>
        <v>-4.7433141272194349E-3</v>
      </c>
      <c r="S10" t="s">
        <v>14</v>
      </c>
      <c r="T10">
        <f>1/(SQRTPI(2)*A10)</f>
        <v>5</v>
      </c>
    </row>
    <row r="11" spans="1:21" x14ac:dyDescent="0.25">
      <c r="A11">
        <f t="shared" si="1"/>
        <v>7.8208538795091181E-2</v>
      </c>
      <c r="B11">
        <v>29</v>
      </c>
      <c r="C11">
        <v>42066.285443663102</v>
      </c>
      <c r="D11">
        <v>-42.946210685664198</v>
      </c>
      <c r="E11">
        <v>-1.02091758834232E-3</v>
      </c>
      <c r="F11">
        <f t="shared" si="0"/>
        <v>-5.0924193392697849E-3</v>
      </c>
    </row>
    <row r="12" spans="1:21" x14ac:dyDescent="0.25">
      <c r="A12">
        <f t="shared" si="1"/>
        <v>7.3654028060664664E-2</v>
      </c>
      <c r="B12">
        <v>30</v>
      </c>
      <c r="C12">
        <v>37544.382242466403</v>
      </c>
      <c r="D12">
        <v>-422.08774418030498</v>
      </c>
      <c r="E12">
        <v>-1.1242367538621499E-2</v>
      </c>
      <c r="F12">
        <f t="shared" si="0"/>
        <v>-5.9555983584151928E-3</v>
      </c>
    </row>
    <row r="13" spans="1:21" x14ac:dyDescent="0.25">
      <c r="A13">
        <f t="shared" si="1"/>
        <v>6.664492057835994E-2</v>
      </c>
      <c r="B13">
        <v>31</v>
      </c>
      <c r="C13">
        <v>33568.498592955497</v>
      </c>
      <c r="D13">
        <v>-482.36372835926301</v>
      </c>
      <c r="E13">
        <v>-1.4369535385192599E-2</v>
      </c>
      <c r="F13">
        <f t="shared" si="0"/>
        <v>-7.2429845563234865E-3</v>
      </c>
    </row>
    <row r="14" spans="1:21" x14ac:dyDescent="0.25">
      <c r="A14">
        <f t="shared" si="1"/>
        <v>5.7938310552296549E-2</v>
      </c>
      <c r="B14">
        <v>32</v>
      </c>
      <c r="C14">
        <v>29640.775603577498</v>
      </c>
      <c r="D14">
        <v>184.31193660980901</v>
      </c>
      <c r="E14">
        <v>6.2181887233599704E-3</v>
      </c>
      <c r="F14">
        <f t="shared" si="0"/>
        <v>-8.8237357501942063E-3</v>
      </c>
    </row>
    <row r="15" spans="1:21" x14ac:dyDescent="0.25">
      <c r="A15">
        <f t="shared" si="1"/>
        <v>4.8394144903828679E-2</v>
      </c>
      <c r="B15">
        <v>33</v>
      </c>
      <c r="C15">
        <v>24296.235138558899</v>
      </c>
      <c r="D15">
        <v>-394.321512466233</v>
      </c>
      <c r="E15">
        <v>-1.6229737250131899E-2</v>
      </c>
      <c r="F15">
        <f t="shared" si="0"/>
        <v>-1.0549234592714068E-2</v>
      </c>
    </row>
    <row r="16" spans="1:21" x14ac:dyDescent="0.25">
      <c r="A16">
        <f t="shared" si="1"/>
        <v>3.8837210996642599E-2</v>
      </c>
      <c r="B16">
        <v>34</v>
      </c>
      <c r="C16">
        <v>18791.600275231402</v>
      </c>
      <c r="D16">
        <v>-203.75884770665101</v>
      </c>
      <c r="E16" s="1">
        <v>-1.0843081202361399E-2</v>
      </c>
      <c r="F16">
        <f t="shared" si="0"/>
        <v>-1.2276940065310028E-2</v>
      </c>
    </row>
    <row r="17" spans="1:6" x14ac:dyDescent="0.25">
      <c r="A17">
        <f t="shared" si="1"/>
        <v>2.9945493127148979E-2</v>
      </c>
      <c r="B17">
        <v>35</v>
      </c>
      <c r="C17">
        <v>13928.1288212539</v>
      </c>
      <c r="D17">
        <v>-151.86855218821299</v>
      </c>
      <c r="E17">
        <v>-1.0903729721142799E-2</v>
      </c>
      <c r="F17">
        <f t="shared" si="0"/>
        <v>-1.3889681880897453E-2</v>
      </c>
    </row>
    <row r="18" spans="1:6" x14ac:dyDescent="0.25">
      <c r="A18">
        <f t="shared" si="1"/>
        <v>2.2184166935891109E-2</v>
      </c>
      <c r="B18">
        <v>36</v>
      </c>
      <c r="C18">
        <v>11246.879380476001</v>
      </c>
      <c r="D18">
        <v>-9.97588272443374</v>
      </c>
      <c r="E18">
        <v>-8.8699117212471797E-4</v>
      </c>
      <c r="F18">
        <f t="shared" si="0"/>
        <v>-1.5307067671045695E-2</v>
      </c>
    </row>
    <row r="19" spans="1:6" x14ac:dyDescent="0.25">
      <c r="A19">
        <f t="shared" si="1"/>
        <v>1.5790031660178831E-2</v>
      </c>
      <c r="B19">
        <v>37</v>
      </c>
      <c r="C19">
        <v>8002.7570381330997</v>
      </c>
      <c r="D19">
        <v>-238.65850599844899</v>
      </c>
      <c r="E19">
        <v>-2.9822035688606099E-2</v>
      </c>
      <c r="F19">
        <f t="shared" si="0"/>
        <v>-1.648817342798067E-2</v>
      </c>
    </row>
    <row r="20" spans="1:6" x14ac:dyDescent="0.25">
      <c r="A20">
        <f t="shared" si="1"/>
        <v>1.0798193302637612E-2</v>
      </c>
      <c r="B20">
        <v>38</v>
      </c>
      <c r="C20">
        <v>5020.51675563549</v>
      </c>
      <c r="D20">
        <v>-102.98682843879</v>
      </c>
      <c r="E20">
        <v>-2.0513192854737201E-2</v>
      </c>
      <c r="F20">
        <f t="shared" si="0"/>
        <v>-1.7426932078426792E-2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E2B5-17AD-4091-8927-F7BD85ACA193}">
  <dimension ref="A1:U20"/>
  <sheetViews>
    <sheetView workbookViewId="0">
      <selection activeCell="O30" sqref="O30"/>
    </sheetView>
  </sheetViews>
  <sheetFormatPr defaultRowHeight="15" x14ac:dyDescent="0.25"/>
  <cols>
    <col min="19" max="19" width="12" bestFit="1" customWidth="1"/>
    <col min="20" max="20" width="12.7109375" bestFit="1" customWidth="1"/>
    <col min="21" max="21" width="12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9</v>
      </c>
      <c r="F1" t="s">
        <v>4</v>
      </c>
      <c r="S1" cm="1">
        <f t="array" ref="S1:U5">LINEST(E2:E20,A2:B20,TRUE,TRUE)</f>
        <v>1.3307906384036031E-5</v>
      </c>
      <c r="T1">
        <v>-7.207604365278357E-2</v>
      </c>
      <c r="U1">
        <v>5.1673170714627448E-3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10513.419805944</v>
      </c>
      <c r="D2">
        <v>96.789294018605503</v>
      </c>
      <c r="E2">
        <v>9.20626169268755E-3</v>
      </c>
      <c r="F2">
        <f t="shared" ref="F2:F20" si="0">$S$1*B2+$T$1*A2+$U$1</f>
        <v>3.8345282146715399E-3</v>
      </c>
      <c r="S2">
        <v>2.8063160558108001E-4</v>
      </c>
      <c r="T2">
        <v>6.8439750980876332E-2</v>
      </c>
      <c r="U2">
        <v>9.7975472074727545E-3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15988.668746810999</v>
      </c>
      <c r="D3">
        <v>19.288474258416699</v>
      </c>
      <c r="E3">
        <v>1.2063840063147101E-3</v>
      </c>
      <c r="F3">
        <f t="shared" si="0"/>
        <v>3.2884304356909813E-3</v>
      </c>
      <c r="S3">
        <v>7.2405632892006605E-2</v>
      </c>
      <c r="T3">
        <v>6.403222895250792E-3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22857.607401743298</v>
      </c>
      <c r="D4">
        <v>-46.358859934844901</v>
      </c>
      <c r="E4">
        <v>-2.0281589022002802E-3</v>
      </c>
      <c r="F4">
        <f t="shared" si="0"/>
        <v>2.6608584967651597E-3</v>
      </c>
      <c r="S4">
        <v>0.62445944442503853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29372.766707371102</v>
      </c>
      <c r="D5">
        <v>201.64057249616599</v>
      </c>
      <c r="E5" s="1">
        <v>6.8648818310181299E-3</v>
      </c>
      <c r="F5">
        <f t="shared" si="0"/>
        <v>1.9853404176680845E-3</v>
      </c>
      <c r="S5">
        <v>5.1207252384757244E-5</v>
      </c>
      <c r="T5">
        <v>6.5602021514022302E-4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35050.259111163898</v>
      </c>
      <c r="D6">
        <v>-170.634323739857</v>
      </c>
      <c r="E6" s="1">
        <v>-4.8682756723332603E-3</v>
      </c>
      <c r="F6">
        <f t="shared" si="0"/>
        <v>1.3107426241437525E-3</v>
      </c>
    </row>
    <row r="7" spans="1:21" x14ac:dyDescent="0.25">
      <c r="A7">
        <f t="shared" si="1"/>
        <v>6.664492057835994E-2</v>
      </c>
      <c r="B7">
        <v>25</v>
      </c>
      <c r="C7">
        <v>38870.553736633898</v>
      </c>
      <c r="D7">
        <v>61.233845236352501</v>
      </c>
      <c r="E7">
        <v>1.5753273197814501E-3</v>
      </c>
      <c r="F7">
        <f t="shared" si="0"/>
        <v>6.9651252622148028E-4</v>
      </c>
    </row>
    <row r="8" spans="1:21" x14ac:dyDescent="0.25">
      <c r="A8">
        <f t="shared" si="1"/>
        <v>7.3654028060664664E-2</v>
      </c>
      <c r="B8">
        <v>26</v>
      </c>
      <c r="C8">
        <v>40594.509041380901</v>
      </c>
      <c r="D8">
        <v>-158.375077524614</v>
      </c>
      <c r="E8">
        <v>-3.90139162326539E-3</v>
      </c>
      <c r="F8">
        <f t="shared" si="0"/>
        <v>2.0463169574386902E-4</v>
      </c>
      <c r="S8" t="s">
        <v>13</v>
      </c>
    </row>
    <row r="9" spans="1:21" x14ac:dyDescent="0.25">
      <c r="A9">
        <f t="shared" si="1"/>
        <v>7.8208538795091181E-2</v>
      </c>
      <c r="B9">
        <v>27</v>
      </c>
      <c r="C9">
        <v>42212.812337595897</v>
      </c>
      <c r="D9">
        <v>132.422216393805</v>
      </c>
      <c r="E9">
        <v>3.1370147843920401E-3</v>
      </c>
      <c r="F9">
        <f t="shared" si="0"/>
        <v>-1.1033151238369187E-4</v>
      </c>
      <c r="S9" t="s">
        <v>12</v>
      </c>
      <c r="T9">
        <v>28</v>
      </c>
    </row>
    <row r="10" spans="1:21" x14ac:dyDescent="0.25">
      <c r="A10">
        <f t="shared" si="1"/>
        <v>7.9788456080286549E-2</v>
      </c>
      <c r="B10">
        <v>28</v>
      </c>
      <c r="C10">
        <v>42852.755934621498</v>
      </c>
      <c r="D10">
        <v>190.21590924634401</v>
      </c>
      <c r="E10">
        <v>4.43882558070589E-3</v>
      </c>
      <c r="F10">
        <f t="shared" si="0"/>
        <v>-2.1089779321518433E-4</v>
      </c>
      <c r="S10" t="s">
        <v>14</v>
      </c>
      <c r="T10">
        <f>1/(SQRTPI(2)*A10)</f>
        <v>5</v>
      </c>
    </row>
    <row r="11" spans="1:21" x14ac:dyDescent="0.25">
      <c r="A11">
        <f t="shared" si="1"/>
        <v>7.8208538795091181E-2</v>
      </c>
      <c r="B11">
        <v>29</v>
      </c>
      <c r="C11">
        <v>42066.285443663102</v>
      </c>
      <c r="D11">
        <v>-25.4667482684224</v>
      </c>
      <c r="E11">
        <v>-6.0539569871289397E-4</v>
      </c>
      <c r="F11">
        <f t="shared" si="0"/>
        <v>-8.3715699615619608E-5</v>
      </c>
    </row>
    <row r="12" spans="1:21" x14ac:dyDescent="0.25">
      <c r="A12">
        <f t="shared" si="1"/>
        <v>7.3654028060664664E-2</v>
      </c>
      <c r="B12">
        <v>30</v>
      </c>
      <c r="C12">
        <v>37544.382242466403</v>
      </c>
      <c r="D12">
        <v>43.510964945796204</v>
      </c>
      <c r="E12">
        <v>1.1589207851336199E-3</v>
      </c>
      <c r="F12">
        <f t="shared" si="0"/>
        <v>2.5786332128001355E-4</v>
      </c>
    </row>
    <row r="13" spans="1:21" x14ac:dyDescent="0.25">
      <c r="A13">
        <f t="shared" si="1"/>
        <v>6.664492057835994E-2</v>
      </c>
      <c r="B13">
        <v>31</v>
      </c>
      <c r="C13">
        <v>33568.498592955497</v>
      </c>
      <c r="D13">
        <v>300.30344015145602</v>
      </c>
      <c r="E13">
        <v>8.9459896253589501E-3</v>
      </c>
      <c r="F13">
        <f t="shared" si="0"/>
        <v>7.7635996452569619E-4</v>
      </c>
    </row>
    <row r="14" spans="1:21" x14ac:dyDescent="0.25">
      <c r="A14">
        <f t="shared" si="1"/>
        <v>5.7938310552296549E-2</v>
      </c>
      <c r="B14">
        <v>32</v>
      </c>
      <c r="C14">
        <v>29640.775603577498</v>
      </c>
      <c r="D14">
        <v>-422.562575820603</v>
      </c>
      <c r="E14">
        <v>-1.42561241133515E-2</v>
      </c>
      <c r="F14">
        <f t="shared" si="0"/>
        <v>1.4172058752160411E-3</v>
      </c>
    </row>
    <row r="15" spans="1:21" x14ac:dyDescent="0.25">
      <c r="A15">
        <f t="shared" si="1"/>
        <v>4.8394144903828679E-2</v>
      </c>
      <c r="B15">
        <v>33</v>
      </c>
      <c r="C15">
        <v>24296.235138558899</v>
      </c>
      <c r="D15">
        <v>181.608096343732</v>
      </c>
      <c r="E15">
        <v>7.47474229270669E-3</v>
      </c>
      <c r="F15">
        <f t="shared" si="0"/>
        <v>2.1184194815084445E-3</v>
      </c>
    </row>
    <row r="16" spans="1:21" x14ac:dyDescent="0.25">
      <c r="A16">
        <f t="shared" si="1"/>
        <v>3.8837210996642599E-2</v>
      </c>
      <c r="B16">
        <v>34</v>
      </c>
      <c r="C16">
        <v>18791.600275231402</v>
      </c>
      <c r="D16">
        <v>50.167456358969098</v>
      </c>
      <c r="E16" s="1">
        <v>2.6696745154319301E-3</v>
      </c>
      <c r="F16">
        <f t="shared" si="0"/>
        <v>2.820553373373592E-3</v>
      </c>
    </row>
    <row r="17" spans="1:6" x14ac:dyDescent="0.25">
      <c r="A17">
        <f t="shared" si="1"/>
        <v>2.9945493127148979E-2</v>
      </c>
      <c r="B17">
        <v>35</v>
      </c>
      <c r="C17">
        <v>13928.1288212539</v>
      </c>
      <c r="D17">
        <v>87.630767216076507</v>
      </c>
      <c r="E17">
        <v>6.2916396265918001E-3</v>
      </c>
      <c r="F17">
        <f t="shared" si="0"/>
        <v>3.4747411250674858E-3</v>
      </c>
    </row>
    <row r="18" spans="1:6" x14ac:dyDescent="0.25">
      <c r="A18">
        <f t="shared" si="1"/>
        <v>2.2184166935891109E-2</v>
      </c>
      <c r="B18">
        <v>36</v>
      </c>
      <c r="C18">
        <v>11246.879380476001</v>
      </c>
      <c r="D18">
        <v>-72.216130673865905</v>
      </c>
      <c r="E18">
        <v>-6.4209927243666599E-3</v>
      </c>
      <c r="F18">
        <f t="shared" si="0"/>
        <v>4.0474547168161158E-3</v>
      </c>
    </row>
    <row r="19" spans="1:6" x14ac:dyDescent="0.25">
      <c r="A19">
        <f t="shared" si="1"/>
        <v>1.5790031660178831E-2</v>
      </c>
      <c r="B19">
        <v>37</v>
      </c>
      <c r="C19">
        <v>8002.7570381330997</v>
      </c>
      <c r="D19">
        <v>62.738449878179097</v>
      </c>
      <c r="E19">
        <v>7.8396044737120696E-3</v>
      </c>
      <c r="F19">
        <f t="shared" si="0"/>
        <v>4.5216265964541941E-3</v>
      </c>
    </row>
    <row r="20" spans="1:6" x14ac:dyDescent="0.25">
      <c r="A20">
        <f t="shared" si="1"/>
        <v>1.0798193302637612E-2</v>
      </c>
      <c r="B20">
        <v>38</v>
      </c>
      <c r="C20">
        <v>5020.51675563549</v>
      </c>
      <c r="D20">
        <v>46.068876876131803</v>
      </c>
      <c r="E20">
        <v>9.1761225225311296E-3</v>
      </c>
      <c r="F20">
        <f t="shared" si="0"/>
        <v>4.8947264622040106E-3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B3B8-9CEE-4684-959B-58A993A0FAB1}">
  <dimension ref="A1:U20"/>
  <sheetViews>
    <sheetView workbookViewId="0">
      <selection activeCell="T17" sqref="T17"/>
    </sheetView>
  </sheetViews>
  <sheetFormatPr defaultRowHeight="15" x14ac:dyDescent="0.25"/>
  <cols>
    <col min="19" max="19" width="12" bestFit="1" customWidth="1"/>
    <col min="20" max="20" width="12.7109375" bestFit="1" customWidth="1"/>
    <col min="21" max="21" width="12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10</v>
      </c>
      <c r="F1" t="s">
        <v>4</v>
      </c>
      <c r="S1" cm="1">
        <f t="array" ref="S1:U5">LINEST(E2:E20,A2:B20,TRUE,TRUE)</f>
        <v>5.143838607308121E-5</v>
      </c>
      <c r="T1">
        <v>-7.7408696410838709E-2</v>
      </c>
      <c r="U1">
        <v>3.9870672909106362E-3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10513.419805944</v>
      </c>
      <c r="D2">
        <v>48.451223814460803</v>
      </c>
      <c r="E2">
        <v>4.60851223567307E-3</v>
      </c>
      <c r="F2">
        <f t="shared" ref="F2:F20" si="0">$S$1*B2+$T$1*A2+$U$1</f>
        <v>3.2985875689044994E-3</v>
      </c>
      <c r="S2">
        <v>1.1515748820811769E-4</v>
      </c>
      <c r="T2">
        <v>2.8084327138518619E-2</v>
      </c>
      <c r="U2">
        <v>4.0204342795845333E-3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15988.668746810999</v>
      </c>
      <c r="D3">
        <v>21.3229364529519</v>
      </c>
      <c r="E3">
        <v>1.3336280080982199E-3</v>
      </c>
      <c r="F3">
        <f t="shared" si="0"/>
        <v>2.7492318120930091E-3</v>
      </c>
      <c r="S3">
        <v>0.36832748745856242</v>
      </c>
      <c r="T3">
        <v>2.6275695623340935E-3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22857.607401743298</v>
      </c>
      <c r="D4">
        <v>25.054460812937702</v>
      </c>
      <c r="E4">
        <v>1.09611038340901E-3</v>
      </c>
      <c r="F4">
        <f t="shared" si="0"/>
        <v>2.1123739090356296E-3</v>
      </c>
      <c r="S4">
        <v>4.6647904430940423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29372.766707371102</v>
      </c>
      <c r="D5">
        <v>19.837113851274299</v>
      </c>
      <c r="E5" s="1">
        <v>6.7535734882938803E-4</v>
      </c>
      <c r="F5">
        <f t="shared" si="0"/>
        <v>1.4240224996688927E-3</v>
      </c>
      <c r="S5">
        <v>6.4412562826952151E-5</v>
      </c>
      <c r="T5">
        <v>1.1046594887847328E-4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35050.259111163898</v>
      </c>
      <c r="D6">
        <v>-41.494659991288401</v>
      </c>
      <c r="E6" s="1">
        <v>-1.1838617186733301E-3</v>
      </c>
      <c r="F6">
        <f t="shared" si="0"/>
        <v>7.3665946456496871E-4</v>
      </c>
    </row>
    <row r="7" spans="1:21" x14ac:dyDescent="0.25">
      <c r="A7">
        <f t="shared" si="1"/>
        <v>6.664492057835994E-2</v>
      </c>
      <c r="B7">
        <v>25</v>
      </c>
      <c r="C7">
        <v>38870.553736633898</v>
      </c>
      <c r="D7">
        <v>170.67534690175401</v>
      </c>
      <c r="E7">
        <v>4.3908648191162501E-3</v>
      </c>
      <c r="F7">
        <f t="shared" si="0"/>
        <v>1.1413051836294506E-4</v>
      </c>
    </row>
    <row r="8" spans="1:21" x14ac:dyDescent="0.25">
      <c r="A8">
        <f t="shared" si="1"/>
        <v>7.3654028060664664E-2</v>
      </c>
      <c r="B8">
        <v>26</v>
      </c>
      <c r="C8">
        <v>40594.509041380901</v>
      </c>
      <c r="D8">
        <v>98.120149887195893</v>
      </c>
      <c r="E8">
        <v>2.4170793588653701E-3</v>
      </c>
      <c r="F8">
        <f t="shared" si="0"/>
        <v>-3.7699696877263947E-4</v>
      </c>
      <c r="S8" t="s">
        <v>13</v>
      </c>
    </row>
    <row r="9" spans="1:21" x14ac:dyDescent="0.25">
      <c r="A9">
        <f t="shared" si="1"/>
        <v>7.8208538795091181E-2</v>
      </c>
      <c r="B9">
        <v>27</v>
      </c>
      <c r="C9">
        <v>42212.812337595897</v>
      </c>
      <c r="D9">
        <v>34.699328192832397</v>
      </c>
      <c r="E9">
        <v>8.2200939172982301E-4</v>
      </c>
      <c r="F9">
        <f t="shared" si="0"/>
        <v>-6.7811732144068548E-4</v>
      </c>
      <c r="S9" t="s">
        <v>12</v>
      </c>
      <c r="T9">
        <v>28</v>
      </c>
    </row>
    <row r="10" spans="1:21" x14ac:dyDescent="0.25">
      <c r="A10">
        <f t="shared" si="1"/>
        <v>7.9788456080286549E-2</v>
      </c>
      <c r="B10">
        <v>28</v>
      </c>
      <c r="C10">
        <v>42852.755934621498</v>
      </c>
      <c r="D10">
        <v>-95.634141221245599</v>
      </c>
      <c r="E10">
        <v>-2.2316917345327801E-3</v>
      </c>
      <c r="F10">
        <f t="shared" si="0"/>
        <v>-7.4897827285152867E-4</v>
      </c>
      <c r="S10" t="s">
        <v>14</v>
      </c>
      <c r="T10">
        <f>1/(SQRTPI(2)*A10)</f>
        <v>5</v>
      </c>
    </row>
    <row r="11" spans="1:21" x14ac:dyDescent="0.25">
      <c r="A11">
        <f t="shared" si="1"/>
        <v>7.8208538795091181E-2</v>
      </c>
      <c r="B11">
        <v>29</v>
      </c>
      <c r="C11">
        <v>42066.285443663102</v>
      </c>
      <c r="D11">
        <v>-95.085506458451405</v>
      </c>
      <c r="E11">
        <v>-2.2603732527273798E-3</v>
      </c>
      <c r="F11">
        <f t="shared" si="0"/>
        <v>-5.7524054929452249E-4</v>
      </c>
    </row>
    <row r="12" spans="1:21" x14ac:dyDescent="0.25">
      <c r="A12">
        <f t="shared" si="1"/>
        <v>7.3654028060664664E-2</v>
      </c>
      <c r="B12">
        <v>30</v>
      </c>
      <c r="C12">
        <v>37544.382242466403</v>
      </c>
      <c r="D12">
        <v>49.372930346389801</v>
      </c>
      <c r="E12">
        <v>1.3150550734203801E-3</v>
      </c>
      <c r="F12">
        <f t="shared" si="0"/>
        <v>-1.7124342448031436E-4</v>
      </c>
    </row>
    <row r="13" spans="1:21" x14ac:dyDescent="0.25">
      <c r="A13">
        <f t="shared" si="1"/>
        <v>6.664492057835994E-2</v>
      </c>
      <c r="B13">
        <v>31</v>
      </c>
      <c r="C13">
        <v>33568.498592955497</v>
      </c>
      <c r="D13">
        <v>106.781423427226</v>
      </c>
      <c r="E13">
        <v>3.1810008759115098E-3</v>
      </c>
      <c r="F13">
        <f t="shared" si="0"/>
        <v>4.227608348014323E-4</v>
      </c>
    </row>
    <row r="14" spans="1:21" x14ac:dyDescent="0.25">
      <c r="A14">
        <f t="shared" si="1"/>
        <v>5.7938310552296549E-2</v>
      </c>
      <c r="B14">
        <v>32</v>
      </c>
      <c r="C14">
        <v>29640.775603577498</v>
      </c>
      <c r="D14">
        <v>-48.0072776425082</v>
      </c>
      <c r="E14">
        <v>-1.6196363511052599E-3</v>
      </c>
      <c r="F14">
        <f t="shared" si="0"/>
        <v>1.1481665531496185E-3</v>
      </c>
    </row>
    <row r="15" spans="1:21" x14ac:dyDescent="0.25">
      <c r="A15">
        <f t="shared" si="1"/>
        <v>4.8394144903828679E-2</v>
      </c>
      <c r="B15">
        <v>33</v>
      </c>
      <c r="C15">
        <v>24296.235138558899</v>
      </c>
      <c r="D15">
        <v>-57.851912304893503</v>
      </c>
      <c r="E15">
        <v>-2.3811060427663001E-3</v>
      </c>
      <c r="F15">
        <f t="shared" si="0"/>
        <v>1.938406360399705E-3</v>
      </c>
    </row>
    <row r="16" spans="1:21" x14ac:dyDescent="0.25">
      <c r="A16">
        <f t="shared" si="1"/>
        <v>3.8837210996642599E-2</v>
      </c>
      <c r="B16">
        <v>34</v>
      </c>
      <c r="C16">
        <v>18791.600275231402</v>
      </c>
      <c r="D16">
        <v>13.091800750060701</v>
      </c>
      <c r="E16" s="1">
        <v>6.9668365430892E-4</v>
      </c>
      <c r="F16">
        <f t="shared" si="0"/>
        <v>2.7296345419126041E-3</v>
      </c>
    </row>
    <row r="17" spans="1:6" x14ac:dyDescent="0.25">
      <c r="A17">
        <f t="shared" si="1"/>
        <v>2.9945493127148979E-2</v>
      </c>
      <c r="B17">
        <v>35</v>
      </c>
      <c r="C17">
        <v>13928.1288212539</v>
      </c>
      <c r="D17">
        <v>22.5798846800711</v>
      </c>
      <c r="E17">
        <v>1.6211714416092199E-3</v>
      </c>
      <c r="F17">
        <f t="shared" si="0"/>
        <v>3.4693692171161462E-3</v>
      </c>
    </row>
    <row r="18" spans="1:6" x14ac:dyDescent="0.25">
      <c r="A18">
        <f t="shared" si="1"/>
        <v>2.2184166935891109E-2</v>
      </c>
      <c r="B18">
        <v>36</v>
      </c>
      <c r="C18">
        <v>11246.879380476001</v>
      </c>
      <c r="D18">
        <v>29.5237623639788</v>
      </c>
      <c r="E18">
        <v>2.6250625942721901E-3</v>
      </c>
      <c r="F18">
        <f t="shared" si="0"/>
        <v>4.121601746073799E-3</v>
      </c>
    </row>
    <row r="19" spans="1:6" x14ac:dyDescent="0.25">
      <c r="A19">
        <f t="shared" si="1"/>
        <v>1.5790031660178831E-2</v>
      </c>
      <c r="B19">
        <v>37</v>
      </c>
      <c r="C19">
        <v>8002.7570381330997</v>
      </c>
      <c r="D19">
        <v>60.607858675109298</v>
      </c>
      <c r="E19">
        <v>7.5733723248516804E-3</v>
      </c>
      <c r="F19">
        <f t="shared" si="0"/>
        <v>4.6680018085143264E-3</v>
      </c>
    </row>
    <row r="20" spans="1:6" x14ac:dyDescent="0.25">
      <c r="A20">
        <f t="shared" si="1"/>
        <v>1.0798193302637612E-2</v>
      </c>
      <c r="B20">
        <v>38</v>
      </c>
      <c r="C20">
        <v>5020.51675563549</v>
      </c>
      <c r="D20">
        <v>44.225650677683497</v>
      </c>
      <c r="E20">
        <v>8.8089837820062092E-3</v>
      </c>
      <c r="F20">
        <f t="shared" si="0"/>
        <v>5.1058518945382957E-3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1A9C-44FC-4115-8D33-744A8F68336D}">
  <dimension ref="A1:U20"/>
  <sheetViews>
    <sheetView workbookViewId="0">
      <selection activeCell="L32" sqref="L32"/>
    </sheetView>
  </sheetViews>
  <sheetFormatPr defaultRowHeight="15" x14ac:dyDescent="0.25"/>
  <cols>
    <col min="19" max="19" width="12.7109375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11</v>
      </c>
      <c r="F1" t="s">
        <v>4</v>
      </c>
      <c r="S1" cm="1">
        <f t="array" ref="S1:U5">LINEST(E2:E20,A2:B20,TRUE,TRUE)</f>
        <v>-1.8632398526070516E-5</v>
      </c>
      <c r="T1">
        <v>-1.9916966242494115E-3</v>
      </c>
      <c r="U1">
        <v>6.8078725764162806E-4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10513.419805944</v>
      </c>
      <c r="D2">
        <v>4.4183597240322099</v>
      </c>
      <c r="E2">
        <v>4.2025904088165101E-4</v>
      </c>
      <c r="F2">
        <f t="shared" ref="F2:F20" si="0">$S$1*B2+$T$1*A2+$U$1</f>
        <v>2.6395515672221796E-4</v>
      </c>
      <c r="S2">
        <v>3.7221457885317717E-5</v>
      </c>
      <c r="T2">
        <v>9.0774782959374065E-3</v>
      </c>
      <c r="U2">
        <v>1.299493654705248E-3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15988.668746810999</v>
      </c>
      <c r="D3">
        <v>7.3418898521343099</v>
      </c>
      <c r="E3">
        <v>4.5919331799269602E-4</v>
      </c>
      <c r="F3">
        <f t="shared" si="0"/>
        <v>2.2986455102132067E-4</v>
      </c>
      <c r="S3">
        <v>1.5764417130616905E-2</v>
      </c>
      <c r="T3">
        <v>8.4928884197620861E-4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22857.607401743298</v>
      </c>
      <c r="D4">
        <v>29.5579069955165</v>
      </c>
      <c r="E4">
        <v>1.2931321496606901E-3</v>
      </c>
      <c r="F4">
        <f t="shared" si="0"/>
        <v>1.9352254803080152E-4</v>
      </c>
      <c r="S4">
        <v>0.12813531560936453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29372.766707371102</v>
      </c>
      <c r="D5">
        <v>-51.240621364104598</v>
      </c>
      <c r="E5" s="1">
        <v>-1.7444942069841001E-3</v>
      </c>
      <c r="F5">
        <f t="shared" si="0"/>
        <v>1.558556365036138E-4</v>
      </c>
      <c r="S5">
        <v>1.8484583750669982E-7</v>
      </c>
      <c r="T5">
        <v>1.154066459368463E-5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35050.259111163898</v>
      </c>
      <c r="D6">
        <v>-8.8201365491674295</v>
      </c>
      <c r="E6" s="1">
        <v>-2.51642549094825E-4</v>
      </c>
      <c r="F6">
        <f t="shared" si="0"/>
        <v>1.1821415547421256E-4</v>
      </c>
    </row>
    <row r="7" spans="1:21" x14ac:dyDescent="0.25">
      <c r="A7">
        <f t="shared" si="1"/>
        <v>6.664492057835994E-2</v>
      </c>
      <c r="B7">
        <v>25</v>
      </c>
      <c r="C7">
        <v>38870.553736633898</v>
      </c>
      <c r="D7">
        <v>28.956077257919301</v>
      </c>
      <c r="E7">
        <v>7.4493606276129299E-4</v>
      </c>
      <c r="F7">
        <f t="shared" si="0"/>
        <v>8.2240831150575582E-5</v>
      </c>
    </row>
    <row r="8" spans="1:21" x14ac:dyDescent="0.25">
      <c r="A8">
        <f t="shared" si="1"/>
        <v>7.3654028060664664E-2</v>
      </c>
      <c r="B8">
        <v>26</v>
      </c>
      <c r="C8">
        <v>40594.509041380901</v>
      </c>
      <c r="D8">
        <v>-1.9827297641288699</v>
      </c>
      <c r="E8" s="1">
        <v>-4.88423141688382E-5</v>
      </c>
      <c r="F8">
        <f t="shared" si="0"/>
        <v>4.9648416912997408E-5</v>
      </c>
      <c r="S8" t="s">
        <v>13</v>
      </c>
    </row>
    <row r="9" spans="1:21" x14ac:dyDescent="0.25">
      <c r="A9">
        <f t="shared" si="1"/>
        <v>7.8208538795091181E-2</v>
      </c>
      <c r="B9">
        <v>27</v>
      </c>
      <c r="C9">
        <v>42212.812337595897</v>
      </c>
      <c r="D9">
        <v>3.3776784123047099</v>
      </c>
      <c r="E9" s="1">
        <v>8.0015479312105806E-5</v>
      </c>
      <c r="F9">
        <f t="shared" si="0"/>
        <v>2.194481473206185E-5</v>
      </c>
      <c r="S9" t="s">
        <v>12</v>
      </c>
      <c r="T9">
        <v>28</v>
      </c>
    </row>
    <row r="10" spans="1:21" x14ac:dyDescent="0.25">
      <c r="A10">
        <f t="shared" si="1"/>
        <v>7.9788456080286549E-2</v>
      </c>
      <c r="B10">
        <v>28</v>
      </c>
      <c r="C10">
        <v>42852.755934621498</v>
      </c>
      <c r="D10">
        <v>-46.2519212159362</v>
      </c>
      <c r="E10">
        <v>-1.0793219760824801E-3</v>
      </c>
      <c r="F10">
        <f t="shared" si="0"/>
        <v>1.657002824744739E-7</v>
      </c>
      <c r="S10" t="s">
        <v>14</v>
      </c>
      <c r="T10">
        <f>1/(SQRTPI(2)*A10)</f>
        <v>5</v>
      </c>
    </row>
    <row r="11" spans="1:21" x14ac:dyDescent="0.25">
      <c r="A11">
        <f t="shared" si="1"/>
        <v>7.8208538795091181E-2</v>
      </c>
      <c r="B11">
        <v>29</v>
      </c>
      <c r="C11">
        <v>42066.285443663102</v>
      </c>
      <c r="D11">
        <v>44.725943428390401</v>
      </c>
      <c r="E11">
        <v>1.06322540620538E-3</v>
      </c>
      <c r="F11">
        <f t="shared" si="0"/>
        <v>-1.5319982320079195E-5</v>
      </c>
    </row>
    <row r="12" spans="1:21" x14ac:dyDescent="0.25">
      <c r="A12">
        <f t="shared" si="1"/>
        <v>7.3654028060664664E-2</v>
      </c>
      <c r="B12">
        <v>30</v>
      </c>
      <c r="C12">
        <v>37544.382242466403</v>
      </c>
      <c r="D12">
        <v>-1.38001328157687</v>
      </c>
      <c r="E12" s="1">
        <v>-3.6756851468871503E-5</v>
      </c>
      <c r="F12">
        <f t="shared" si="0"/>
        <v>-2.4881177191284683E-5</v>
      </c>
    </row>
    <row r="13" spans="1:21" x14ac:dyDescent="0.25">
      <c r="A13">
        <f t="shared" si="1"/>
        <v>6.664492057835994E-2</v>
      </c>
      <c r="B13">
        <v>31</v>
      </c>
      <c r="C13">
        <v>33568.498592955497</v>
      </c>
      <c r="D13">
        <v>0.27907784950008702</v>
      </c>
      <c r="E13" s="1">
        <v>8.3136828037537705E-6</v>
      </c>
      <c r="F13">
        <f t="shared" si="0"/>
        <v>-2.9553560005847555E-5</v>
      </c>
    </row>
    <row r="14" spans="1:21" x14ac:dyDescent="0.25">
      <c r="A14">
        <f t="shared" si="1"/>
        <v>5.7938310552296549E-2</v>
      </c>
      <c r="B14">
        <v>32</v>
      </c>
      <c r="C14">
        <v>29640.775603577498</v>
      </c>
      <c r="D14">
        <v>-20.6396969672616</v>
      </c>
      <c r="E14">
        <v>-6.9632783039491196E-4</v>
      </c>
      <c r="F14">
        <f t="shared" si="0"/>
        <v>-3.0845032734351518E-5</v>
      </c>
    </row>
    <row r="15" spans="1:21" x14ac:dyDescent="0.25">
      <c r="A15">
        <f t="shared" si="1"/>
        <v>4.8394144903828679E-2</v>
      </c>
      <c r="B15">
        <v>33</v>
      </c>
      <c r="C15">
        <v>24296.235138558899</v>
      </c>
      <c r="D15">
        <v>17.716605246368601</v>
      </c>
      <c r="E15">
        <v>7.2919138069468998E-4</v>
      </c>
      <c r="F15">
        <f t="shared" si="0"/>
        <v>-3.0468348757091424E-5</v>
      </c>
    </row>
    <row r="16" spans="1:21" x14ac:dyDescent="0.25">
      <c r="A16">
        <f t="shared" si="1"/>
        <v>3.8837210996642599E-2</v>
      </c>
      <c r="B16">
        <v>34</v>
      </c>
      <c r="C16">
        <v>18791.600275231402</v>
      </c>
      <c r="D16">
        <v>21.3293606311979</v>
      </c>
      <c r="E16" s="1">
        <v>1.13504759141303E-3</v>
      </c>
      <c r="F16">
        <f t="shared" si="0"/>
        <v>-3.0066234282044644E-5</v>
      </c>
    </row>
    <row r="17" spans="1:6" x14ac:dyDescent="0.25">
      <c r="A17">
        <f t="shared" si="1"/>
        <v>2.9945493127148979E-2</v>
      </c>
      <c r="B17">
        <v>35</v>
      </c>
      <c r="C17">
        <v>13928.1288212539</v>
      </c>
      <c r="D17">
        <v>-1.9058104511176499</v>
      </c>
      <c r="E17">
        <v>-1.3683176509750799E-4</v>
      </c>
      <c r="F17">
        <f t="shared" si="0"/>
        <v>-3.0989028343666645E-5</v>
      </c>
    </row>
    <row r="18" spans="1:6" x14ac:dyDescent="0.25">
      <c r="A18">
        <f t="shared" si="1"/>
        <v>2.2184166935891109E-2</v>
      </c>
      <c r="B18">
        <v>36</v>
      </c>
      <c r="C18">
        <v>11246.879380476001</v>
      </c>
      <c r="D18">
        <v>-5.8135428804487299</v>
      </c>
      <c r="E18">
        <v>-5.1690274997887205E-4</v>
      </c>
      <c r="F18">
        <f t="shared" si="0"/>
        <v>-3.4163219694910299E-5</v>
      </c>
    </row>
    <row r="19" spans="1:6" x14ac:dyDescent="0.25">
      <c r="A19">
        <f t="shared" si="1"/>
        <v>1.5790031660178831E-2</v>
      </c>
      <c r="B19">
        <v>37</v>
      </c>
      <c r="C19">
        <v>8002.7570381330997</v>
      </c>
      <c r="D19">
        <v>-7.9987955442889902</v>
      </c>
      <c r="E19">
        <v>-9.9950498386677995E-4</v>
      </c>
      <c r="F19">
        <f t="shared" si="0"/>
        <v>-4.0060440577350609E-5</v>
      </c>
    </row>
    <row r="20" spans="1:6" x14ac:dyDescent="0.25">
      <c r="A20">
        <f t="shared" si="1"/>
        <v>1.0798193302637612E-2</v>
      </c>
      <c r="B20">
        <v>38</v>
      </c>
      <c r="C20">
        <v>5020.51675563549</v>
      </c>
      <c r="D20">
        <v>1.89587410000209</v>
      </c>
      <c r="E20">
        <v>3.77625290837639E-4</v>
      </c>
      <c r="F20">
        <f t="shared" si="0"/>
        <v>-4.8750611497907505E-5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0DD3-02A7-40A8-94B5-530EBADE6783}">
  <dimension ref="A1:U20"/>
  <sheetViews>
    <sheetView workbookViewId="0">
      <selection activeCell="T12" sqref="T12"/>
    </sheetView>
  </sheetViews>
  <sheetFormatPr defaultRowHeight="15" x14ac:dyDescent="0.25"/>
  <cols>
    <col min="19" max="19" width="12" bestFit="1" customWidth="1"/>
    <col min="20" max="20" width="12.7109375" bestFit="1" customWidth="1"/>
    <col min="21" max="21" width="12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S1" cm="1">
        <f t="array" ref="S1:U5">LINEST(E2:E20,A2:B20,TRUE,TRUE)</f>
        <v>1.0719781119967958E-5</v>
      </c>
      <c r="T1">
        <v>-2.3567673807419809E-2</v>
      </c>
      <c r="U1">
        <v>3.4243536843713051E-3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10513.419805944</v>
      </c>
      <c r="D2">
        <v>86.495091888758196</v>
      </c>
      <c r="E2">
        <v>8.2271129171362194E-3</v>
      </c>
      <c r="F2">
        <f t="shared" ref="F2:F20" si="0">$S$1*B2+$T$1*A2+$U$1</f>
        <v>3.1159200967362348E-3</v>
      </c>
      <c r="S2">
        <v>1.5120235228830415E-4</v>
      </c>
      <c r="T2">
        <v>3.6874860609185593E-2</v>
      </c>
      <c r="U2">
        <v>5.2788501186748077E-3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15988.668746810999</v>
      </c>
      <c r="D3">
        <v>-13.7349454489517</v>
      </c>
      <c r="E3">
        <v>-8.5904246729054195E-4</v>
      </c>
      <c r="F3">
        <f t="shared" si="0"/>
        <v>2.9437234738676531E-3</v>
      </c>
      <c r="S3">
        <v>2.9239757500817476E-2</v>
      </c>
      <c r="T3">
        <v>3.4500118473238688E-3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22857.607401743298</v>
      </c>
      <c r="D4">
        <v>-61.506731972089099</v>
      </c>
      <c r="E4">
        <v>-2.6908648351094602E-3</v>
      </c>
      <c r="F4">
        <f t="shared" si="0"/>
        <v>2.7448861486517899E-3</v>
      </c>
      <c r="S4">
        <v>0.24096378257552795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29372.766707371102</v>
      </c>
      <c r="D5">
        <v>151.85233541848399</v>
      </c>
      <c r="E5" s="1">
        <v>5.1698342526370301E-3</v>
      </c>
      <c r="F5">
        <f t="shared" si="0"/>
        <v>2.5303712288481262E-3</v>
      </c>
      <c r="S5">
        <v>5.7361822401865109E-6</v>
      </c>
      <c r="T5">
        <v>1.9044130794680086E-4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35050.259111163898</v>
      </c>
      <c r="D6">
        <v>68.747929923047394</v>
      </c>
      <c r="E6" s="1">
        <v>1.9614100342313901E-3</v>
      </c>
      <c r="F6">
        <f t="shared" si="0"/>
        <v>2.316157227201022E-3</v>
      </c>
    </row>
    <row r="7" spans="1:21" x14ac:dyDescent="0.25">
      <c r="A7">
        <f t="shared" si="1"/>
        <v>6.664492057835994E-2</v>
      </c>
      <c r="B7">
        <v>25</v>
      </c>
      <c r="C7">
        <v>38870.553736633898</v>
      </c>
      <c r="D7">
        <v>134.85806438733101</v>
      </c>
      <c r="E7">
        <v>3.4694145419449599E-3</v>
      </c>
      <c r="F7">
        <f t="shared" si="0"/>
        <v>2.1216824632583169E-3</v>
      </c>
    </row>
    <row r="8" spans="1:21" x14ac:dyDescent="0.25">
      <c r="A8">
        <f t="shared" si="1"/>
        <v>7.3654028060664664E-2</v>
      </c>
      <c r="B8">
        <v>26</v>
      </c>
      <c r="C8">
        <v>40594.509041380901</v>
      </c>
      <c r="D8">
        <v>214.48769584636699</v>
      </c>
      <c r="E8">
        <v>5.2836627640384598E-3</v>
      </c>
      <c r="F8">
        <f t="shared" si="0"/>
        <v>1.9672138855541818E-3</v>
      </c>
      <c r="S8" t="s">
        <v>13</v>
      </c>
    </row>
    <row r="9" spans="1:21" x14ac:dyDescent="0.25">
      <c r="A9">
        <f t="shared" si="1"/>
        <v>7.8208538795091181E-2</v>
      </c>
      <c r="B9">
        <v>27</v>
      </c>
      <c r="C9">
        <v>42212.812337595897</v>
      </c>
      <c r="D9">
        <v>-24.690048878688302</v>
      </c>
      <c r="E9">
        <v>-5.84894668500887E-4</v>
      </c>
      <c r="F9">
        <f t="shared" si="0"/>
        <v>1.8705944433327934E-3</v>
      </c>
      <c r="S9" t="s">
        <v>12</v>
      </c>
      <c r="T9">
        <v>28</v>
      </c>
    </row>
    <row r="10" spans="1:21" x14ac:dyDescent="0.25">
      <c r="A10">
        <f t="shared" si="1"/>
        <v>7.9788456080286549E-2</v>
      </c>
      <c r="B10">
        <v>28</v>
      </c>
      <c r="C10">
        <v>42852.755934621498</v>
      </c>
      <c r="D10">
        <v>29.222260778929702</v>
      </c>
      <c r="E10">
        <v>6.8192255414127297E-4</v>
      </c>
      <c r="F10">
        <f t="shared" si="0"/>
        <v>1.8440792492325727E-3</v>
      </c>
      <c r="S10" t="s">
        <v>14</v>
      </c>
      <c r="T10">
        <f>1/(SQRTPI(2)*A10)</f>
        <v>5</v>
      </c>
    </row>
    <row r="11" spans="1:21" x14ac:dyDescent="0.25">
      <c r="A11">
        <f t="shared" si="1"/>
        <v>7.8208538795091181E-2</v>
      </c>
      <c r="B11">
        <v>29</v>
      </c>
      <c r="C11">
        <v>42066.285443663102</v>
      </c>
      <c r="D11">
        <v>62.801169528106499</v>
      </c>
      <c r="E11">
        <v>1.4929097938113001E-3</v>
      </c>
      <c r="F11">
        <f t="shared" si="0"/>
        <v>1.8920340055727292E-3</v>
      </c>
    </row>
    <row r="12" spans="1:21" x14ac:dyDescent="0.25">
      <c r="A12">
        <f t="shared" si="1"/>
        <v>7.3654028060664664E-2</v>
      </c>
      <c r="B12">
        <v>30</v>
      </c>
      <c r="C12">
        <v>37544.382242466403</v>
      </c>
      <c r="D12">
        <v>124.95367105685</v>
      </c>
      <c r="E12">
        <v>3.3281589306726001E-3</v>
      </c>
      <c r="F12">
        <f t="shared" si="0"/>
        <v>2.0100930100340536E-3</v>
      </c>
    </row>
    <row r="13" spans="1:21" x14ac:dyDescent="0.25">
      <c r="A13">
        <f t="shared" si="1"/>
        <v>6.664492057835994E-2</v>
      </c>
      <c r="B13">
        <v>31</v>
      </c>
      <c r="C13">
        <v>33568.498592955497</v>
      </c>
      <c r="D13">
        <v>-57.749762333725499</v>
      </c>
      <c r="E13">
        <v>-1.7203558322338699E-3</v>
      </c>
      <c r="F13">
        <f t="shared" si="0"/>
        <v>2.1860011499781249E-3</v>
      </c>
    </row>
    <row r="14" spans="1:21" x14ac:dyDescent="0.25">
      <c r="A14">
        <f t="shared" si="1"/>
        <v>5.7938310552296549E-2</v>
      </c>
      <c r="B14">
        <v>32</v>
      </c>
      <c r="C14">
        <v>29640.775603577498</v>
      </c>
      <c r="D14">
        <v>215.30864192221199</v>
      </c>
      <c r="E14">
        <v>7.2639341426755698E-3</v>
      </c>
      <c r="F14">
        <f t="shared" si="0"/>
        <v>2.4019154761607655E-3</v>
      </c>
    </row>
    <row r="15" spans="1:21" x14ac:dyDescent="0.25">
      <c r="A15">
        <f t="shared" si="1"/>
        <v>4.8394144903828679E-2</v>
      </c>
      <c r="B15">
        <v>33</v>
      </c>
      <c r="C15">
        <v>24296.235138558899</v>
      </c>
      <c r="D15">
        <v>82.645685580565996</v>
      </c>
      <c r="E15">
        <v>3.4015840359317398E-3</v>
      </c>
      <c r="F15">
        <f t="shared" si="0"/>
        <v>2.6375690400478055E-3</v>
      </c>
    </row>
    <row r="16" spans="1:21" x14ac:dyDescent="0.25">
      <c r="A16">
        <f t="shared" si="1"/>
        <v>3.8837210996642599E-2</v>
      </c>
      <c r="B16">
        <v>34</v>
      </c>
      <c r="C16">
        <v>18791.600275231402</v>
      </c>
      <c r="D16">
        <v>49.053858222427003</v>
      </c>
      <c r="E16" s="1">
        <v>2.6104140948061401E-3</v>
      </c>
      <c r="F16">
        <f t="shared" si="0"/>
        <v>2.8735235220914051E-3</v>
      </c>
    </row>
    <row r="17" spans="1:6" x14ac:dyDescent="0.25">
      <c r="A17">
        <f t="shared" si="1"/>
        <v>2.9945493127148979E-2</v>
      </c>
      <c r="B17">
        <v>35</v>
      </c>
      <c r="C17">
        <v>13928.1288212539</v>
      </c>
      <c r="D17">
        <v>-16.8530868834881</v>
      </c>
      <c r="E17">
        <v>-1.21000366235634E-3</v>
      </c>
      <c r="F17">
        <f t="shared" si="0"/>
        <v>3.0938004095472046E-3</v>
      </c>
    </row>
    <row r="18" spans="1:6" x14ac:dyDescent="0.25">
      <c r="A18">
        <f t="shared" si="1"/>
        <v>2.2184166935891109E-2</v>
      </c>
      <c r="B18">
        <v>36</v>
      </c>
      <c r="C18">
        <v>11246.879380476001</v>
      </c>
      <c r="D18">
        <v>55.330939612877003</v>
      </c>
      <c r="E18">
        <v>4.9196704028789196E-3</v>
      </c>
      <c r="F18">
        <f t="shared" si="0"/>
        <v>3.2874365946557222E-3</v>
      </c>
    </row>
    <row r="19" spans="1:6" x14ac:dyDescent="0.25">
      <c r="A19">
        <f t="shared" si="1"/>
        <v>1.5790031660178831E-2</v>
      </c>
      <c r="B19">
        <v>37</v>
      </c>
      <c r="C19">
        <v>8002.7570381330997</v>
      </c>
      <c r="D19">
        <v>62.855742097875002</v>
      </c>
      <c r="E19">
        <v>7.8542609501160206E-3</v>
      </c>
      <c r="F19">
        <f t="shared" si="0"/>
        <v>3.4488512702341933E-3</v>
      </c>
    </row>
    <row r="20" spans="1:6" x14ac:dyDescent="0.25">
      <c r="A20">
        <f t="shared" si="1"/>
        <v>1.0798193302637612E-2</v>
      </c>
      <c r="B20">
        <v>38</v>
      </c>
      <c r="C20">
        <v>5020.51675563549</v>
      </c>
      <c r="D20">
        <v>1.3251243044101999</v>
      </c>
      <c r="E20">
        <v>2.6394181493822499E-4</v>
      </c>
      <c r="F20">
        <f t="shared" si="0"/>
        <v>3.5772170694640592E-3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B1B-3416-4AC8-BC60-E6BF54A00699}">
  <dimension ref="A1:U20"/>
  <sheetViews>
    <sheetView workbookViewId="0">
      <selection activeCell="T19" sqref="T19"/>
    </sheetView>
  </sheetViews>
  <sheetFormatPr defaultRowHeight="15" x14ac:dyDescent="0.25"/>
  <cols>
    <col min="19" max="21" width="12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S1" cm="1">
        <f t="array" ref="S1:U5">LINEST(E2:E20,A2:B20,TRUE,TRUE)</f>
        <v>3.777929213161338E-6</v>
      </c>
      <c r="T1">
        <v>6.0524076100747313E-3</v>
      </c>
      <c r="U1">
        <v>3.4392820662388314E-3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10513.419805944</v>
      </c>
      <c r="D2">
        <v>20.959844102336898</v>
      </c>
      <c r="E2">
        <v>1.9936276196720198E-3</v>
      </c>
      <c r="F2">
        <f t="shared" ref="F2:F20" si="0">$S$1*B2+$T$1*A2+$U$1</f>
        <v>3.6491082712880136E-3</v>
      </c>
      <c r="S2">
        <v>1.1867420432308055E-4</v>
      </c>
      <c r="T2">
        <v>2.8941975280751677E-2</v>
      </c>
      <c r="U2">
        <v>4.1432115843014605E-3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15988.668746810999</v>
      </c>
      <c r="D3">
        <v>139.447372030043</v>
      </c>
      <c r="E3">
        <v>8.7216374445093295E-3</v>
      </c>
      <c r="F3">
        <f t="shared" si="0"/>
        <v>3.6998609102054164E-3</v>
      </c>
      <c r="S3">
        <v>2.7858896932433422E-3</v>
      </c>
      <c r="T3">
        <v>2.707811119933427E-3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22857.607401743298</v>
      </c>
      <c r="D4">
        <v>-5.4561109725563499</v>
      </c>
      <c r="E4">
        <v>-2.3870000375193201E-4</v>
      </c>
      <c r="F4">
        <f t="shared" si="0"/>
        <v>3.7574551403185387E-3</v>
      </c>
      <c r="S4">
        <v>2.2349380454605598E-2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29372.766707371102</v>
      </c>
      <c r="D5">
        <v>99.189594259927205</v>
      </c>
      <c r="E5" s="1">
        <v>3.3769237759626899E-3</v>
      </c>
      <c r="F5">
        <f t="shared" si="0"/>
        <v>3.8190755290405339E-3</v>
      </c>
      <c r="S5">
        <v>3.2774209012484954E-7</v>
      </c>
      <c r="T5">
        <v>1.173158569797619E-4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35050.259111163898</v>
      </c>
      <c r="D6">
        <v>204.583597817537</v>
      </c>
      <c r="E6" s="1">
        <v>5.8368640633636396E-3</v>
      </c>
      <c r="F6">
        <f t="shared" si="0"/>
        <v>3.8806186390562963E-3</v>
      </c>
    </row>
    <row r="7" spans="1:21" x14ac:dyDescent="0.25">
      <c r="A7">
        <f t="shared" si="1"/>
        <v>6.664492057835994E-2</v>
      </c>
      <c r="B7">
        <v>25</v>
      </c>
      <c r="C7">
        <v>38870.553736633898</v>
      </c>
      <c r="D7">
        <v>125.28155006025401</v>
      </c>
      <c r="E7">
        <v>3.2230451593021998E-3</v>
      </c>
      <c r="F7">
        <f t="shared" si="0"/>
        <v>3.9370925210491566E-3</v>
      </c>
    </row>
    <row r="8" spans="1:21" x14ac:dyDescent="0.25">
      <c r="A8">
        <f t="shared" si="1"/>
        <v>7.3654028060664664E-2</v>
      </c>
      <c r="B8">
        <v>26</v>
      </c>
      <c r="C8">
        <v>40594.509041380901</v>
      </c>
      <c r="D8">
        <v>123.14298804861799</v>
      </c>
      <c r="E8">
        <v>3.0334887884242998E-3</v>
      </c>
      <c r="F8">
        <f t="shared" si="0"/>
        <v>3.9832924257280512E-3</v>
      </c>
      <c r="S8" t="s">
        <v>13</v>
      </c>
    </row>
    <row r="9" spans="1:21" x14ac:dyDescent="0.25">
      <c r="A9">
        <f t="shared" si="1"/>
        <v>7.8208538795091181E-2</v>
      </c>
      <c r="B9">
        <v>27</v>
      </c>
      <c r="C9">
        <v>42212.812337595897</v>
      </c>
      <c r="D9">
        <v>176.95012495438101</v>
      </c>
      <c r="E9">
        <v>4.1918582334488199E-3</v>
      </c>
      <c r="F9">
        <f t="shared" si="0"/>
        <v>4.0146361103704222E-3</v>
      </c>
      <c r="S9" t="s">
        <v>12</v>
      </c>
      <c r="T9">
        <v>28</v>
      </c>
    </row>
    <row r="10" spans="1:21" x14ac:dyDescent="0.25">
      <c r="A10">
        <f t="shared" si="1"/>
        <v>7.9788456080286549E-2</v>
      </c>
      <c r="B10">
        <v>28</v>
      </c>
      <c r="C10">
        <v>42852.755934621498</v>
      </c>
      <c r="D10">
        <v>213.66048350012099</v>
      </c>
      <c r="E10">
        <v>4.98592164821543E-3</v>
      </c>
      <c r="F10">
        <f t="shared" si="0"/>
        <v>4.0279763429837889E-3</v>
      </c>
      <c r="S10" t="s">
        <v>14</v>
      </c>
      <c r="T10">
        <f>1/(SQRTPI(2)*A10)</f>
        <v>5</v>
      </c>
    </row>
    <row r="11" spans="1:21" x14ac:dyDescent="0.25">
      <c r="A11">
        <f t="shared" si="1"/>
        <v>7.8208538795091181E-2</v>
      </c>
      <c r="B11">
        <v>29</v>
      </c>
      <c r="C11">
        <v>42066.285443663102</v>
      </c>
      <c r="D11">
        <v>51.761764830230099</v>
      </c>
      <c r="E11">
        <v>1.23048099646334E-3</v>
      </c>
      <c r="F11">
        <f t="shared" si="0"/>
        <v>4.0221919687967447E-3</v>
      </c>
    </row>
    <row r="12" spans="1:21" x14ac:dyDescent="0.25">
      <c r="A12">
        <f t="shared" si="1"/>
        <v>7.3654028060664664E-2</v>
      </c>
      <c r="B12">
        <v>30</v>
      </c>
      <c r="C12">
        <v>37544.382242466403</v>
      </c>
      <c r="D12">
        <v>209.632229565534</v>
      </c>
      <c r="E12">
        <v>5.5835844684219999E-3</v>
      </c>
      <c r="F12">
        <f t="shared" si="0"/>
        <v>3.9984041425806961E-3</v>
      </c>
    </row>
    <row r="13" spans="1:21" x14ac:dyDescent="0.25">
      <c r="A13">
        <f t="shared" si="1"/>
        <v>6.664492057835994E-2</v>
      </c>
      <c r="B13">
        <v>31</v>
      </c>
      <c r="C13">
        <v>33568.498592955497</v>
      </c>
      <c r="D13">
        <v>123.603218761702</v>
      </c>
      <c r="E13">
        <v>3.6821193661500402E-3</v>
      </c>
      <c r="F13">
        <f t="shared" si="0"/>
        <v>3.9597600963281248E-3</v>
      </c>
    </row>
    <row r="14" spans="1:21" x14ac:dyDescent="0.25">
      <c r="A14">
        <f t="shared" si="1"/>
        <v>5.7938310552296549E-2</v>
      </c>
      <c r="B14">
        <v>32</v>
      </c>
      <c r="C14">
        <v>29640.775603577498</v>
      </c>
      <c r="D14">
        <v>104.549344108084</v>
      </c>
      <c r="E14">
        <v>3.5272135083896099E-3</v>
      </c>
      <c r="F14">
        <f t="shared" si="0"/>
        <v>3.910842072761587E-3</v>
      </c>
    </row>
    <row r="15" spans="1:21" x14ac:dyDescent="0.25">
      <c r="A15">
        <f t="shared" si="1"/>
        <v>4.8394144903828679E-2</v>
      </c>
      <c r="B15">
        <v>33</v>
      </c>
      <c r="C15">
        <v>24296.235138558899</v>
      </c>
      <c r="D15">
        <v>166.80179159203999</v>
      </c>
      <c r="E15">
        <v>6.8653349229124E-3</v>
      </c>
      <c r="F15">
        <f t="shared" si="0"/>
        <v>3.8568548211721475E-3</v>
      </c>
    </row>
    <row r="16" spans="1:21" x14ac:dyDescent="0.25">
      <c r="A16">
        <f t="shared" si="1"/>
        <v>3.8837210996642599E-2</v>
      </c>
      <c r="B16">
        <v>34</v>
      </c>
      <c r="C16">
        <v>18791.600275231402</v>
      </c>
      <c r="D16">
        <v>75.385016610955006</v>
      </c>
      <c r="E16" s="1">
        <v>4.01163368243403E-3</v>
      </c>
      <c r="F16">
        <f t="shared" si="0"/>
        <v>3.8027902908764747E-3</v>
      </c>
    </row>
    <row r="17" spans="1:6" x14ac:dyDescent="0.25">
      <c r="A17">
        <f t="shared" si="1"/>
        <v>2.9945493127148979E-2</v>
      </c>
      <c r="B17">
        <v>35</v>
      </c>
      <c r="C17">
        <v>13928.1288212539</v>
      </c>
      <c r="D17">
        <v>58.843028038569201</v>
      </c>
      <c r="E17">
        <v>4.22476190403814E-3</v>
      </c>
      <c r="F17">
        <f t="shared" si="0"/>
        <v>3.7527519191896752E-3</v>
      </c>
    </row>
    <row r="18" spans="1:6" x14ac:dyDescent="0.25">
      <c r="A18">
        <f t="shared" si="1"/>
        <v>2.2184166935891109E-2</v>
      </c>
      <c r="B18">
        <v>36</v>
      </c>
      <c r="C18">
        <v>11246.879380476001</v>
      </c>
      <c r="D18">
        <v>-6.3231897099502303</v>
      </c>
      <c r="E18">
        <v>-5.6221726009856102E-4</v>
      </c>
      <c r="F18">
        <f t="shared" si="0"/>
        <v>3.7095551386985949E-3</v>
      </c>
    </row>
    <row r="19" spans="1:6" x14ac:dyDescent="0.25">
      <c r="A19">
        <f t="shared" si="1"/>
        <v>1.5790031660178831E-2</v>
      </c>
      <c r="B19">
        <v>37</v>
      </c>
      <c r="C19">
        <v>8002.7570381330997</v>
      </c>
      <c r="D19">
        <v>67.036877471159301</v>
      </c>
      <c r="E19">
        <v>8.3767228158656993E-3</v>
      </c>
      <c r="F19">
        <f t="shared" si="0"/>
        <v>3.674633154909188E-3</v>
      </c>
    </row>
    <row r="20" spans="1:6" x14ac:dyDescent="0.25">
      <c r="A20">
        <f t="shared" si="1"/>
        <v>1.0798193302637612E-2</v>
      </c>
      <c r="B20">
        <v>38</v>
      </c>
      <c r="C20">
        <v>5020.51675563549</v>
      </c>
      <c r="D20">
        <v>5.2253378001661197</v>
      </c>
      <c r="E20">
        <v>1.0407968052891601E-3</v>
      </c>
      <c r="F20">
        <f t="shared" si="0"/>
        <v>3.648198443658904E-3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6E7-62B6-485B-A4F4-CF201A5BF558}">
  <dimension ref="A1:U20"/>
  <sheetViews>
    <sheetView tabSelected="1" workbookViewId="0">
      <selection activeCell="J34" sqref="J34"/>
    </sheetView>
  </sheetViews>
  <sheetFormatPr defaultRowHeight="15" x14ac:dyDescent="0.25"/>
  <cols>
    <col min="19" max="20" width="12" bestFit="1" customWidth="1"/>
    <col min="21" max="21" width="12.7109375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4</v>
      </c>
      <c r="S1" cm="1">
        <f t="array" ref="S1:U5">LINEST(E2:E20,A2:B20,TRUE,TRUE)</f>
        <v>1.2211273074317182E-4</v>
      </c>
      <c r="T1">
        <v>1.5867731237145497E-2</v>
      </c>
      <c r="U1">
        <v>-5.9561937032837717E-3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10513.419805944</v>
      </c>
      <c r="D2">
        <v>-78.908012262709306</v>
      </c>
      <c r="E2">
        <v>-7.5054562377596997E-3</v>
      </c>
      <c r="F2">
        <f t="shared" ref="F2:F20" si="0">$S$1*B2+$T$1*A2+$U$1</f>
        <v>-3.1619266897616452E-3</v>
      </c>
      <c r="S2">
        <v>1.2094499358444475E-4</v>
      </c>
      <c r="T2">
        <v>2.9495769823087759E-2</v>
      </c>
      <c r="U2">
        <v>4.2224904842684497E-3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15988.668746810999</v>
      </c>
      <c r="D3">
        <v>-13.586700819436199</v>
      </c>
      <c r="E3">
        <v>-8.4977061158678796E-4</v>
      </c>
      <c r="F3">
        <f t="shared" si="0"/>
        <v>-2.9166593209717759E-3</v>
      </c>
      <c r="S3">
        <v>6.3390291605983751E-2</v>
      </c>
      <c r="T3">
        <v>2.7596241356432909E-3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22857.607401743298</v>
      </c>
      <c r="D4">
        <v>29.251142879248501</v>
      </c>
      <c r="E4">
        <v>1.2797114923330699E-3</v>
      </c>
      <c r="F4">
        <f t="shared" si="0"/>
        <v>-2.6534552008389556E-3</v>
      </c>
      <c r="S4">
        <v>0.54144466825719906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29372.766707371102</v>
      </c>
      <c r="D5">
        <v>-139.78627218777501</v>
      </c>
      <c r="E5" s="1">
        <v>-4.7590434221062104E-3</v>
      </c>
      <c r="F5">
        <f t="shared" si="0"/>
        <v>-2.3796956114053918E-3</v>
      </c>
      <c r="S5">
        <v>8.2467712151549179E-6</v>
      </c>
      <c r="T5">
        <v>1.218484059203997E-4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35050.259111163898</v>
      </c>
      <c r="D6">
        <v>14.1700463238142</v>
      </c>
      <c r="E6" s="1">
        <v>4.0427793354888E-4</v>
      </c>
      <c r="F6">
        <f t="shared" si="0"/>
        <v>-2.1061386252695354E-3</v>
      </c>
    </row>
    <row r="7" spans="1:21" x14ac:dyDescent="0.25">
      <c r="A7">
        <f t="shared" si="1"/>
        <v>6.664492057835994E-2</v>
      </c>
      <c r="B7">
        <v>25</v>
      </c>
      <c r="C7">
        <v>38870.553736633898</v>
      </c>
      <c r="D7">
        <v>-69.019997602981306</v>
      </c>
      <c r="E7">
        <v>-1.7756371074778999E-3</v>
      </c>
      <c r="F7">
        <f t="shared" si="0"/>
        <v>-1.8458717466461536E-3</v>
      </c>
    </row>
    <row r="8" spans="1:21" x14ac:dyDescent="0.25">
      <c r="A8">
        <f t="shared" si="1"/>
        <v>7.3654028060664664E-2</v>
      </c>
      <c r="B8">
        <v>26</v>
      </c>
      <c r="C8">
        <v>40594.509041380901</v>
      </c>
      <c r="D8">
        <v>-29.165202656798801</v>
      </c>
      <c r="E8">
        <v>-7.1845191247586196E-4</v>
      </c>
      <c r="F8">
        <f t="shared" si="0"/>
        <v>-1.6125403821615047E-3</v>
      </c>
      <c r="S8" t="s">
        <v>13</v>
      </c>
    </row>
    <row r="9" spans="1:21" x14ac:dyDescent="0.25">
      <c r="A9">
        <f t="shared" si="1"/>
        <v>7.8208538795091181E-2</v>
      </c>
      <c r="B9">
        <v>27</v>
      </c>
      <c r="C9">
        <v>42212.812337595897</v>
      </c>
      <c r="D9">
        <v>-129.003277278485</v>
      </c>
      <c r="E9">
        <v>-3.0560218600643001E-3</v>
      </c>
      <c r="F9">
        <f t="shared" si="0"/>
        <v>-1.4181578991677582E-3</v>
      </c>
      <c r="S9" t="s">
        <v>12</v>
      </c>
      <c r="T9">
        <v>28</v>
      </c>
    </row>
    <row r="10" spans="1:21" x14ac:dyDescent="0.25">
      <c r="A10">
        <f t="shared" si="1"/>
        <v>7.9788456080286549E-2</v>
      </c>
      <c r="B10">
        <v>28</v>
      </c>
      <c r="C10">
        <v>42852.755934621498</v>
      </c>
      <c r="D10">
        <v>-84.923281268019807</v>
      </c>
      <c r="E10">
        <v>-1.9817460841394501E-3</v>
      </c>
      <c r="F10">
        <f t="shared" si="0"/>
        <v>-1.2709754655661869E-3</v>
      </c>
      <c r="S10" t="s">
        <v>14</v>
      </c>
      <c r="T10">
        <f>1/(SQRTPI(2)*A10)</f>
        <v>5</v>
      </c>
    </row>
    <row r="11" spans="1:21" x14ac:dyDescent="0.25">
      <c r="A11">
        <f t="shared" si="1"/>
        <v>7.8208538795091181E-2</v>
      </c>
      <c r="B11">
        <v>29</v>
      </c>
      <c r="C11">
        <v>42066.285443663102</v>
      </c>
      <c r="D11">
        <v>-67.055202338295203</v>
      </c>
      <c r="E11">
        <v>-1.5940366883141601E-3</v>
      </c>
      <c r="F11">
        <f t="shared" si="0"/>
        <v>-1.1739324376814153E-3</v>
      </c>
    </row>
    <row r="12" spans="1:21" x14ac:dyDescent="0.25">
      <c r="A12">
        <f t="shared" si="1"/>
        <v>7.3654028060664664E-2</v>
      </c>
      <c r="B12">
        <v>30</v>
      </c>
      <c r="C12">
        <v>37544.382242466403</v>
      </c>
      <c r="D12">
        <v>53.587216218771196</v>
      </c>
      <c r="E12">
        <v>1.4273031814106801E-3</v>
      </c>
      <c r="F12">
        <f t="shared" si="0"/>
        <v>-1.1240894591888172E-3</v>
      </c>
    </row>
    <row r="13" spans="1:21" x14ac:dyDescent="0.25">
      <c r="A13">
        <f t="shared" si="1"/>
        <v>6.664492057835994E-2</v>
      </c>
      <c r="B13">
        <v>31</v>
      </c>
      <c r="C13">
        <v>33568.498592955497</v>
      </c>
      <c r="D13">
        <v>-137.27813942651301</v>
      </c>
      <c r="E13">
        <v>-4.0894929824273401E-3</v>
      </c>
      <c r="F13">
        <f t="shared" si="0"/>
        <v>-1.1131953621871223E-3</v>
      </c>
    </row>
    <row r="14" spans="1:21" x14ac:dyDescent="0.25">
      <c r="A14">
        <f t="shared" si="1"/>
        <v>5.7938310552296549E-2</v>
      </c>
      <c r="B14">
        <v>32</v>
      </c>
      <c r="C14">
        <v>29640.775603577498</v>
      </c>
      <c r="D14">
        <v>32.170585165374703</v>
      </c>
      <c r="E14">
        <v>1.0853489664248801E-3</v>
      </c>
      <c r="F14">
        <f t="shared" si="0"/>
        <v>-1.1292367793241612E-3</v>
      </c>
    </row>
    <row r="15" spans="1:21" x14ac:dyDescent="0.25">
      <c r="A15">
        <f t="shared" si="1"/>
        <v>4.8394144903828679E-2</v>
      </c>
      <c r="B15">
        <v>33</v>
      </c>
      <c r="C15">
        <v>24296.235138558899</v>
      </c>
      <c r="D15">
        <v>-74.835898572441096</v>
      </c>
      <c r="E15">
        <v>-3.0801438225165202E-3</v>
      </c>
      <c r="F15">
        <f t="shared" si="0"/>
        <v>-1.1585683039736739E-3</v>
      </c>
    </row>
    <row r="16" spans="1:21" x14ac:dyDescent="0.25">
      <c r="A16">
        <f t="shared" si="1"/>
        <v>3.8837210996642599E-2</v>
      </c>
      <c r="B16">
        <v>34</v>
      </c>
      <c r="C16">
        <v>18791.600275231402</v>
      </c>
      <c r="D16">
        <v>-12.3305089774321</v>
      </c>
      <c r="E16" s="1">
        <v>-6.5617131041705804E-4</v>
      </c>
      <c r="F16">
        <f t="shared" si="0"/>
        <v>-1.1881024319208931E-3</v>
      </c>
    </row>
    <row r="17" spans="1:6" x14ac:dyDescent="0.25">
      <c r="A17">
        <f t="shared" si="1"/>
        <v>2.9945493127148979E-2</v>
      </c>
      <c r="B17">
        <v>35</v>
      </c>
      <c r="C17">
        <v>13928.1288212539</v>
      </c>
      <c r="D17">
        <v>-39.421206640952299</v>
      </c>
      <c r="E17">
        <v>-2.8303304160137198E-3</v>
      </c>
      <c r="F17">
        <f t="shared" si="0"/>
        <v>-1.2070810905673709E-3</v>
      </c>
    </row>
    <row r="18" spans="1:6" x14ac:dyDescent="0.25">
      <c r="A18">
        <f t="shared" si="1"/>
        <v>2.2184166935891109E-2</v>
      </c>
      <c r="B18">
        <v>36</v>
      </c>
      <c r="C18">
        <v>11246.879380476001</v>
      </c>
      <c r="D18">
        <v>-4.36076968152459</v>
      </c>
      <c r="E18">
        <v>-3.8773152391895102E-4</v>
      </c>
      <c r="F18">
        <f t="shared" si="0"/>
        <v>-1.208122997870896E-3</v>
      </c>
    </row>
    <row r="19" spans="1:6" x14ac:dyDescent="0.25">
      <c r="A19">
        <f t="shared" si="1"/>
        <v>1.5790031660178831E-2</v>
      </c>
      <c r="B19">
        <v>37</v>
      </c>
      <c r="C19">
        <v>8002.7570381330997</v>
      </c>
      <c r="D19">
        <v>-43.372915992743401</v>
      </c>
      <c r="E19">
        <v>-5.4197466930548596E-3</v>
      </c>
      <c r="F19">
        <f t="shared" si="0"/>
        <v>-1.1874706871766788E-3</v>
      </c>
    </row>
    <row r="20" spans="1:6" x14ac:dyDescent="0.25">
      <c r="A20">
        <f t="shared" si="1"/>
        <v>1.0798193302637612E-2</v>
      </c>
      <c r="B20">
        <v>38</v>
      </c>
      <c r="C20">
        <v>5020.51675563549</v>
      </c>
      <c r="D20">
        <v>17.608716978699601</v>
      </c>
      <c r="E20">
        <v>3.5073515010051299E-3</v>
      </c>
      <c r="F20">
        <f t="shared" si="0"/>
        <v>-1.144567105870244E-3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B3F5-0FE2-4B0E-A13B-BABF241011D1}">
  <dimension ref="A1:U20"/>
  <sheetViews>
    <sheetView workbookViewId="0">
      <selection activeCell="O32" sqref="O32"/>
    </sheetView>
  </sheetViews>
  <sheetFormatPr defaultRowHeight="15" x14ac:dyDescent="0.25"/>
  <cols>
    <col min="19" max="19" width="12.7109375" bestFit="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16</v>
      </c>
      <c r="F1" t="s">
        <v>4</v>
      </c>
      <c r="S1" cm="1">
        <f t="array" ref="S1:U5">LINEST(E2:E20,A2:B20,TRUE,TRUE)</f>
        <v>7.698242580552287E-5</v>
      </c>
      <c r="T1">
        <v>2.5191526330122422E-3</v>
      </c>
      <c r="U1">
        <v>-3.0258809582926929E-3</v>
      </c>
    </row>
    <row r="2" spans="1:21" x14ac:dyDescent="0.25">
      <c r="A2">
        <f>(EXP(-0.5*(POWER((B2-28)/5,2)))/(SQRTPI(2)*5))</f>
        <v>2.2184166935891109E-2</v>
      </c>
      <c r="B2">
        <v>20</v>
      </c>
      <c r="C2">
        <v>10513.419805944</v>
      </c>
      <c r="D2">
        <v>-30.5671353018347</v>
      </c>
      <c r="E2">
        <v>-2.9074398117872801E-3</v>
      </c>
      <c r="F2">
        <f t="shared" ref="F2:F20" si="0">$S$1*B2+$T$1*A2+$U$1</f>
        <v>-1.4303471396345023E-3</v>
      </c>
      <c r="S2">
        <v>1.4202269671354604E-4</v>
      </c>
      <c r="T2">
        <v>3.4636148614056644E-2</v>
      </c>
      <c r="U2">
        <v>4.9583655151826042E-3</v>
      </c>
    </row>
    <row r="3" spans="1:21" x14ac:dyDescent="0.25">
      <c r="A3">
        <f t="shared" ref="A3:A20" si="1">(EXP(-0.5*(POWER((B3-28)/5,2)))/(SQRTPI(2)*5))</f>
        <v>2.9945493127148979E-2</v>
      </c>
      <c r="B3">
        <v>21</v>
      </c>
      <c r="C3">
        <v>15988.668746810999</v>
      </c>
      <c r="D3">
        <v>-18.800739158027099</v>
      </c>
      <c r="E3">
        <v>-1.17587895876427E-3</v>
      </c>
      <c r="F3">
        <f t="shared" si="0"/>
        <v>-1.3338127485186054E-3</v>
      </c>
      <c r="S3">
        <v>1.8528949787294722E-2</v>
      </c>
      <c r="T3">
        <v>3.2405579598150181E-3</v>
      </c>
      <c r="U3" t="e">
        <v>#N/A</v>
      </c>
    </row>
    <row r="4" spans="1:21" x14ac:dyDescent="0.25">
      <c r="A4">
        <f t="shared" si="1"/>
        <v>3.8837210996642599E-2</v>
      </c>
      <c r="B4">
        <v>22</v>
      </c>
      <c r="C4">
        <v>22857.607401743298</v>
      </c>
      <c r="D4">
        <v>6.2153058859701602</v>
      </c>
      <c r="E4">
        <v>2.7191410617613901E-4</v>
      </c>
      <c r="F4">
        <f t="shared" si="0"/>
        <v>-1.2344307282301456E-3</v>
      </c>
      <c r="S4">
        <v>0.15103002606774077</v>
      </c>
      <c r="T4">
        <v>16</v>
      </c>
      <c r="U4" t="e">
        <v>#N/A</v>
      </c>
    </row>
    <row r="5" spans="1:21" x14ac:dyDescent="0.25">
      <c r="A5">
        <f t="shared" si="1"/>
        <v>4.8394144903828679E-2</v>
      </c>
      <c r="B5">
        <v>23</v>
      </c>
      <c r="C5">
        <v>29372.766707371102</v>
      </c>
      <c r="D5">
        <v>-24.0232229149929</v>
      </c>
      <c r="E5" s="1">
        <v>-8.1787402440929198E-4</v>
      </c>
      <c r="F5">
        <f t="shared" si="0"/>
        <v>-1.1333729272088109E-3</v>
      </c>
      <c r="S5">
        <v>3.1719978194973846E-6</v>
      </c>
      <c r="T5">
        <v>1.6801945425472755E-4</v>
      </c>
      <c r="U5" t="e">
        <v>#N/A</v>
      </c>
    </row>
    <row r="6" spans="1:21" x14ac:dyDescent="0.25">
      <c r="A6">
        <f t="shared" si="1"/>
        <v>5.7938310552296549E-2</v>
      </c>
      <c r="B6">
        <v>24</v>
      </c>
      <c r="C6">
        <v>35050.259111163898</v>
      </c>
      <c r="D6">
        <v>-88.686767208323701</v>
      </c>
      <c r="E6" s="1">
        <v>-2.5302742249935502E-3</v>
      </c>
      <c r="F6">
        <f t="shared" si="0"/>
        <v>-1.032347291380045E-3</v>
      </c>
    </row>
    <row r="7" spans="1:21" x14ac:dyDescent="0.25">
      <c r="A7">
        <f t="shared" si="1"/>
        <v>6.664492057835994E-2</v>
      </c>
      <c r="B7">
        <v>25</v>
      </c>
      <c r="C7">
        <v>38870.553736633898</v>
      </c>
      <c r="D7">
        <v>-17.7382980755823</v>
      </c>
      <c r="E7">
        <v>-4.5634281918820901E-4</v>
      </c>
      <c r="F7">
        <f t="shared" si="0"/>
        <v>-9.3343158600275389E-4</v>
      </c>
    </row>
    <row r="8" spans="1:21" x14ac:dyDescent="0.25">
      <c r="A8">
        <f t="shared" si="1"/>
        <v>7.3654028060664664E-2</v>
      </c>
      <c r="B8">
        <v>26</v>
      </c>
      <c r="C8">
        <v>40594.509041380901</v>
      </c>
      <c r="D8">
        <v>-38.180780137324803</v>
      </c>
      <c r="E8">
        <v>-9.40540507545106E-4</v>
      </c>
      <c r="F8">
        <f t="shared" si="0"/>
        <v>-8.3879214862811729E-4</v>
      </c>
      <c r="S8" t="s">
        <v>13</v>
      </c>
    </row>
    <row r="9" spans="1:21" x14ac:dyDescent="0.25">
      <c r="A9">
        <f t="shared" si="1"/>
        <v>7.8208538795091181E-2</v>
      </c>
      <c r="B9">
        <v>27</v>
      </c>
      <c r="C9">
        <v>42212.812337595897</v>
      </c>
      <c r="D9">
        <v>163.835428986853</v>
      </c>
      <c r="E9">
        <v>3.88117777315058E-3</v>
      </c>
      <c r="F9">
        <f t="shared" si="0"/>
        <v>-7.5033621511388145E-4</v>
      </c>
      <c r="S9" t="s">
        <v>12</v>
      </c>
      <c r="T9">
        <v>28</v>
      </c>
    </row>
    <row r="10" spans="1:21" x14ac:dyDescent="0.25">
      <c r="A10">
        <f t="shared" si="1"/>
        <v>7.9788456080286549E-2</v>
      </c>
      <c r="B10">
        <v>28</v>
      </c>
      <c r="C10">
        <v>42852.755934621498</v>
      </c>
      <c r="D10">
        <v>-158.08609047409101</v>
      </c>
      <c r="E10">
        <v>-3.6890530614944899E-3</v>
      </c>
      <c r="F10">
        <f t="shared" si="0"/>
        <v>-6.6937373651941709E-4</v>
      </c>
      <c r="S10" t="s">
        <v>14</v>
      </c>
      <c r="T10">
        <f>1/(SQRTPI(2)*A10)</f>
        <v>5</v>
      </c>
    </row>
    <row r="11" spans="1:21" x14ac:dyDescent="0.25">
      <c r="A11">
        <f t="shared" si="1"/>
        <v>7.8208538795091181E-2</v>
      </c>
      <c r="B11">
        <v>29</v>
      </c>
      <c r="C11">
        <v>42066.285443663102</v>
      </c>
      <c r="D11">
        <v>76.342981294100198</v>
      </c>
      <c r="E11">
        <v>1.8148258275939701E-3</v>
      </c>
      <c r="F11">
        <f t="shared" si="0"/>
        <v>-5.9637136350283552E-4</v>
      </c>
    </row>
    <row r="12" spans="1:21" x14ac:dyDescent="0.25">
      <c r="A12">
        <f t="shared" si="1"/>
        <v>7.3654028060664664E-2</v>
      </c>
      <c r="B12">
        <v>30</v>
      </c>
      <c r="C12">
        <v>37544.382242466403</v>
      </c>
      <c r="D12">
        <v>-192.64195412736501</v>
      </c>
      <c r="E12">
        <v>-5.1310460479349297E-3</v>
      </c>
      <c r="F12">
        <f t="shared" si="0"/>
        <v>-5.3086244540602586E-4</v>
      </c>
    </row>
    <row r="13" spans="1:21" x14ac:dyDescent="0.25">
      <c r="A13">
        <f t="shared" si="1"/>
        <v>6.664492057835994E-2</v>
      </c>
      <c r="B13">
        <v>31</v>
      </c>
      <c r="C13">
        <v>33568.498592955497</v>
      </c>
      <c r="D13">
        <v>-7.9451483243249204</v>
      </c>
      <c r="E13">
        <v>-2.3668464951817099E-4</v>
      </c>
      <c r="F13">
        <f t="shared" si="0"/>
        <v>-4.7153703116961697E-4</v>
      </c>
    </row>
    <row r="14" spans="1:21" x14ac:dyDescent="0.25">
      <c r="A14">
        <f t="shared" si="1"/>
        <v>5.7938310552296549E-2</v>
      </c>
      <c r="B14">
        <v>32</v>
      </c>
      <c r="C14">
        <v>29640.775603577498</v>
      </c>
      <c r="D14">
        <v>-106.27779326248999</v>
      </c>
      <c r="E14">
        <v>-3.5855267312796899E-3</v>
      </c>
      <c r="F14">
        <f t="shared" si="0"/>
        <v>-4.1648788493586211E-4</v>
      </c>
    </row>
    <row r="15" spans="1:21" x14ac:dyDescent="0.25">
      <c r="A15">
        <f t="shared" si="1"/>
        <v>4.8394144903828679E-2</v>
      </c>
      <c r="B15">
        <v>33</v>
      </c>
      <c r="C15">
        <v>24296.235138558899</v>
      </c>
      <c r="D15">
        <v>51.327781032961298</v>
      </c>
      <c r="E15">
        <v>2.11258167120314E-3</v>
      </c>
      <c r="F15">
        <f t="shared" si="0"/>
        <v>-3.6354866915358193E-4</v>
      </c>
    </row>
    <row r="16" spans="1:21" x14ac:dyDescent="0.25">
      <c r="A16">
        <f t="shared" si="1"/>
        <v>3.8837210996642599E-2</v>
      </c>
      <c r="B16">
        <v>34</v>
      </c>
      <c r="C16">
        <v>18791.600275231402</v>
      </c>
      <c r="D16">
        <v>100.341566971343</v>
      </c>
      <c r="E16" s="1">
        <v>5.3397031387263198E-3</v>
      </c>
      <c r="F16">
        <f t="shared" si="0"/>
        <v>-3.1064161856387109E-4</v>
      </c>
    </row>
    <row r="17" spans="1:6" x14ac:dyDescent="0.25">
      <c r="A17">
        <f t="shared" si="1"/>
        <v>2.9945493127148979E-2</v>
      </c>
      <c r="B17">
        <v>35</v>
      </c>
      <c r="C17">
        <v>13928.1288212539</v>
      </c>
      <c r="D17">
        <v>-92.649700767011694</v>
      </c>
      <c r="E17">
        <v>-6.6519847680925302E-3</v>
      </c>
      <c r="F17">
        <f t="shared" si="0"/>
        <v>-2.5605878724128516E-4</v>
      </c>
    </row>
    <row r="18" spans="1:6" x14ac:dyDescent="0.25">
      <c r="A18">
        <f t="shared" si="1"/>
        <v>2.2184166935891109E-2</v>
      </c>
      <c r="B18">
        <v>36</v>
      </c>
      <c r="C18">
        <v>11246.879380476001</v>
      </c>
      <c r="D18">
        <v>38.915162551284197</v>
      </c>
      <c r="E18">
        <v>3.4600853476599702E-3</v>
      </c>
      <c r="F18">
        <f t="shared" si="0"/>
        <v>-1.986283267461364E-4</v>
      </c>
    </row>
    <row r="19" spans="1:6" x14ac:dyDescent="0.25">
      <c r="A19">
        <f t="shared" si="1"/>
        <v>1.5790031660178831E-2</v>
      </c>
      <c r="B19">
        <v>37</v>
      </c>
      <c r="C19">
        <v>8002.7570381330997</v>
      </c>
      <c r="D19">
        <v>-3.7591972106749898</v>
      </c>
      <c r="E19">
        <v>-4.6973776571779301E-4</v>
      </c>
      <c r="F19">
        <f t="shared" si="0"/>
        <v>-1.3775370365626044E-4</v>
      </c>
    </row>
    <row r="20" spans="1:6" x14ac:dyDescent="0.25">
      <c r="A20">
        <f t="shared" si="1"/>
        <v>1.0798193302637612E-2</v>
      </c>
      <c r="B20">
        <v>38</v>
      </c>
      <c r="C20">
        <v>5020.51675563549</v>
      </c>
      <c r="D20">
        <v>-5.0174307744653603</v>
      </c>
      <c r="E20">
        <v>-9.993853259892679E-4</v>
      </c>
      <c r="F20">
        <f t="shared" si="0"/>
        <v>-7.3346480592709033E-5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0s</vt:lpstr>
      <vt:lpstr>1s</vt:lpstr>
      <vt:lpstr>2s</vt:lpstr>
      <vt:lpstr>3s</vt:lpstr>
      <vt:lpstr>4s</vt:lpstr>
      <vt:lpstr>6s</vt:lpstr>
      <vt:lpstr>wickets</vt:lpstr>
      <vt:lpstr>0s bowl</vt:lpstr>
      <vt:lpstr>1s bowl</vt:lpstr>
      <vt:lpstr>2s bowl</vt:lpstr>
      <vt:lpstr>3s bowl</vt:lpstr>
      <vt:lpstr>4s bowl</vt:lpstr>
      <vt:lpstr>6s bowl</vt:lpstr>
      <vt:lpstr>outs bowl</vt:lpstr>
      <vt:lpstr>extras 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</cp:lastModifiedBy>
  <dcterms:created xsi:type="dcterms:W3CDTF">2023-12-04T11:01:47Z</dcterms:created>
  <dcterms:modified xsi:type="dcterms:W3CDTF">2023-12-05T15:17:37Z</dcterms:modified>
</cp:coreProperties>
</file>