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\OneDrive\Desktop\"/>
    </mc:Choice>
  </mc:AlternateContent>
  <xr:revisionPtr revIDLastSave="2" documentId="13_ncr:1_{AF432A8F-273C-4980-82D6-2F2AD92B0440}" xr6:coauthVersionLast="36" xr6:coauthVersionMax="36" xr10:uidLastSave="{75B7DF1F-58CF-45CB-A1A6-FAAF7720CBD5}"/>
  <bookViews>
    <workbookView xWindow="0" yWindow="0" windowWidth="20490" windowHeight="7650" firstSheet="1" activeTab="1" xr2:uid="{00000000-000D-0000-FFFF-FFFF00000000}"/>
  </bookViews>
  <sheets>
    <sheet name="Sheet1" sheetId="1" state="hidden" r:id="rId1"/>
    <sheet name="Thum PG" sheetId="5" r:id="rId2"/>
    <sheet name="Thum MSCR" sheetId="8" r:id="rId3"/>
    <sheet name="Thum Viscosity" sheetId="9" r:id="rId4"/>
    <sheet name="Shank PG" sheetId="6" r:id="rId5"/>
    <sheet name="Shank MSCR" sheetId="10" r:id="rId6"/>
    <sheet name="Bhongir PG" sheetId="7" r:id="rId7"/>
    <sheet name="Bhongir MSCR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G101" i="1"/>
  <c r="L100" i="1"/>
  <c r="G100" i="1"/>
  <c r="L99" i="1"/>
  <c r="G99" i="1"/>
  <c r="L98" i="1"/>
  <c r="G98" i="1"/>
  <c r="L97" i="1"/>
  <c r="G97" i="1"/>
  <c r="L96" i="1"/>
  <c r="G96" i="1"/>
  <c r="L84" i="1"/>
  <c r="G84" i="1"/>
  <c r="L83" i="1"/>
  <c r="G83" i="1"/>
  <c r="L82" i="1"/>
  <c r="G82" i="1"/>
  <c r="L81" i="1"/>
  <c r="G81" i="1"/>
  <c r="L80" i="1"/>
  <c r="G80" i="1"/>
  <c r="L79" i="1"/>
  <c r="G79" i="1"/>
  <c r="L66" i="1"/>
  <c r="G66" i="1"/>
  <c r="L65" i="1"/>
  <c r="G65" i="1"/>
  <c r="L64" i="1"/>
  <c r="G64" i="1"/>
  <c r="L63" i="1"/>
  <c r="G63" i="1"/>
  <c r="L62" i="1"/>
  <c r="G62" i="1"/>
  <c r="L61" i="1"/>
  <c r="G61" i="1"/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C15" i="7" l="1"/>
  <c r="C16" i="7"/>
  <c r="C17" i="7"/>
  <c r="D31" i="10" l="1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E4" i="8" l="1"/>
  <c r="C70" i="9" l="1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9" i="9"/>
  <c r="E31" i="8" l="1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C8" i="7" l="1"/>
  <c r="C9" i="7"/>
  <c r="C10" i="7"/>
  <c r="C11" i="7"/>
  <c r="C12" i="7"/>
  <c r="C13" i="7"/>
  <c r="C14" i="7"/>
  <c r="C18" i="7"/>
  <c r="C19" i="7"/>
  <c r="C20" i="7"/>
  <c r="C21" i="7"/>
  <c r="C22" i="7"/>
  <c r="C7" i="7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7" i="6"/>
  <c r="C8" i="6"/>
  <c r="C9" i="6"/>
  <c r="C10" i="6"/>
  <c r="C11" i="6"/>
  <c r="C6" i="6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</calcChain>
</file>

<file path=xl/sharedStrings.xml><?xml version="1.0" encoding="utf-8"?>
<sst xmlns="http://schemas.openxmlformats.org/spreadsheetml/2006/main" count="319" uniqueCount="66">
  <si>
    <t>LOA-I</t>
  </si>
  <si>
    <t>LOA-II</t>
  </si>
  <si>
    <t>LOA-III</t>
  </si>
  <si>
    <t>VG30 PAV</t>
  </si>
  <si>
    <t>FA</t>
  </si>
  <si>
    <t>Thum</t>
  </si>
  <si>
    <t>Bhongir</t>
  </si>
  <si>
    <t>Shankarpally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</si>
  <si>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</si>
  <si>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</si>
  <si>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</si>
  <si>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</si>
  <si>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</si>
  <si>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</si>
  <si>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</si>
  <si>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</si>
  <si>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</si>
  <si>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</si>
  <si>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</si>
  <si>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</si>
  <si>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Temperature</t>
  </si>
  <si>
    <t xml:space="preserve">Field extracted bitumen @ 163℃ </t>
  </si>
  <si>
    <t xml:space="preserve">Field extracted bitumen @ 135℃ </t>
  </si>
  <si>
    <t>VG 30</t>
  </si>
  <si>
    <t>VG30 RTFOT</t>
  </si>
  <si>
    <t xml:space="preserve">VG30 PAV @ 135℃ </t>
  </si>
  <si>
    <t>VG30 RTFOT @ 160℃</t>
  </si>
  <si>
    <t xml:space="preserve">VG30 RTFOT @ 135℃ </t>
  </si>
  <si>
    <t>Temperature (℃)</t>
  </si>
  <si>
    <t>Extracted binder @ 160℃</t>
  </si>
  <si>
    <t xml:space="preserve">Extracted binder @ 135℃ </t>
  </si>
  <si>
    <t>VG 30 RTFOT</t>
  </si>
  <si>
    <t>VG 30 PAV</t>
  </si>
  <si>
    <t>Equation</t>
  </si>
  <si>
    <t>y =exp(a+b*x+c*x^2)</t>
  </si>
  <si>
    <t>y = A + B*x</t>
  </si>
  <si>
    <t>a</t>
  </si>
  <si>
    <t>1.41382 ± 0.00922</t>
  </si>
  <si>
    <t>A</t>
  </si>
  <si>
    <t>2.32017 ± 0.03758</t>
  </si>
  <si>
    <t>b</t>
  </si>
  <si>
    <t>-0.00122 ± 5.90996E-5</t>
  </si>
  <si>
    <t>B</t>
  </si>
  <si>
    <t>0.00875 ± 6.51768E-5</t>
  </si>
  <si>
    <t>c</t>
  </si>
  <si>
    <t>-4.7986E-7 ± 8.51281E-8</t>
  </si>
  <si>
    <t>R-Square</t>
  </si>
  <si>
    <t>Shank</t>
  </si>
  <si>
    <t>y = A + B*x + C*x^2 + D*x^3</t>
  </si>
  <si>
    <t>1.40324 ± 0.00672</t>
  </si>
  <si>
    <t>2.23247 ± 0.04227</t>
  </si>
  <si>
    <t>-0.00116 ± 5.53146E-5</t>
  </si>
  <si>
    <t>0.01057 ± 4.90504E-4</t>
  </si>
  <si>
    <t>-6.97736E-7 ± 8.41393E-8</t>
  </si>
  <si>
    <t>C</t>
  </si>
  <si>
    <t>-1.09354E-6 ± 1.47795E-6</t>
  </si>
  <si>
    <t xml:space="preserve">R-Square </t>
  </si>
  <si>
    <t>D</t>
  </si>
  <si>
    <t>1.45723E-9 ± 1.22253E-9</t>
  </si>
  <si>
    <t>1.41082 ± 0.00705</t>
  </si>
  <si>
    <t>2.20015 ± 0.0259</t>
  </si>
  <si>
    <t>-0.00111 ± 6.38011E-5</t>
  </si>
  <si>
    <t>0.00885 ± 3.41216E-4</t>
  </si>
  <si>
    <t>-9.48006E-7 ± 1.07545E-7</t>
  </si>
  <si>
    <t>-4.13695E-6 ± 1.16156E-6</t>
  </si>
  <si>
    <t>2.82091E-9 ± 1.08207E-9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</si>
</sst>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al"/>
      <family val="2"/>
    </font>
    <font>
      <sz val="9"/>
      <color rgb="FF000000"/>
      <name val="Times New Roman Baltic"/>
      <charset val="16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3" fillId="2" borderId="0" xfId="0" applyFont="1" applyFill="1"/>
    <xf numFmtId="1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0" fillId="3" borderId="0" xfId="0" applyFill="1"/>
    <xf numFmtId="1" fontId="0" fillId="3" borderId="0" xfId="0" applyNumberFormat="1" applyFill="1"/>
    <xf numFmtId="1" fontId="6" fillId="3" borderId="0" xfId="0" applyNumberFormat="1" applyFont="1" applyFill="1" applyBorder="1" applyAlignment="1">
      <alignment horizontal="center" vertical="center"/>
    </xf>
    <xf numFmtId="0" fontId="5" fillId="4" borderId="0" xfId="0" applyFont="1" applyFill="1"/>
    <xf numFmtId="0" fontId="0" fillId="4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top" wrapText="1"/>
    </xf>
    <xf numFmtId="0" fontId="7" fillId="5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5" borderId="2" xfId="0" applyFont="1" applyFill="1" applyBorder="1" applyAlignment="1">
      <alignment horizontal="center" vertical="top" wrapText="1"/>
    </xf>
    <xf numFmtId="0" fontId="8" fillId="5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7843816820195"/>
          <c:y val="8.8315828177906633E-2"/>
          <c:w val="0.80559632748609122"/>
          <c:h val="0.73415973365132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Sheet1!$AC$8:$AC$26</c:f>
              <c:numCache>
                <c:formatCode>General</c:formatCode>
                <c:ptCount val="19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numCache>
            </c:numRef>
          </c:xVal>
          <c:yVal>
            <c:numRef>
              <c:f>Sheet1!$AD$8:$AD$26</c:f>
              <c:numCache>
                <c:formatCode>General</c:formatCode>
                <c:ptCount val="19"/>
                <c:pt idx="0">
                  <c:v>2.23</c:v>
                </c:pt>
                <c:pt idx="1">
                  <c:v>2.5499999999999998</c:v>
                </c:pt>
                <c:pt idx="2">
                  <c:v>2.89</c:v>
                </c:pt>
                <c:pt idx="3">
                  <c:v>3.2</c:v>
                </c:pt>
                <c:pt idx="4">
                  <c:v>4.03</c:v>
                </c:pt>
                <c:pt idx="5">
                  <c:v>4.62</c:v>
                </c:pt>
                <c:pt idx="6">
                  <c:v>5.07</c:v>
                </c:pt>
                <c:pt idx="7">
                  <c:v>7.27</c:v>
                </c:pt>
                <c:pt idx="8">
                  <c:v>7.87</c:v>
                </c:pt>
                <c:pt idx="9">
                  <c:v>8.43</c:v>
                </c:pt>
                <c:pt idx="10">
                  <c:v>8.6300000000000008</c:v>
                </c:pt>
                <c:pt idx="11">
                  <c:v>8.99</c:v>
                </c:pt>
                <c:pt idx="12">
                  <c:v>9.24</c:v>
                </c:pt>
                <c:pt idx="13">
                  <c:v>9.52</c:v>
                </c:pt>
                <c:pt idx="14">
                  <c:v>10.050000000000001</c:v>
                </c:pt>
                <c:pt idx="15">
                  <c:v>10.48</c:v>
                </c:pt>
                <c:pt idx="16">
                  <c:v>10.96</c:v>
                </c:pt>
                <c:pt idx="17">
                  <c:v>11.21</c:v>
                </c:pt>
                <c:pt idx="18">
                  <c:v>11.55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2-4B64-94E2-E53348102558}"/>
            </c:ext>
          </c:extLst>
        </c:ser>
        <c:ser>
          <c:idx val="1"/>
          <c:order val="1"/>
          <c:tx>
            <c:strRef>
              <c:f>Sheet1!$AI$6</c:f>
              <c:strCache>
                <c:ptCount val="1"/>
                <c:pt idx="0">
                  <c:v>LOA-I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Sheet1!$AH$8:$AH$12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</c:numCache>
            </c:numRef>
          </c:xVal>
          <c:yVal>
            <c:numRef>
              <c:f>Sheet1!$AI$8:$AI$12</c:f>
              <c:numCache>
                <c:formatCode>General</c:formatCode>
                <c:ptCount val="5"/>
                <c:pt idx="0">
                  <c:v>3.06</c:v>
                </c:pt>
                <c:pt idx="1">
                  <c:v>4.96</c:v>
                </c:pt>
                <c:pt idx="2">
                  <c:v>6.11</c:v>
                </c:pt>
                <c:pt idx="3" formatCode="0.00">
                  <c:v>7.22</c:v>
                </c:pt>
                <c:pt idx="4" formatCode="0.00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F2-4B64-94E2-E53348102558}"/>
            </c:ext>
          </c:extLst>
        </c:ser>
        <c:ser>
          <c:idx val="2"/>
          <c:order val="2"/>
          <c:tx>
            <c:strRef>
              <c:f>Sheet1!$AK$6</c:f>
              <c:strCache>
                <c:ptCount val="1"/>
                <c:pt idx="0">
                  <c:v>LOA-II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Sheet1!$AJ$8:$AJ$12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27</c:v>
                </c:pt>
              </c:numCache>
            </c:numRef>
          </c:xVal>
          <c:yVal>
            <c:numRef>
              <c:f>Sheet1!$AK$8:$AK$12</c:f>
              <c:numCache>
                <c:formatCode>0.00</c:formatCode>
                <c:ptCount val="5"/>
                <c:pt idx="0">
                  <c:v>3.25</c:v>
                </c:pt>
                <c:pt idx="1">
                  <c:v>5.74</c:v>
                </c:pt>
                <c:pt idx="2">
                  <c:v>7.22</c:v>
                </c:pt>
                <c:pt idx="3">
                  <c:v>8.9700000000000006</c:v>
                </c:pt>
                <c:pt idx="4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F2-4B64-94E2-E53348102558}"/>
            </c:ext>
          </c:extLst>
        </c:ser>
        <c:ser>
          <c:idx val="3"/>
          <c:order val="3"/>
          <c:tx>
            <c:strRef>
              <c:f>Sheet1!$AM$6</c:f>
              <c:strCache>
                <c:ptCount val="1"/>
                <c:pt idx="0">
                  <c:v>LOA-III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Sheet1!$AL$8:$AL$12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37</c:v>
                </c:pt>
                <c:pt idx="4">
                  <c:v>44</c:v>
                </c:pt>
              </c:numCache>
            </c:numRef>
          </c:xVal>
          <c:yVal>
            <c:numRef>
              <c:f>Sheet1!$AM$8:$AM$12</c:f>
              <c:numCache>
                <c:formatCode>0.00</c:formatCode>
                <c:ptCount val="5"/>
                <c:pt idx="0">
                  <c:v>3.65</c:v>
                </c:pt>
                <c:pt idx="1">
                  <c:v>6.27</c:v>
                </c:pt>
                <c:pt idx="2">
                  <c:v>10.98</c:v>
                </c:pt>
                <c:pt idx="3">
                  <c:v>15.23</c:v>
                </c:pt>
                <c:pt idx="4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F2-4B64-94E2-E53348102558}"/>
            </c:ext>
          </c:extLst>
        </c:ser>
        <c:ser>
          <c:idx val="4"/>
          <c:order val="4"/>
          <c:tx>
            <c:strRef>
              <c:f>Sheet1!$AG$8</c:f>
              <c:strCache>
                <c:ptCount val="1"/>
                <c:pt idx="0">
                  <c:v>VG30 PAV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Sheet1!$AF$9</c:f>
              <c:numCache>
                <c:formatCode>General</c:formatCode>
                <c:ptCount val="1"/>
                <c:pt idx="0">
                  <c:v>46</c:v>
                </c:pt>
              </c:numCache>
            </c:numRef>
          </c:xVal>
          <c:yVal>
            <c:numRef>
              <c:f>Sheet1!$AG$9</c:f>
              <c:numCache>
                <c:formatCode>General</c:formatCode>
                <c:ptCount val="1"/>
                <c:pt idx="0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F2-4B64-94E2-E5334810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71248"/>
        <c:axId val="1661175728"/>
      </c:scatterChart>
      <c:valAx>
        <c:axId val="173937124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175728"/>
        <c:crosses val="autoZero"/>
        <c:crossBetween val="midCat"/>
      </c:valAx>
      <c:valAx>
        <c:axId val="166117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G*/Sin δ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93712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5250929100285213"/>
          <c:y val="0.13324963417911784"/>
          <c:w val="0.16710400801539055"/>
          <c:h val="0.34585160363929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7843816820195"/>
          <c:y val="8.8315828177906633E-2"/>
          <c:w val="0.80559632748609122"/>
          <c:h val="0.73415973365132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FA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5"/>
            <c:dispRSqr val="1"/>
            <c:dispEq val="1"/>
            <c:trendlineLbl>
              <c:layout>
                <c:manualLayout>
                  <c:x val="-7.7409828686197071E-2"/>
                  <c:y val="-3.080986280583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Sheet1!$D$8:$D$22</c:f>
              <c:numCache>
                <c:formatCode>General</c:formatCode>
                <c:ptCount val="15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xVal>
          <c:yVal>
            <c:numRef>
              <c:f>Sheet1!$E$8:$E$22</c:f>
              <c:numCache>
                <c:formatCode>General</c:formatCode>
                <c:ptCount val="15"/>
                <c:pt idx="0">
                  <c:v>2.2400000000000002</c:v>
                </c:pt>
                <c:pt idx="1">
                  <c:v>2.36</c:v>
                </c:pt>
                <c:pt idx="2">
                  <c:v>2.41</c:v>
                </c:pt>
                <c:pt idx="3">
                  <c:v>3.74</c:v>
                </c:pt>
                <c:pt idx="4">
                  <c:v>3.93</c:v>
                </c:pt>
                <c:pt idx="5">
                  <c:v>4.1100000000000003</c:v>
                </c:pt>
                <c:pt idx="6">
                  <c:v>4.3499999999999996</c:v>
                </c:pt>
                <c:pt idx="7">
                  <c:v>4.62</c:v>
                </c:pt>
                <c:pt idx="8">
                  <c:v>4.87</c:v>
                </c:pt>
                <c:pt idx="9">
                  <c:v>5.01</c:v>
                </c:pt>
                <c:pt idx="10">
                  <c:v>6.22</c:v>
                </c:pt>
                <c:pt idx="11">
                  <c:v>6.84</c:v>
                </c:pt>
                <c:pt idx="12">
                  <c:v>7.17</c:v>
                </c:pt>
                <c:pt idx="13">
                  <c:v>8.36</c:v>
                </c:pt>
                <c:pt idx="14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7-48F2-B18F-6DB798147AE3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LOA-I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Sheet1!$I$8:$I$12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</c:numCache>
            </c:numRef>
          </c:xVal>
          <c:yVal>
            <c:numRef>
              <c:f>Sheet1!$J$8:$J$12</c:f>
              <c:numCache>
                <c:formatCode>General</c:formatCode>
                <c:ptCount val="5"/>
                <c:pt idx="0">
                  <c:v>3.06</c:v>
                </c:pt>
                <c:pt idx="1">
                  <c:v>4.96</c:v>
                </c:pt>
                <c:pt idx="2">
                  <c:v>6.11</c:v>
                </c:pt>
                <c:pt idx="3" formatCode="0.00">
                  <c:v>7.22</c:v>
                </c:pt>
                <c:pt idx="4" formatCode="0.00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7-48F2-B18F-6DB798147AE3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LOA-II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Sheet1!$K$8:$K$12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37</c:v>
                </c:pt>
              </c:numCache>
            </c:numRef>
          </c:xVal>
          <c:yVal>
            <c:numRef>
              <c:f>Sheet1!$L$8:$L$12</c:f>
              <c:numCache>
                <c:formatCode>0.00</c:formatCode>
                <c:ptCount val="5"/>
                <c:pt idx="0">
                  <c:v>3.25</c:v>
                </c:pt>
                <c:pt idx="1">
                  <c:v>5.74</c:v>
                </c:pt>
                <c:pt idx="2">
                  <c:v>7.22</c:v>
                </c:pt>
                <c:pt idx="3">
                  <c:v>8.9700000000000006</c:v>
                </c:pt>
                <c:pt idx="4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87-48F2-B18F-6DB798147AE3}"/>
            </c:ext>
          </c:extLst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LOA-III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Sheet1!$M$8:$M$12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35</c:v>
                </c:pt>
                <c:pt idx="3">
                  <c:v>51</c:v>
                </c:pt>
                <c:pt idx="4">
                  <c:v>59</c:v>
                </c:pt>
              </c:numCache>
            </c:numRef>
          </c:xVal>
          <c:yVal>
            <c:numRef>
              <c:f>Sheet1!$N$8:$N$12</c:f>
              <c:numCache>
                <c:formatCode>0.00</c:formatCode>
                <c:ptCount val="5"/>
                <c:pt idx="0">
                  <c:v>3.65</c:v>
                </c:pt>
                <c:pt idx="1">
                  <c:v>6.27</c:v>
                </c:pt>
                <c:pt idx="2">
                  <c:v>10.98</c:v>
                </c:pt>
                <c:pt idx="3">
                  <c:v>15.23</c:v>
                </c:pt>
                <c:pt idx="4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87-48F2-B18F-6DB798147AE3}"/>
            </c:ext>
          </c:extLst>
        </c:ser>
        <c:ser>
          <c:idx val="4"/>
          <c:order val="4"/>
          <c:tx>
            <c:strRef>
              <c:f>Sheet1!$H$8</c:f>
              <c:strCache>
                <c:ptCount val="1"/>
                <c:pt idx="0">
                  <c:v>VG30 PAV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Sheet1!$G$9</c:f>
              <c:numCache>
                <c:formatCode>General</c:formatCode>
                <c:ptCount val="1"/>
                <c:pt idx="0">
                  <c:v>63</c:v>
                </c:pt>
              </c:numCache>
            </c:numRef>
          </c:xVal>
          <c:yVal>
            <c:numRef>
              <c:f>Sheet1!$H$9</c:f>
              <c:numCache>
                <c:formatCode>General</c:formatCode>
                <c:ptCount val="1"/>
                <c:pt idx="0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87-48F2-B18F-6DB79814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71248"/>
        <c:axId val="1661175728"/>
      </c:scatterChart>
      <c:valAx>
        <c:axId val="1739371248"/>
        <c:scaling>
          <c:orientation val="minMax"/>
          <c:max val="7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175728"/>
        <c:crosses val="autoZero"/>
        <c:crossBetween val="midCat"/>
      </c:valAx>
      <c:valAx>
        <c:axId val="166117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G*/Sin δ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93712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3527206205403064"/>
          <c:y val="0.11658587015397186"/>
          <c:w val="0.16576614123612618"/>
          <c:h val="0.34585160363929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7843816820195"/>
          <c:y val="8.8315828177906633E-2"/>
          <c:w val="0.80559632748609122"/>
          <c:h val="0.73415973365132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Sheet1!$AD$5</c:f>
              <c:strCache>
                <c:ptCount val="1"/>
                <c:pt idx="0">
                  <c:v>FA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2"/>
            <c:dispRSqr val="1"/>
            <c:dispEq val="1"/>
            <c:trendlineLbl>
              <c:layout>
                <c:manualLayout>
                  <c:x val="-0.14224400171015306"/>
                  <c:y val="3.0474638154311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Sheet1!$Q$8:$Q$20</c:f>
              <c:numCache>
                <c:formatCode>General</c:formatCode>
                <c:ptCount val="13"/>
                <c:pt idx="0">
                  <c:v>0.1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</c:numCache>
            </c:numRef>
          </c:xVal>
          <c:yVal>
            <c:numRef>
              <c:f>Sheet1!$R$8:$R$20</c:f>
              <c:numCache>
                <c:formatCode>General</c:formatCode>
                <c:ptCount val="13"/>
                <c:pt idx="1">
                  <c:v>5.86</c:v>
                </c:pt>
                <c:pt idx="2">
                  <c:v>6.23</c:v>
                </c:pt>
                <c:pt idx="3">
                  <c:v>6.46</c:v>
                </c:pt>
                <c:pt idx="4">
                  <c:v>6.82</c:v>
                </c:pt>
                <c:pt idx="5">
                  <c:v>7.01</c:v>
                </c:pt>
                <c:pt idx="6">
                  <c:v>7.47</c:v>
                </c:pt>
                <c:pt idx="7">
                  <c:v>7.61</c:v>
                </c:pt>
                <c:pt idx="8">
                  <c:v>8.7799999999999994</c:v>
                </c:pt>
                <c:pt idx="9">
                  <c:v>9.0399999999999991</c:v>
                </c:pt>
                <c:pt idx="10">
                  <c:v>9.51</c:v>
                </c:pt>
                <c:pt idx="11">
                  <c:v>9.83</c:v>
                </c:pt>
                <c:pt idx="12">
                  <c:v>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D7F-B6D6-68D0F063F885}"/>
            </c:ext>
          </c:extLst>
        </c:ser>
        <c:ser>
          <c:idx val="1"/>
          <c:order val="1"/>
          <c:tx>
            <c:strRef>
              <c:f>Sheet1!$W$6</c:f>
              <c:strCache>
                <c:ptCount val="1"/>
                <c:pt idx="0">
                  <c:v>LOA-I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Sheet1!$V$8:$V$12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22</c:v>
                </c:pt>
              </c:numCache>
            </c:numRef>
          </c:xVal>
          <c:yVal>
            <c:numRef>
              <c:f>Sheet1!$W$8:$W$12</c:f>
              <c:numCache>
                <c:formatCode>General</c:formatCode>
                <c:ptCount val="5"/>
                <c:pt idx="0">
                  <c:v>3.06</c:v>
                </c:pt>
                <c:pt idx="1">
                  <c:v>4.96</c:v>
                </c:pt>
                <c:pt idx="2">
                  <c:v>6.11</c:v>
                </c:pt>
                <c:pt idx="3" formatCode="0.00">
                  <c:v>7.22</c:v>
                </c:pt>
                <c:pt idx="4" formatCode="0.00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D7F-B6D6-68D0F063F885}"/>
            </c:ext>
          </c:extLst>
        </c:ser>
        <c:ser>
          <c:idx val="2"/>
          <c:order val="2"/>
          <c:tx>
            <c:strRef>
              <c:f>Sheet1!$Y$6</c:f>
              <c:strCache>
                <c:ptCount val="1"/>
                <c:pt idx="0">
                  <c:v>LOA-II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Sheet1!$X$8:$X$12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Sheet1!$Y$8:$Y$12</c:f>
              <c:numCache>
                <c:formatCode>0.00</c:formatCode>
                <c:ptCount val="5"/>
                <c:pt idx="0">
                  <c:v>3.25</c:v>
                </c:pt>
                <c:pt idx="1">
                  <c:v>5.74</c:v>
                </c:pt>
                <c:pt idx="2">
                  <c:v>7.22</c:v>
                </c:pt>
                <c:pt idx="3">
                  <c:v>8.9700000000000006</c:v>
                </c:pt>
                <c:pt idx="4">
                  <c:v>11.51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8-4D7F-B6D6-68D0F063F885}"/>
            </c:ext>
          </c:extLst>
        </c:ser>
        <c:ser>
          <c:idx val="3"/>
          <c:order val="3"/>
          <c:tx>
            <c:strRef>
              <c:f>Sheet1!$AA$6</c:f>
              <c:strCache>
                <c:ptCount val="1"/>
                <c:pt idx="0">
                  <c:v>LOA-III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Sheet1!$Z$8:$Z$12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31</c:v>
                </c:pt>
                <c:pt idx="3">
                  <c:v>44</c:v>
                </c:pt>
                <c:pt idx="4">
                  <c:v>53</c:v>
                </c:pt>
              </c:numCache>
            </c:numRef>
          </c:xVal>
          <c:yVal>
            <c:numRef>
              <c:f>Sheet1!$AA$8:$AA$12</c:f>
              <c:numCache>
                <c:formatCode>0.00</c:formatCode>
                <c:ptCount val="5"/>
                <c:pt idx="0">
                  <c:v>3.65</c:v>
                </c:pt>
                <c:pt idx="1">
                  <c:v>6.27</c:v>
                </c:pt>
                <c:pt idx="2">
                  <c:v>10.98</c:v>
                </c:pt>
                <c:pt idx="3">
                  <c:v>15.23</c:v>
                </c:pt>
                <c:pt idx="4">
                  <c:v>17.690000000000001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8-4D7F-B6D6-68D0F063F885}"/>
            </c:ext>
          </c:extLst>
        </c:ser>
        <c:ser>
          <c:idx val="4"/>
          <c:order val="4"/>
          <c:tx>
            <c:strRef>
              <c:f>Sheet1!$U$8</c:f>
              <c:strCache>
                <c:ptCount val="1"/>
                <c:pt idx="0">
                  <c:v>VG30 PAV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xVal>
          <c:yVal>
            <c:numRef>
              <c:f>Sheet1!$U$9</c:f>
              <c:numCache>
                <c:formatCode>General</c:formatCode>
                <c:ptCount val="1"/>
                <c:pt idx="0">
                  <c:v>18.62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8-4D7F-B6D6-68D0F063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71248"/>
        <c:axId val="1661175728"/>
      </c:scatterChart>
      <c:valAx>
        <c:axId val="1739371248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1175728"/>
        <c:crosses val="autoZero"/>
        <c:crossBetween val="midCat"/>
      </c:valAx>
      <c:valAx>
        <c:axId val="166117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G*/Sin δ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93712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13472336953770855"/>
          <c:y val="0.1337594941990356"/>
          <c:w val="0.16576614123612618"/>
          <c:h val="0.34585160363929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1094014794527E-2"/>
          <c:y val="3.4416369085379449E-2"/>
          <c:w val="0.84513189102895137"/>
          <c:h val="0.833200586827424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'Thum PG'!$F$3</c:f>
              <c:strCache>
                <c:ptCount val="1"/>
                <c:pt idx="0">
                  <c:v>FA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002060"/>
                </a:solidFill>
                <a:prstDash val="solid"/>
              </a:ln>
              <a:effectLst/>
            </c:spPr>
            <c:trendlineType val="poly"/>
            <c:order val="2"/>
            <c:forward val="1850"/>
            <c:dispRSqr val="1"/>
            <c:dispEq val="1"/>
            <c:trendlineLbl>
              <c:layout>
                <c:manualLayout>
                  <c:x val="-0.25686749795166341"/>
                  <c:y val="0.4253582369555925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baseline="0">
                      <a:solidFill>
                        <a:srgbClr val="00206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'Thum PG'!$D$6:$D$30</c:f>
              <c:numCache>
                <c:formatCode>General</c:formatCode>
                <c:ptCount val="25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</c:numCache>
            </c:numRef>
          </c:xVal>
          <c:yVal>
            <c:numRef>
              <c:f>'Thum PG'!$F$6:$F$30</c:f>
              <c:numCache>
                <c:formatCode>General</c:formatCode>
                <c:ptCount val="25"/>
                <c:pt idx="0">
                  <c:v>2.2400000000000002</c:v>
                </c:pt>
                <c:pt idx="1">
                  <c:v>2.4500000000000002</c:v>
                </c:pt>
                <c:pt idx="2">
                  <c:v>2.6700000000000004</c:v>
                </c:pt>
                <c:pt idx="3">
                  <c:v>2.9200000000000004</c:v>
                </c:pt>
                <c:pt idx="4">
                  <c:v>3.1800000000000006</c:v>
                </c:pt>
                <c:pt idx="5">
                  <c:v>3.4500000000000006</c:v>
                </c:pt>
                <c:pt idx="6">
                  <c:v>3.7200000000000006</c:v>
                </c:pt>
                <c:pt idx="7">
                  <c:v>3.9600000000000009</c:v>
                </c:pt>
                <c:pt idx="8">
                  <c:v>4.1800000000000006</c:v>
                </c:pt>
                <c:pt idx="9">
                  <c:v>4.3900000000000006</c:v>
                </c:pt>
                <c:pt idx="10">
                  <c:v>4.5900000000000007</c:v>
                </c:pt>
                <c:pt idx="11">
                  <c:v>4.7700000000000005</c:v>
                </c:pt>
                <c:pt idx="12">
                  <c:v>4.9400000000000004</c:v>
                </c:pt>
                <c:pt idx="13">
                  <c:v>5.12</c:v>
                </c:pt>
                <c:pt idx="14">
                  <c:v>5.32</c:v>
                </c:pt>
                <c:pt idx="15">
                  <c:v>5.5500000000000007</c:v>
                </c:pt>
                <c:pt idx="16">
                  <c:v>5.7900000000000009</c:v>
                </c:pt>
                <c:pt idx="17">
                  <c:v>6.0200000000000014</c:v>
                </c:pt>
                <c:pt idx="18">
                  <c:v>6.2500000000000018</c:v>
                </c:pt>
                <c:pt idx="19">
                  <c:v>6.4700000000000015</c:v>
                </c:pt>
                <c:pt idx="20">
                  <c:v>6.6800000000000015</c:v>
                </c:pt>
                <c:pt idx="21">
                  <c:v>6.8800000000000017</c:v>
                </c:pt>
                <c:pt idx="22">
                  <c:v>7.0800000000000018</c:v>
                </c:pt>
                <c:pt idx="23">
                  <c:v>7.2600000000000016</c:v>
                </c:pt>
                <c:pt idx="24">
                  <c:v>7.4200000000000017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6-497C-867A-FE0FEBD8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9296"/>
        <c:axId val="234772656"/>
      </c:scatterChart>
      <c:valAx>
        <c:axId val="49579296"/>
        <c:scaling>
          <c:logBase val="10"/>
          <c:orientation val="minMax"/>
          <c:max val="10000"/>
          <c:min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4772656"/>
        <c:crossesAt val="0"/>
        <c:crossBetween val="midCat"/>
      </c:valAx>
      <c:valAx>
        <c:axId val="234772656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G*/Sin δ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579296"/>
        <c:crossesAt val="0.1"/>
        <c:crossBetween val="midCat"/>
        <c:majorUnit val="2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177422008006161"/>
          <c:y val="0.66212487204723192"/>
          <c:w val="0.10800755308361966"/>
          <c:h val="5.3453031017845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463922</xdr:colOff>
      <xdr:row>15</xdr:row>
      <xdr:rowOff>59110</xdr:rowOff>
    </xdr:from>
    <xdr:to>
      <xdr:col>39</xdr:col>
      <xdr:colOff>16247</xdr:colOff>
      <xdr:row>32</xdr:row>
      <xdr:rowOff>35298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277346</xdr:colOff>
      <xdr:row>14</xdr:row>
      <xdr:rowOff>47624</xdr:rowOff>
    </xdr:from>
    <xdr:to>
      <xdr:col>14</xdr:col>
      <xdr:colOff>439271</xdr:colOff>
      <xdr:row>33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426384</xdr:colOff>
      <xdr:row>16</xdr:row>
      <xdr:rowOff>32497</xdr:rowOff>
    </xdr:from>
    <xdr:to>
      <xdr:col>26</xdr:col>
      <xdr:colOff>583826</xdr:colOff>
      <xdr:row>35</xdr:row>
      <xdr:rowOff>103935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284465</xdr:colOff>
      <xdr:row>54</xdr:row>
      <xdr:rowOff>21420</xdr:rowOff>
    </xdr:from>
    <xdr:to>
      <xdr:col>6</xdr:col>
      <xdr:colOff>0</xdr:colOff>
      <xdr:row>75</xdr:row>
      <xdr:rowOff>80035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165633-5ED6-49C6-AF8D-3070133F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0.72413</cdr:x>
      <cdr:y>0.04194</cdr:y>
    </cdr:from>
    <cdr:to>
      <cdr:x>0.93155</cdr:x>
      <cdr:y>0.1006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82A0A7B-C9DB-4D16-9CC0-DD40A992506B}"/>
            </a:ext>
          </a:extLst>
        </cdr:cNvPr>
        <cdr:cNvSpPr txBox="1"/>
      </cdr:nvSpPr>
      <cdr:spPr>
        <a:xfrm xmlns:a="http://schemas.openxmlformats.org/drawingml/2006/main">
          <a:off x="4323018" y="170239"/>
          <a:ext cx="1238287" cy="238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9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PAV aged VG30 binder </a:t>
          </a:r>
        </a:p>
      </cdr:txBody>
    </cdr:sp>
  </cdr:relSizeAnchor>
  <cdr:relSizeAnchor xmlns:cdr="http://schemas.openxmlformats.org/drawingml/2006/chartDrawing">
    <cdr:from>
      <cdr:x>0.09434</cdr:x>
      <cdr:y>0.51703</cdr:y>
    </cdr:from>
    <cdr:to>
      <cdr:x>0.93972</cdr:x>
      <cdr:y>0.51703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FB3CE6AA-02D5-4C98-8272-93F58665CA9A}"/>
            </a:ext>
          </a:extLst>
        </cdr:cNvPr>
        <cdr:cNvCxnSpPr/>
      </cdr:nvCxnSpPr>
      <cdr:spPr>
        <a:xfrm xmlns:a="http://schemas.openxmlformats.org/drawingml/2006/main">
          <a:off x="563204" y="2098684"/>
          <a:ext cx="504687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0.09304</cdr:x>
      <cdr:y>0.08754</cdr:y>
    </cdr:from>
    <cdr:to>
      <cdr:x>0.93923</cdr:x>
      <cdr:y>0.08754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8B7B2005-B5E7-4E9C-89CE-88E993C3C982}"/>
            </a:ext>
          </a:extLst>
        </cdr:cNvPr>
        <cdr:cNvCxnSpPr/>
      </cdr:nvCxnSpPr>
      <cdr:spPr>
        <a:xfrm xmlns:a="http://schemas.openxmlformats.org/drawingml/2006/main">
          <a:off x="555652" y="355334"/>
          <a:ext cx="505360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0.09153</cdr:x>
      <cdr:y>0.43881</cdr:y>
    </cdr:from>
    <cdr:to>
      <cdr:x>0.93691</cdr:x>
      <cdr:y>0.43881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D3E98D77-BE1C-40A1-BB59-25DA70A29022}"/>
            </a:ext>
          </a:extLst>
        </cdr:cNvPr>
        <cdr:cNvCxnSpPr/>
      </cdr:nvCxnSpPr>
      <cdr:spPr>
        <a:xfrm xmlns:a="http://schemas.openxmlformats.org/drawingml/2006/main">
          <a:off x="546615" y="1781188"/>
          <a:ext cx="504876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00B0F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0.09183</cdr:x>
      <cdr:y>0.12929</cdr:y>
    </cdr:from>
    <cdr:to>
      <cdr:x>0.93721</cdr:x>
      <cdr:y>0.12929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7E0FE217-133F-42C8-8C70-BAB711A758FA}"/>
            </a:ext>
          </a:extLst>
        </cdr:cNvPr>
        <cdr:cNvCxnSpPr/>
      </cdr:nvCxnSpPr>
      <cdr:spPr>
        <a:xfrm xmlns:a="http://schemas.openxmlformats.org/drawingml/2006/main">
          <a:off x="548427" y="524808"/>
          <a:ext cx="5048768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0.78801</cdr:x>
      <cdr:y>0.1258</cdr:y>
    </cdr:from>
    <cdr:to>
      <cdr:x>0.93303</cdr:x>
      <cdr:y>0.18446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59D7F90D-ED84-44F9-8A54-85FB630A3B73}"/>
            </a:ext>
          </a:extLst>
        </cdr:cNvPr>
        <cdr:cNvSpPr txBox="1"/>
      </cdr:nvSpPr>
      <cdr:spPr>
        <a:xfrm xmlns:a="http://schemas.openxmlformats.org/drawingml/2006/main">
          <a:off x="4721336" y="510628"/>
          <a:ext cx="868854" cy="238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10-day LOA-III</a:t>
          </a:r>
        </a:p>
      </cdr:txBody>
    </cdr:sp>
  </cdr:relSizeAnchor>
  <cdr:relSizeAnchor xmlns:cdr="http://schemas.openxmlformats.org/drawingml/2006/chartDrawing">
    <cdr:from>
      <cdr:x>0.78692</cdr:x>
      <cdr:y>0.43975</cdr:y>
    </cdr:from>
    <cdr:to>
      <cdr:x>0.93193</cdr:x>
      <cdr:y>0.49841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CC8258C-99A5-4843-B2DE-586E5CF521A6}"/>
            </a:ext>
          </a:extLst>
        </cdr:cNvPr>
        <cdr:cNvSpPr txBox="1"/>
      </cdr:nvSpPr>
      <cdr:spPr>
        <a:xfrm xmlns:a="http://schemas.openxmlformats.org/drawingml/2006/main">
          <a:off x="4714766" y="1785007"/>
          <a:ext cx="868854" cy="238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00B0F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10-day LOA-II</a:t>
          </a:r>
        </a:p>
      </cdr:txBody>
    </cdr:sp>
  </cdr:relSizeAnchor>
  <cdr:relSizeAnchor xmlns:cdr="http://schemas.openxmlformats.org/drawingml/2006/chartDrawing">
    <cdr:from>
      <cdr:x>0.78472</cdr:x>
      <cdr:y>0.50934</cdr:y>
    </cdr:from>
    <cdr:to>
      <cdr:x>0.92974</cdr:x>
      <cdr:y>0.568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CC8258C-99A5-4843-B2DE-586E5CF521A6}"/>
            </a:ext>
          </a:extLst>
        </cdr:cNvPr>
        <cdr:cNvSpPr txBox="1"/>
      </cdr:nvSpPr>
      <cdr:spPr>
        <a:xfrm xmlns:a="http://schemas.openxmlformats.org/drawingml/2006/main">
          <a:off x="4701628" y="2067473"/>
          <a:ext cx="868854" cy="238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chemeClr val="accent6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10-day LOA-I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AM101"/>
  <sheetViews>
    <sheetView topLeftCell="A39" zoomScale="70" zoomScaleNormal="70" workbookViewId="0">
      <selection activeCell="V91" sqref="V91"/>
    </sheetView>
  </sheetViews>
  <sheetFormatPr defaultRowHeight="15"/>
  <cols>
    <col min="7" max="7" width="9.140625" customWidth="1"/>
  </cols>
  <sheetData>
    <row r="4" spans="4:39">
      <c r="E4" t="s">
        <v>5</v>
      </c>
      <c r="R4" t="s">
        <v>6</v>
      </c>
      <c r="AD4" t="s">
        <v>7</v>
      </c>
    </row>
    <row r="5" spans="4:39">
      <c r="E5" t="s">
        <v>4</v>
      </c>
      <c r="AD5" t="s">
        <v>4</v>
      </c>
    </row>
    <row r="6" spans="4:39">
      <c r="J6" t="s">
        <v>0</v>
      </c>
      <c r="L6" t="s">
        <v>1</v>
      </c>
      <c r="N6" t="s">
        <v>2</v>
      </c>
      <c r="W6" t="s">
        <v>0</v>
      </c>
      <c r="Y6" t="s">
        <v>1</v>
      </c>
      <c r="AA6" t="s">
        <v>2</v>
      </c>
      <c r="AI6" t="s">
        <v>0</v>
      </c>
      <c r="AK6" t="s">
        <v>1</v>
      </c>
      <c r="AM6" t="s">
        <v>2</v>
      </c>
    </row>
    <row r="7" spans="4:39">
      <c r="D7" s="4"/>
      <c r="E7" s="5"/>
      <c r="H7" t="s">
        <v>3</v>
      </c>
      <c r="U7" t="s">
        <v>3</v>
      </c>
      <c r="AG7" t="s">
        <v>3</v>
      </c>
    </row>
    <row r="8" spans="4:39">
      <c r="D8">
        <v>0.1</v>
      </c>
      <c r="E8" s="8">
        <v>2.2400000000000002</v>
      </c>
      <c r="H8" t="s">
        <v>3</v>
      </c>
      <c r="I8">
        <v>5</v>
      </c>
      <c r="J8" s="1">
        <v>3.06</v>
      </c>
      <c r="K8" s="1">
        <v>6</v>
      </c>
      <c r="L8" s="2">
        <v>3.25</v>
      </c>
      <c r="M8" s="1">
        <v>8</v>
      </c>
      <c r="N8" s="2">
        <v>3.65</v>
      </c>
      <c r="Q8">
        <v>0.1</v>
      </c>
      <c r="U8" t="s">
        <v>3</v>
      </c>
      <c r="V8">
        <v>4</v>
      </c>
      <c r="W8" s="1">
        <v>3.06</v>
      </c>
      <c r="X8" s="1">
        <v>5</v>
      </c>
      <c r="Y8" s="2">
        <v>3.25</v>
      </c>
      <c r="Z8" s="1">
        <v>6</v>
      </c>
      <c r="AA8" s="2">
        <v>3.65</v>
      </c>
      <c r="AB8" s="2"/>
      <c r="AC8">
        <v>0.1</v>
      </c>
      <c r="AD8" s="1">
        <v>2.23</v>
      </c>
      <c r="AE8" s="1"/>
      <c r="AG8" t="s">
        <v>3</v>
      </c>
      <c r="AH8">
        <v>1</v>
      </c>
      <c r="AI8" s="1">
        <v>3.06</v>
      </c>
      <c r="AJ8" s="1">
        <v>2</v>
      </c>
      <c r="AK8" s="2">
        <v>3.25</v>
      </c>
      <c r="AL8" s="1">
        <v>3</v>
      </c>
      <c r="AM8" s="2">
        <v>3.65</v>
      </c>
    </row>
    <row r="9" spans="4:39">
      <c r="D9">
        <v>1</v>
      </c>
      <c r="E9" s="8">
        <v>2.36</v>
      </c>
      <c r="G9">
        <v>63</v>
      </c>
      <c r="H9">
        <v>18.62</v>
      </c>
      <c r="I9">
        <v>12</v>
      </c>
      <c r="J9" s="1">
        <v>4.96</v>
      </c>
      <c r="K9" s="1">
        <v>15</v>
      </c>
      <c r="L9" s="2">
        <v>5.74</v>
      </c>
      <c r="M9" s="1">
        <v>17</v>
      </c>
      <c r="N9" s="2">
        <v>6.27</v>
      </c>
      <c r="Q9">
        <v>13</v>
      </c>
      <c r="R9">
        <v>5.86</v>
      </c>
      <c r="S9" s="7"/>
      <c r="T9">
        <v>56</v>
      </c>
      <c r="U9">
        <v>18.62</v>
      </c>
      <c r="V9">
        <v>10</v>
      </c>
      <c r="W9" s="1">
        <v>4.96</v>
      </c>
      <c r="X9" s="1">
        <v>13</v>
      </c>
      <c r="Y9" s="2">
        <v>5.74</v>
      </c>
      <c r="Z9" s="1">
        <v>15</v>
      </c>
      <c r="AA9" s="2">
        <v>6.27</v>
      </c>
      <c r="AB9" s="2"/>
      <c r="AC9">
        <v>1</v>
      </c>
      <c r="AD9" s="1">
        <v>2.5499999999999998</v>
      </c>
      <c r="AE9" s="1"/>
      <c r="AF9">
        <v>46</v>
      </c>
      <c r="AG9">
        <v>18.62</v>
      </c>
      <c r="AH9">
        <v>7</v>
      </c>
      <c r="AI9" s="1">
        <v>4.96</v>
      </c>
      <c r="AJ9" s="1">
        <v>9</v>
      </c>
      <c r="AK9" s="2">
        <v>5.74</v>
      </c>
      <c r="AL9" s="1">
        <v>11</v>
      </c>
      <c r="AM9" s="2">
        <v>6.27</v>
      </c>
    </row>
    <row r="10" spans="4:39">
      <c r="D10">
        <v>2</v>
      </c>
      <c r="E10" s="8">
        <v>2.41</v>
      </c>
      <c r="I10">
        <v>17</v>
      </c>
      <c r="J10" s="1">
        <v>6.11</v>
      </c>
      <c r="K10" s="1">
        <v>21</v>
      </c>
      <c r="L10" s="2">
        <v>7.22</v>
      </c>
      <c r="M10" s="1">
        <v>35</v>
      </c>
      <c r="N10" s="2">
        <v>10.98</v>
      </c>
      <c r="Q10">
        <v>14</v>
      </c>
      <c r="R10">
        <v>6.23</v>
      </c>
      <c r="S10" s="7"/>
      <c r="V10">
        <v>15</v>
      </c>
      <c r="W10" s="1">
        <v>6.11</v>
      </c>
      <c r="X10" s="1">
        <v>18</v>
      </c>
      <c r="Y10" s="2">
        <v>7.22</v>
      </c>
      <c r="Z10" s="1">
        <v>31</v>
      </c>
      <c r="AA10" s="2">
        <v>10.98</v>
      </c>
      <c r="AB10" s="2"/>
      <c r="AC10">
        <v>2</v>
      </c>
      <c r="AD10" s="1">
        <v>2.89</v>
      </c>
      <c r="AE10" s="1"/>
      <c r="AH10">
        <v>10</v>
      </c>
      <c r="AI10" s="1">
        <v>6.11</v>
      </c>
      <c r="AJ10" s="1">
        <v>14</v>
      </c>
      <c r="AK10" s="2">
        <v>7.22</v>
      </c>
      <c r="AL10" s="1">
        <v>24</v>
      </c>
      <c r="AM10" s="2">
        <v>10.98</v>
      </c>
    </row>
    <row r="11" spans="4:39">
      <c r="D11">
        <v>9</v>
      </c>
      <c r="E11" s="8">
        <v>3.74</v>
      </c>
      <c r="I11">
        <v>21</v>
      </c>
      <c r="J11" s="3">
        <v>7.22</v>
      </c>
      <c r="K11" s="1">
        <v>27</v>
      </c>
      <c r="L11" s="3">
        <v>8.9700000000000006</v>
      </c>
      <c r="M11" s="1">
        <v>51</v>
      </c>
      <c r="N11" s="2">
        <v>15.23</v>
      </c>
      <c r="Q11">
        <v>15</v>
      </c>
      <c r="R11">
        <v>6.46</v>
      </c>
      <c r="S11" s="7"/>
      <c r="V11">
        <v>19</v>
      </c>
      <c r="W11" s="3">
        <v>7.22</v>
      </c>
      <c r="X11" s="1">
        <v>24</v>
      </c>
      <c r="Y11" s="3">
        <v>8.9700000000000006</v>
      </c>
      <c r="Z11" s="1">
        <v>44</v>
      </c>
      <c r="AA11" s="2">
        <v>15.23</v>
      </c>
      <c r="AB11" s="2"/>
      <c r="AC11">
        <v>3</v>
      </c>
      <c r="AD11" s="1">
        <v>3.2</v>
      </c>
      <c r="AE11" s="1"/>
      <c r="AH11">
        <v>14</v>
      </c>
      <c r="AI11" s="3">
        <v>7.22</v>
      </c>
      <c r="AJ11" s="1">
        <v>18</v>
      </c>
      <c r="AK11" s="3">
        <v>8.9700000000000006</v>
      </c>
      <c r="AL11" s="1">
        <v>37</v>
      </c>
      <c r="AM11" s="2">
        <v>15.23</v>
      </c>
    </row>
    <row r="12" spans="4:39">
      <c r="D12">
        <v>10</v>
      </c>
      <c r="E12" s="8">
        <v>3.93</v>
      </c>
      <c r="I12">
        <v>25</v>
      </c>
      <c r="J12" s="3">
        <v>8.41</v>
      </c>
      <c r="K12" s="1">
        <v>37</v>
      </c>
      <c r="L12" s="3">
        <v>11.51</v>
      </c>
      <c r="M12" s="1">
        <v>59</v>
      </c>
      <c r="N12" s="2">
        <v>17.690000000000001</v>
      </c>
      <c r="Q12">
        <v>16</v>
      </c>
      <c r="R12">
        <v>6.82</v>
      </c>
      <c r="S12" s="7"/>
      <c r="V12">
        <v>22</v>
      </c>
      <c r="W12" s="3">
        <v>8.41</v>
      </c>
      <c r="X12" s="1">
        <v>32</v>
      </c>
      <c r="Y12" s="3">
        <v>11.51</v>
      </c>
      <c r="Z12" s="1">
        <v>53</v>
      </c>
      <c r="AA12" s="2">
        <v>17.690000000000001</v>
      </c>
      <c r="AB12" s="2"/>
      <c r="AC12">
        <v>4</v>
      </c>
      <c r="AD12" s="1">
        <v>4.03</v>
      </c>
      <c r="AE12" s="1"/>
      <c r="AH12">
        <v>18</v>
      </c>
      <c r="AI12" s="3">
        <v>8.41</v>
      </c>
      <c r="AJ12" s="1">
        <v>27</v>
      </c>
      <c r="AK12" s="3">
        <v>11.51</v>
      </c>
      <c r="AL12" s="1">
        <v>44</v>
      </c>
      <c r="AM12" s="2">
        <v>17.690000000000001</v>
      </c>
    </row>
    <row r="13" spans="4:39">
      <c r="D13">
        <v>11</v>
      </c>
      <c r="E13" s="8">
        <v>4.1100000000000003</v>
      </c>
      <c r="Q13">
        <v>17</v>
      </c>
      <c r="R13">
        <v>7.01</v>
      </c>
      <c r="S13" s="7"/>
      <c r="AC13">
        <v>5</v>
      </c>
      <c r="AD13" s="1">
        <v>4.62</v>
      </c>
      <c r="AE13" s="1"/>
    </row>
    <row r="14" spans="4:39">
      <c r="D14">
        <v>12</v>
      </c>
      <c r="E14" s="8">
        <v>4.3499999999999996</v>
      </c>
      <c r="Q14">
        <v>18</v>
      </c>
      <c r="R14">
        <v>7.47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>
        <v>6</v>
      </c>
      <c r="AD14" s="1">
        <v>5.07</v>
      </c>
      <c r="AE14" s="1"/>
    </row>
    <row r="15" spans="4:39">
      <c r="D15">
        <v>13</v>
      </c>
      <c r="E15" s="8">
        <v>4.62</v>
      </c>
      <c r="Q15">
        <v>19</v>
      </c>
      <c r="R15">
        <v>7.61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>
        <v>13</v>
      </c>
      <c r="AD15" s="1">
        <v>7.27</v>
      </c>
      <c r="AE15" s="1"/>
    </row>
    <row r="16" spans="4:39">
      <c r="D16">
        <v>14</v>
      </c>
      <c r="E16" s="8">
        <v>4.87</v>
      </c>
      <c r="Q16">
        <v>23</v>
      </c>
      <c r="R16">
        <v>8.7799999999999994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>
        <v>14</v>
      </c>
      <c r="AD16" s="1">
        <v>7.87</v>
      </c>
      <c r="AE16" s="1"/>
    </row>
    <row r="17" spans="4:31">
      <c r="D17">
        <v>15</v>
      </c>
      <c r="E17" s="8">
        <v>5.01</v>
      </c>
      <c r="Q17">
        <v>24</v>
      </c>
      <c r="R17">
        <v>9.0399999999999991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>
        <v>15</v>
      </c>
      <c r="AD17" s="1">
        <v>8.43</v>
      </c>
      <c r="AE17" s="1"/>
    </row>
    <row r="18" spans="4:31">
      <c r="D18">
        <v>19</v>
      </c>
      <c r="E18" s="8">
        <v>6.22</v>
      </c>
      <c r="Q18">
        <v>25</v>
      </c>
      <c r="R18">
        <v>9.51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>
        <v>16</v>
      </c>
      <c r="AD18" s="1">
        <v>8.6300000000000008</v>
      </c>
      <c r="AE18" s="1"/>
    </row>
    <row r="19" spans="4:31">
      <c r="D19">
        <v>20</v>
      </c>
      <c r="E19" s="8">
        <v>6.84</v>
      </c>
      <c r="Q19">
        <v>26</v>
      </c>
      <c r="R19">
        <v>9.83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>
        <v>17</v>
      </c>
      <c r="AD19" s="1">
        <v>8.99</v>
      </c>
      <c r="AE19" s="1"/>
    </row>
    <row r="20" spans="4:31">
      <c r="D20">
        <v>21</v>
      </c>
      <c r="E20" s="8">
        <v>7.17</v>
      </c>
      <c r="Q20">
        <v>27</v>
      </c>
      <c r="R20">
        <v>10.07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>
        <v>18</v>
      </c>
      <c r="AD20" s="1">
        <v>9.24</v>
      </c>
      <c r="AE20" s="1"/>
    </row>
    <row r="21" spans="4:31">
      <c r="D21">
        <v>22</v>
      </c>
      <c r="E21" s="8">
        <v>8.36</v>
      </c>
      <c r="AC21">
        <v>19</v>
      </c>
      <c r="AD21" s="1">
        <v>9.52</v>
      </c>
      <c r="AE21" s="1"/>
    </row>
    <row r="22" spans="4:31">
      <c r="D22">
        <v>23</v>
      </c>
      <c r="E22" s="8">
        <v>9.11</v>
      </c>
      <c r="AC22">
        <v>23</v>
      </c>
      <c r="AD22" s="1">
        <v>10.050000000000001</v>
      </c>
      <c r="AE22" s="1"/>
    </row>
    <row r="23" spans="4:31">
      <c r="AC23">
        <v>24</v>
      </c>
      <c r="AD23" s="1">
        <v>10.48</v>
      </c>
      <c r="AE23" s="1"/>
    </row>
    <row r="24" spans="4:31">
      <c r="AC24">
        <v>25</v>
      </c>
      <c r="AD24" s="1">
        <v>10.96</v>
      </c>
      <c r="AE24" s="1"/>
    </row>
    <row r="25" spans="4:31">
      <c r="AC25">
        <v>26</v>
      </c>
      <c r="AD25" s="1">
        <v>11.21</v>
      </c>
      <c r="AE25" s="1"/>
    </row>
    <row r="26" spans="4:31">
      <c r="AC26">
        <v>27</v>
      </c>
      <c r="AD26" s="1">
        <v>11.55</v>
      </c>
      <c r="AE26" s="1"/>
    </row>
    <row r="32" spans="4:31">
      <c r="E32" s="6"/>
    </row>
    <row r="46" spans="5:14">
      <c r="F46" t="s">
        <v>0</v>
      </c>
      <c r="G46" t="s">
        <v>1</v>
      </c>
      <c r="H46" t="s">
        <v>2</v>
      </c>
      <c r="K46" t="s">
        <v>0</v>
      </c>
      <c r="L46" t="s">
        <v>1</v>
      </c>
      <c r="M46" t="s">
        <v>2</v>
      </c>
    </row>
    <row r="47" spans="5:14" ht="36" customHeight="1">
      <c r="E47">
        <v>10</v>
      </c>
      <c r="F47" s="3">
        <v>1.076627354324881</v>
      </c>
      <c r="G47">
        <v>0.71</v>
      </c>
      <c r="H47">
        <v>0.36</v>
      </c>
      <c r="J47">
        <v>10</v>
      </c>
      <c r="K47" s="3">
        <v>8.41</v>
      </c>
      <c r="L47" s="3">
        <v>11.51</v>
      </c>
      <c r="M47" s="2">
        <v>17.690000000000001</v>
      </c>
      <c r="N47" s="1"/>
    </row>
    <row r="49" spans="6:14">
      <c r="F49" t="s">
        <v>32</v>
      </c>
      <c r="G49">
        <v>0.32500000000000001</v>
      </c>
      <c r="K49" t="s">
        <v>32</v>
      </c>
      <c r="L49">
        <v>18.649999999999999</v>
      </c>
    </row>
    <row r="51" spans="6:14">
      <c r="F51" s="37" t="s">
        <v>6</v>
      </c>
      <c r="G51" s="37"/>
      <c r="H51" s="37"/>
      <c r="I51" s="37"/>
      <c r="J51" s="37"/>
      <c r="K51" s="37"/>
      <c r="L51" s="37"/>
      <c r="M51" s="37"/>
      <c r="N51" s="37"/>
    </row>
    <row r="53" spans="6:14" ht="15" customHeight="1">
      <c r="F53" s="31" t="s">
        <v>33</v>
      </c>
      <c r="G53" s="35" t="s">
        <v>34</v>
      </c>
      <c r="H53" s="36"/>
      <c r="I53" s="36"/>
      <c r="K53" s="31" t="s">
        <v>33</v>
      </c>
      <c r="L53" s="35" t="s">
        <v>35</v>
      </c>
      <c r="M53" s="36"/>
      <c r="N53" s="36"/>
    </row>
    <row r="54" spans="6:14" ht="15" customHeight="1">
      <c r="F54" s="32" t="s">
        <v>36</v>
      </c>
      <c r="G54" s="35" t="s">
        <v>37</v>
      </c>
      <c r="H54" s="36"/>
      <c r="I54" s="36"/>
      <c r="K54" s="32" t="s">
        <v>38</v>
      </c>
      <c r="L54" s="35" t="s">
        <v>39</v>
      </c>
      <c r="M54" s="36"/>
      <c r="N54" s="36"/>
    </row>
    <row r="55" spans="6:14" ht="15" customHeight="1">
      <c r="F55" s="32" t="s">
        <v>40</v>
      </c>
      <c r="G55" s="35" t="s">
        <v>41</v>
      </c>
      <c r="H55" s="36"/>
      <c r="I55" s="36"/>
      <c r="K55" s="32" t="s">
        <v>42</v>
      </c>
      <c r="L55" s="35" t="s">
        <v>43</v>
      </c>
      <c r="M55" s="36"/>
      <c r="N55" s="36"/>
    </row>
    <row r="56" spans="6:14" ht="15" customHeight="1">
      <c r="F56" s="32" t="s">
        <v>44</v>
      </c>
      <c r="G56" s="35" t="s">
        <v>45</v>
      </c>
      <c r="H56" s="36"/>
      <c r="I56" s="36"/>
      <c r="K56" s="32" t="s">
        <v>46</v>
      </c>
      <c r="L56" s="35">
        <v>0.99917</v>
      </c>
      <c r="M56" s="36"/>
      <c r="N56" s="36"/>
    </row>
    <row r="57" spans="6:14">
      <c r="F57" s="32" t="s">
        <v>46</v>
      </c>
      <c r="G57" s="35">
        <v>0.99758999999999998</v>
      </c>
      <c r="H57" s="36"/>
      <c r="I57" s="36"/>
    </row>
    <row r="61" spans="6:14">
      <c r="F61">
        <v>1</v>
      </c>
      <c r="G61">
        <f t="shared" ref="G61:G66" si="0">EXP(1.41382-0.00122*F61-((4.7986*10^-7)*F61^2))</f>
        <v>4.1066167738556514</v>
      </c>
      <c r="K61">
        <v>1</v>
      </c>
      <c r="L61">
        <f t="shared" ref="L61:L66" si="1">2.32017+0.00875*K61</f>
        <v>2.3289200000000001</v>
      </c>
    </row>
    <row r="62" spans="6:14">
      <c r="F62">
        <v>1000</v>
      </c>
      <c r="G62">
        <f t="shared" si="0"/>
        <v>0.75123256604325028</v>
      </c>
      <c r="K62">
        <v>1000</v>
      </c>
      <c r="L62">
        <f t="shared" si="1"/>
        <v>11.070170000000001</v>
      </c>
    </row>
    <row r="63" spans="6:14">
      <c r="F63">
        <v>1355</v>
      </c>
      <c r="G63">
        <f t="shared" si="0"/>
        <v>0.32617704686229121</v>
      </c>
      <c r="K63">
        <v>1865</v>
      </c>
      <c r="L63">
        <f t="shared" si="1"/>
        <v>18.638920000000002</v>
      </c>
    </row>
    <row r="64" spans="6:14">
      <c r="F64">
        <v>825</v>
      </c>
      <c r="G64">
        <f t="shared" si="0"/>
        <v>1.0840622065639081</v>
      </c>
      <c r="K64">
        <v>700</v>
      </c>
      <c r="L64">
        <f t="shared" si="1"/>
        <v>8.445170000000001</v>
      </c>
    </row>
    <row r="65" spans="6:14">
      <c r="F65">
        <v>1025</v>
      </c>
      <c r="G65">
        <f t="shared" si="0"/>
        <v>0.71117772718804162</v>
      </c>
      <c r="K65">
        <v>1050</v>
      </c>
      <c r="L65">
        <f t="shared" si="1"/>
        <v>11.507670000000001</v>
      </c>
    </row>
    <row r="66" spans="6:14">
      <c r="F66">
        <v>1320</v>
      </c>
      <c r="G66">
        <f t="shared" si="0"/>
        <v>0.35604859166623826</v>
      </c>
      <c r="K66">
        <v>1755</v>
      </c>
      <c r="L66">
        <f t="shared" si="1"/>
        <v>17.67642</v>
      </c>
    </row>
    <row r="69" spans="6:14">
      <c r="F69" s="37" t="s">
        <v>47</v>
      </c>
      <c r="G69" s="37"/>
      <c r="H69" s="37"/>
      <c r="I69" s="37"/>
      <c r="J69" s="37"/>
      <c r="K69" s="37"/>
      <c r="L69" s="37"/>
      <c r="M69" s="37"/>
      <c r="N69" s="37"/>
    </row>
    <row r="71" spans="6:14" ht="15" customHeight="1">
      <c r="F71" s="31" t="s">
        <v>33</v>
      </c>
      <c r="G71" s="35" t="s">
        <v>34</v>
      </c>
      <c r="H71" s="36"/>
      <c r="I71" s="36"/>
      <c r="K71" s="33" t="s">
        <v>33</v>
      </c>
      <c r="L71" s="38" t="s">
        <v>48</v>
      </c>
      <c r="M71" s="39"/>
      <c r="N71" s="39"/>
    </row>
    <row r="72" spans="6:14" ht="15" customHeight="1">
      <c r="F72" s="32" t="s">
        <v>36</v>
      </c>
      <c r="G72" s="35" t="s">
        <v>49</v>
      </c>
      <c r="H72" s="36"/>
      <c r="I72" s="36"/>
      <c r="K72" s="34" t="s">
        <v>38</v>
      </c>
      <c r="L72" s="38" t="s">
        <v>50</v>
      </c>
      <c r="M72" s="39"/>
      <c r="N72" s="39"/>
    </row>
    <row r="73" spans="6:14" ht="15" customHeight="1">
      <c r="F73" s="32" t="s">
        <v>40</v>
      </c>
      <c r="G73" s="35" t="s">
        <v>51</v>
      </c>
      <c r="H73" s="36"/>
      <c r="I73" s="36"/>
      <c r="K73" s="34" t="s">
        <v>42</v>
      </c>
      <c r="L73" s="38" t="s">
        <v>52</v>
      </c>
      <c r="M73" s="39"/>
      <c r="N73" s="39"/>
    </row>
    <row r="74" spans="6:14" ht="15" customHeight="1">
      <c r="F74" s="32" t="s">
        <v>44</v>
      </c>
      <c r="G74" s="35" t="s">
        <v>53</v>
      </c>
      <c r="H74" s="36"/>
      <c r="I74" s="36"/>
      <c r="K74" s="34" t="s">
        <v>54</v>
      </c>
      <c r="L74" s="38" t="s">
        <v>55</v>
      </c>
      <c r="M74" s="39"/>
      <c r="N74" s="39"/>
    </row>
    <row r="75" spans="6:14" ht="15" customHeight="1">
      <c r="F75" s="32" t="s">
        <v>56</v>
      </c>
      <c r="G75" s="35">
        <v>0.99739</v>
      </c>
      <c r="H75" s="36"/>
      <c r="I75" s="36"/>
      <c r="K75" s="34" t="s">
        <v>57</v>
      </c>
      <c r="L75" s="38" t="s">
        <v>58</v>
      </c>
      <c r="M75" s="39"/>
      <c r="N75" s="39"/>
    </row>
    <row r="76" spans="6:14">
      <c r="K76" s="34" t="s">
        <v>46</v>
      </c>
      <c r="L76" s="38">
        <v>0.99927999999999995</v>
      </c>
      <c r="M76" s="39"/>
      <c r="N76" s="39"/>
    </row>
    <row r="79" spans="6:14">
      <c r="F79">
        <v>1</v>
      </c>
      <c r="G79">
        <f t="shared" ref="G79:G84" si="2">EXP(1.40324-0.00116*F79-(6.97736*10^-7*F79^2))</f>
        <v>4.0636407257200933</v>
      </c>
      <c r="K79">
        <v>1</v>
      </c>
      <c r="L79">
        <f t="shared" ref="L79:L84" si="3">2.23247+0.01057*K79-(1.09354*10^-6*K79^2)+(1.45723*10^-9*K79^3)</f>
        <v>2.2430389079172302</v>
      </c>
    </row>
    <row r="80" spans="6:14">
      <c r="F80">
        <v>1000</v>
      </c>
      <c r="G80">
        <f t="shared" si="2"/>
        <v>0.63476781031758089</v>
      </c>
      <c r="K80">
        <v>1000</v>
      </c>
      <c r="L80">
        <f t="shared" si="3"/>
        <v>13.166160000000001</v>
      </c>
    </row>
    <row r="81" spans="6:14">
      <c r="F81">
        <v>1245</v>
      </c>
      <c r="G81">
        <f t="shared" si="2"/>
        <v>0.32547544974123499</v>
      </c>
      <c r="K81">
        <v>1385</v>
      </c>
      <c r="L81">
        <f t="shared" si="3"/>
        <v>18.645747831698749</v>
      </c>
    </row>
    <row r="82" spans="6:14">
      <c r="F82">
        <v>775</v>
      </c>
      <c r="G82">
        <f t="shared" si="2"/>
        <v>1.0888937961516125</v>
      </c>
      <c r="K82">
        <v>600</v>
      </c>
      <c r="L82">
        <f t="shared" si="3"/>
        <v>8.4955572799999999</v>
      </c>
    </row>
    <row r="83" spans="6:14">
      <c r="F83">
        <v>950</v>
      </c>
      <c r="G83">
        <f t="shared" si="2"/>
        <v>0.7200268759214612</v>
      </c>
      <c r="K83">
        <v>865</v>
      </c>
      <c r="L83">
        <f t="shared" si="3"/>
        <v>11.500446601488749</v>
      </c>
    </row>
    <row r="84" spans="6:14">
      <c r="F84">
        <v>1210</v>
      </c>
      <c r="G84">
        <f t="shared" si="2"/>
        <v>0.35990496172254693</v>
      </c>
      <c r="K84">
        <v>1325</v>
      </c>
      <c r="L84">
        <f t="shared" si="3"/>
        <v>17.707686817343749</v>
      </c>
    </row>
    <row r="86" spans="6:14">
      <c r="F86" s="37" t="s">
        <v>5</v>
      </c>
      <c r="G86" s="37"/>
      <c r="H86" s="37"/>
      <c r="I86" s="37"/>
      <c r="J86" s="37"/>
      <c r="K86" s="37"/>
      <c r="L86" s="37"/>
      <c r="M86" s="37"/>
      <c r="N86" s="37"/>
    </row>
    <row r="88" spans="6:14" ht="15" customHeight="1">
      <c r="F88" s="33" t="s">
        <v>33</v>
      </c>
      <c r="G88" s="38" t="s">
        <v>34</v>
      </c>
      <c r="H88" s="39"/>
      <c r="I88" s="39"/>
      <c r="K88" s="33" t="s">
        <v>33</v>
      </c>
      <c r="L88" s="38" t="s">
        <v>48</v>
      </c>
      <c r="M88" s="39"/>
      <c r="N88" s="39"/>
    </row>
    <row r="89" spans="6:14" ht="15" customHeight="1">
      <c r="F89" s="34" t="s">
        <v>36</v>
      </c>
      <c r="G89" s="38" t="s">
        <v>59</v>
      </c>
      <c r="H89" s="39"/>
      <c r="I89" s="39"/>
      <c r="K89" s="34" t="s">
        <v>38</v>
      </c>
      <c r="L89" s="38" t="s">
        <v>60</v>
      </c>
      <c r="M89" s="39"/>
      <c r="N89" s="39"/>
    </row>
    <row r="90" spans="6:14" ht="15" customHeight="1">
      <c r="F90" s="34" t="s">
        <v>40</v>
      </c>
      <c r="G90" s="38" t="s">
        <v>61</v>
      </c>
      <c r="H90" s="39"/>
      <c r="I90" s="39"/>
      <c r="K90" s="34" t="s">
        <v>42</v>
      </c>
      <c r="L90" s="38" t="s">
        <v>62</v>
      </c>
      <c r="M90" s="39"/>
      <c r="N90" s="39"/>
    </row>
    <row r="91" spans="6:14" ht="15" customHeight="1">
      <c r="F91" s="34" t="s">
        <v>44</v>
      </c>
      <c r="G91" s="38" t="s">
        <v>63</v>
      </c>
      <c r="H91" s="39"/>
      <c r="I91" s="39"/>
      <c r="K91" s="34" t="s">
        <v>54</v>
      </c>
      <c r="L91" s="38" t="s">
        <v>64</v>
      </c>
      <c r="M91" s="39"/>
      <c r="N91" s="39"/>
    </row>
    <row r="92" spans="6:14" ht="15" customHeight="1">
      <c r="F92" s="32" t="s">
        <v>56</v>
      </c>
      <c r="G92" s="38">
        <v>0.99714999999999998</v>
      </c>
      <c r="H92" s="39"/>
      <c r="I92" s="39"/>
      <c r="K92" s="34" t="s">
        <v>57</v>
      </c>
      <c r="L92" s="38" t="s">
        <v>65</v>
      </c>
      <c r="M92" s="39"/>
      <c r="N92" s="39"/>
    </row>
    <row r="93" spans="6:14">
      <c r="K93" s="32" t="s">
        <v>56</v>
      </c>
      <c r="L93" s="38">
        <v>0.99934000000000001</v>
      </c>
      <c r="M93" s="39"/>
      <c r="N93" s="39"/>
    </row>
    <row r="96" spans="6:14">
      <c r="F96">
        <v>1</v>
      </c>
      <c r="G96">
        <f t="shared" ref="G96:G101" si="4">EXP(1.41082-(0.00111*F96)-(9.48006*10^-7*F96^2))</f>
        <v>4.0947638673597178</v>
      </c>
      <c r="K96">
        <v>1</v>
      </c>
      <c r="L96">
        <f t="shared" ref="L96:L101" si="5">2.20015+(0.00885*K96)-(4.13695*10^-6*K96^2)+(2.82091*10^-9*K96^3)</f>
        <v>2.2089958658709099</v>
      </c>
    </row>
    <row r="97" spans="6:12">
      <c r="F97">
        <v>1000</v>
      </c>
      <c r="G97">
        <f t="shared" si="4"/>
        <v>0.52351688245177086</v>
      </c>
      <c r="K97">
        <v>1000</v>
      </c>
      <c r="L97">
        <f t="shared" si="5"/>
        <v>9.7341099999999994</v>
      </c>
    </row>
    <row r="98" spans="6:12">
      <c r="F98">
        <v>1150</v>
      </c>
      <c r="G98">
        <f t="shared" si="4"/>
        <v>0.3264697659541646</v>
      </c>
      <c r="K98">
        <v>1670</v>
      </c>
      <c r="L98">
        <f t="shared" si="5"/>
        <v>18.580394096330004</v>
      </c>
    </row>
    <row r="99" spans="6:12">
      <c r="F99">
        <v>740</v>
      </c>
      <c r="G99">
        <f t="shared" si="4"/>
        <v>1.0728213075372544</v>
      </c>
      <c r="K99">
        <v>843</v>
      </c>
      <c r="L99">
        <f t="shared" si="5"/>
        <v>8.4107232213573706</v>
      </c>
    </row>
    <row r="100" spans="6:12">
      <c r="F100">
        <v>895</v>
      </c>
      <c r="G100">
        <f t="shared" si="4"/>
        <v>0.71034358309223966</v>
      </c>
      <c r="K100">
        <v>1179</v>
      </c>
      <c r="L100">
        <f t="shared" si="5"/>
        <v>11.506841762118491</v>
      </c>
    </row>
    <row r="101" spans="6:12">
      <c r="F101">
        <v>1120</v>
      </c>
      <c r="G101">
        <f t="shared" si="4"/>
        <v>0.36003330914838955</v>
      </c>
      <c r="K101">
        <v>1620</v>
      </c>
      <c r="L101">
        <f t="shared" si="5"/>
        <v>17.673316270480004</v>
      </c>
    </row>
  </sheetData>
  <mergeCells count="34">
    <mergeCell ref="G92:I92"/>
    <mergeCell ref="L92:N92"/>
    <mergeCell ref="L93:N93"/>
    <mergeCell ref="G89:I89"/>
    <mergeCell ref="L89:N89"/>
    <mergeCell ref="G90:I90"/>
    <mergeCell ref="L90:N90"/>
    <mergeCell ref="G91:I91"/>
    <mergeCell ref="L91:N91"/>
    <mergeCell ref="G75:I75"/>
    <mergeCell ref="L75:N75"/>
    <mergeCell ref="L76:N76"/>
    <mergeCell ref="F86:N86"/>
    <mergeCell ref="G88:I88"/>
    <mergeCell ref="L88:N88"/>
    <mergeCell ref="G72:I72"/>
    <mergeCell ref="L72:N72"/>
    <mergeCell ref="G73:I73"/>
    <mergeCell ref="L73:N73"/>
    <mergeCell ref="G74:I74"/>
    <mergeCell ref="L74:N74"/>
    <mergeCell ref="G56:I56"/>
    <mergeCell ref="L56:N56"/>
    <mergeCell ref="G57:I57"/>
    <mergeCell ref="F69:N69"/>
    <mergeCell ref="G71:I71"/>
    <mergeCell ref="L71:N71"/>
    <mergeCell ref="G55:I55"/>
    <mergeCell ref="L55:N55"/>
    <mergeCell ref="F51:N51"/>
    <mergeCell ref="G53:I53"/>
    <mergeCell ref="L53:N53"/>
    <mergeCell ref="G54:I54"/>
    <mergeCell ref="L54:N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16DB-B702-4105-8505-BA9773D9B648}">
  <dimension ref="B2:F37"/>
  <sheetViews>
    <sheetView tabSelected="1" zoomScaleNormal="100" workbookViewId="0">
      <selection activeCell="M29" sqref="M29"/>
    </sheetView>
  </sheetViews>
  <sheetFormatPr defaultRowHeight="15"/>
  <sheetData>
    <row r="2" spans="2:6">
      <c r="F2" t="s">
        <v>5</v>
      </c>
    </row>
    <row r="3" spans="2:6">
      <c r="F3" t="s">
        <v>4</v>
      </c>
    </row>
    <row r="5" spans="2:6">
      <c r="D5">
        <v>0.1</v>
      </c>
      <c r="E5" s="4"/>
      <c r="F5" s="5">
        <v>2.21</v>
      </c>
    </row>
    <row r="6" spans="2:6">
      <c r="D6">
        <v>1</v>
      </c>
      <c r="E6">
        <v>3.3300000000000003E-2</v>
      </c>
      <c r="F6">
        <v>2.2400000000000002</v>
      </c>
    </row>
    <row r="7" spans="2:6">
      <c r="B7" s="9" t="s">
        <v>8</v>
      </c>
      <c r="C7" s="9"/>
      <c r="D7" s="9">
        <f t="shared" ref="D7:D37" si="0">E7*30</f>
        <v>30</v>
      </c>
      <c r="E7" s="9">
        <v>1</v>
      </c>
      <c r="F7" s="12">
        <v>2.4500000000000002</v>
      </c>
    </row>
    <row r="8" spans="2:6">
      <c r="B8" s="9" t="s">
        <v>9</v>
      </c>
      <c r="C8" s="9"/>
      <c r="D8" s="9">
        <f t="shared" si="0"/>
        <v>60</v>
      </c>
      <c r="E8" s="9">
        <v>2</v>
      </c>
      <c r="F8" s="9">
        <v>2.6700000000000004</v>
      </c>
    </row>
    <row r="9" spans="2:6">
      <c r="B9" t="s">
        <v>10</v>
      </c>
      <c r="D9">
        <f t="shared" si="0"/>
        <v>90</v>
      </c>
      <c r="E9">
        <v>3</v>
      </c>
      <c r="F9" s="8">
        <v>2.9200000000000004</v>
      </c>
    </row>
    <row r="10" spans="2:6">
      <c r="B10" t="s">
        <v>11</v>
      </c>
      <c r="D10">
        <f t="shared" si="0"/>
        <v>120</v>
      </c>
      <c r="E10">
        <v>4</v>
      </c>
      <c r="F10" s="8">
        <v>3.1800000000000006</v>
      </c>
    </row>
    <row r="11" spans="2:6">
      <c r="B11" t="s">
        <v>12</v>
      </c>
      <c r="D11">
        <f t="shared" si="0"/>
        <v>150</v>
      </c>
      <c r="E11">
        <v>5</v>
      </c>
      <c r="F11" s="8">
        <v>3.4500000000000006</v>
      </c>
    </row>
    <row r="12" spans="2:6">
      <c r="B12" t="s">
        <v>13</v>
      </c>
      <c r="D12">
        <f t="shared" si="0"/>
        <v>180</v>
      </c>
      <c r="E12">
        <v>6</v>
      </c>
      <c r="F12" s="8">
        <v>3.7200000000000006</v>
      </c>
    </row>
    <row r="13" spans="2:6">
      <c r="B13" t="s">
        <v>14</v>
      </c>
      <c r="D13">
        <f t="shared" si="0"/>
        <v>210</v>
      </c>
      <c r="E13">
        <v>7</v>
      </c>
      <c r="F13" s="8">
        <v>3.9600000000000009</v>
      </c>
    </row>
    <row r="14" spans="2:6">
      <c r="B14" t="s">
        <v>15</v>
      </c>
      <c r="D14">
        <f t="shared" si="0"/>
        <v>240</v>
      </c>
      <c r="E14">
        <v>8</v>
      </c>
      <c r="F14" s="8">
        <v>4.1800000000000006</v>
      </c>
    </row>
    <row r="15" spans="2:6">
      <c r="B15" t="s">
        <v>16</v>
      </c>
      <c r="D15">
        <f t="shared" si="0"/>
        <v>270</v>
      </c>
      <c r="E15">
        <v>9</v>
      </c>
      <c r="F15" s="8">
        <v>4.3900000000000006</v>
      </c>
    </row>
    <row r="16" spans="2:6">
      <c r="B16" t="s">
        <v>17</v>
      </c>
      <c r="D16">
        <f t="shared" si="0"/>
        <v>300</v>
      </c>
      <c r="E16">
        <v>10</v>
      </c>
      <c r="F16">
        <v>4.5900000000000007</v>
      </c>
    </row>
    <row r="17" spans="2:6">
      <c r="B17" s="9" t="s">
        <v>18</v>
      </c>
      <c r="C17" s="9"/>
      <c r="D17" s="9">
        <f t="shared" si="0"/>
        <v>330</v>
      </c>
      <c r="E17" s="9">
        <v>11</v>
      </c>
      <c r="F17" s="12">
        <v>4.7700000000000005</v>
      </c>
    </row>
    <row r="18" spans="2:6">
      <c r="B18" s="9" t="s">
        <v>19</v>
      </c>
      <c r="C18" s="9"/>
      <c r="D18" s="9">
        <f t="shared" si="0"/>
        <v>360</v>
      </c>
      <c r="E18" s="9">
        <v>12</v>
      </c>
      <c r="F18" s="12">
        <v>4.9400000000000004</v>
      </c>
    </row>
    <row r="19" spans="2:6">
      <c r="B19" s="9" t="s">
        <v>8</v>
      </c>
      <c r="C19" s="9"/>
      <c r="D19" s="9">
        <f t="shared" si="0"/>
        <v>390</v>
      </c>
      <c r="E19" s="9">
        <v>13</v>
      </c>
      <c r="F19" s="12">
        <v>5.12</v>
      </c>
    </row>
    <row r="20" spans="2:6">
      <c r="B20" s="9" t="s">
        <v>9</v>
      </c>
      <c r="C20" s="9"/>
      <c r="D20" s="9">
        <f t="shared" si="0"/>
        <v>420</v>
      </c>
      <c r="E20" s="9">
        <v>14</v>
      </c>
      <c r="F20" s="9">
        <v>5.32</v>
      </c>
    </row>
    <row r="21" spans="2:6">
      <c r="B21" t="s">
        <v>10</v>
      </c>
      <c r="D21">
        <f t="shared" si="0"/>
        <v>450</v>
      </c>
      <c r="E21">
        <v>15</v>
      </c>
      <c r="F21" s="8">
        <v>5.5500000000000007</v>
      </c>
    </row>
    <row r="22" spans="2:6">
      <c r="B22" t="s">
        <v>11</v>
      </c>
      <c r="D22">
        <f t="shared" si="0"/>
        <v>480</v>
      </c>
      <c r="E22">
        <v>16</v>
      </c>
      <c r="F22" s="8">
        <v>5.7900000000000009</v>
      </c>
    </row>
    <row r="23" spans="2:6">
      <c r="B23" t="s">
        <v>12</v>
      </c>
      <c r="D23">
        <f t="shared" si="0"/>
        <v>510</v>
      </c>
      <c r="E23">
        <v>17</v>
      </c>
      <c r="F23" s="8">
        <v>6.0200000000000014</v>
      </c>
    </row>
    <row r="24" spans="2:6">
      <c r="B24" t="s">
        <v>13</v>
      </c>
      <c r="D24">
        <f t="shared" si="0"/>
        <v>540</v>
      </c>
      <c r="E24">
        <v>18</v>
      </c>
      <c r="F24" s="8">
        <v>6.2500000000000018</v>
      </c>
    </row>
    <row r="25" spans="2:6">
      <c r="B25" t="s">
        <v>14</v>
      </c>
      <c r="D25">
        <f t="shared" si="0"/>
        <v>570</v>
      </c>
      <c r="E25">
        <v>19</v>
      </c>
      <c r="F25" s="8">
        <v>6.4700000000000015</v>
      </c>
    </row>
    <row r="26" spans="2:6">
      <c r="B26" t="s">
        <v>15</v>
      </c>
      <c r="D26">
        <f t="shared" si="0"/>
        <v>600</v>
      </c>
      <c r="E26">
        <v>20</v>
      </c>
      <c r="F26" s="8">
        <v>6.6800000000000015</v>
      </c>
    </row>
    <row r="27" spans="2:6">
      <c r="B27" t="s">
        <v>16</v>
      </c>
      <c r="D27">
        <f t="shared" si="0"/>
        <v>630</v>
      </c>
      <c r="E27">
        <v>21</v>
      </c>
      <c r="F27" s="8">
        <v>6.8800000000000017</v>
      </c>
    </row>
    <row r="28" spans="2:6">
      <c r="B28" t="s">
        <v>17</v>
      </c>
      <c r="D28">
        <f t="shared" si="0"/>
        <v>660</v>
      </c>
      <c r="E28">
        <v>22</v>
      </c>
      <c r="F28">
        <v>7.0800000000000018</v>
      </c>
    </row>
    <row r="29" spans="2:6">
      <c r="B29" s="9" t="s">
        <v>18</v>
      </c>
      <c r="C29" s="9"/>
      <c r="D29" s="9">
        <f t="shared" si="0"/>
        <v>690</v>
      </c>
      <c r="E29" s="9">
        <v>23</v>
      </c>
      <c r="F29" s="12">
        <v>7.2600000000000016</v>
      </c>
    </row>
    <row r="30" spans="2:6">
      <c r="B30" s="9" t="s">
        <v>19</v>
      </c>
      <c r="C30" s="9"/>
      <c r="D30" s="9">
        <f t="shared" si="0"/>
        <v>720</v>
      </c>
      <c r="E30" s="9">
        <v>24</v>
      </c>
      <c r="F30" s="9">
        <v>7.4200000000000017</v>
      </c>
    </row>
    <row r="31" spans="2:6">
      <c r="B31" s="9" t="s">
        <v>8</v>
      </c>
      <c r="C31" s="12"/>
      <c r="D31" s="12">
        <f t="shared" si="0"/>
        <v>750</v>
      </c>
      <c r="E31" s="12">
        <v>25</v>
      </c>
      <c r="F31" s="12"/>
    </row>
    <row r="32" spans="2:6">
      <c r="B32" s="9" t="s">
        <v>9</v>
      </c>
      <c r="C32" s="9"/>
      <c r="D32" s="9">
        <f t="shared" si="0"/>
        <v>780</v>
      </c>
      <c r="E32" s="9">
        <v>26</v>
      </c>
      <c r="F32" s="9"/>
    </row>
    <row r="33" spans="2:5">
      <c r="B33" t="s">
        <v>10</v>
      </c>
      <c r="D33">
        <f t="shared" si="0"/>
        <v>810</v>
      </c>
      <c r="E33">
        <v>27</v>
      </c>
    </row>
    <row r="34" spans="2:5">
      <c r="B34" t="s">
        <v>11</v>
      </c>
      <c r="D34">
        <f t="shared" si="0"/>
        <v>840</v>
      </c>
      <c r="E34">
        <v>28</v>
      </c>
    </row>
    <row r="35" spans="2:5">
      <c r="B35" t="s">
        <v>12</v>
      </c>
      <c r="D35">
        <f t="shared" si="0"/>
        <v>870</v>
      </c>
      <c r="E35">
        <v>29</v>
      </c>
    </row>
    <row r="36" spans="2:5">
      <c r="B36" t="s">
        <v>13</v>
      </c>
      <c r="D36">
        <f t="shared" si="0"/>
        <v>900</v>
      </c>
      <c r="E36">
        <v>30</v>
      </c>
    </row>
    <row r="37" spans="2:5">
      <c r="B37" t="s">
        <v>14</v>
      </c>
      <c r="D37">
        <f t="shared" si="0"/>
        <v>930</v>
      </c>
      <c r="E37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5065-D0C7-4863-9317-9EC1BAC7A426}">
  <dimension ref="B2:G35"/>
  <sheetViews>
    <sheetView zoomScaleNormal="100" workbookViewId="0">
      <selection activeCell="L24" sqref="L24"/>
    </sheetView>
  </sheetViews>
  <sheetFormatPr defaultRowHeight="15"/>
  <sheetData>
    <row r="2" spans="2:7">
      <c r="F2" t="s">
        <v>4</v>
      </c>
    </row>
    <row r="3" spans="2:7">
      <c r="D3" t="s">
        <v>31</v>
      </c>
      <c r="E3">
        <v>0.1</v>
      </c>
      <c r="G3">
        <v>4.12</v>
      </c>
    </row>
    <row r="4" spans="2:7">
      <c r="E4" s="13">
        <f t="shared" ref="E4:E31" si="0">F4*30</f>
        <v>0.99990000000000001</v>
      </c>
      <c r="F4">
        <v>3.3329999999999999E-2</v>
      </c>
      <c r="G4" s="6">
        <v>4.08</v>
      </c>
    </row>
    <row r="5" spans="2:7">
      <c r="B5" s="9" t="s">
        <v>8</v>
      </c>
      <c r="C5" s="9"/>
      <c r="D5" s="9"/>
      <c r="E5" s="9">
        <f t="shared" si="0"/>
        <v>30</v>
      </c>
      <c r="F5" s="9">
        <v>1</v>
      </c>
      <c r="G5" s="11">
        <v>3.97</v>
      </c>
    </row>
    <row r="6" spans="2:7">
      <c r="B6" s="9" t="s">
        <v>9</v>
      </c>
      <c r="C6" s="9"/>
      <c r="D6" s="9"/>
      <c r="E6" s="9">
        <f t="shared" si="0"/>
        <v>60</v>
      </c>
      <c r="F6" s="9">
        <v>2</v>
      </c>
      <c r="G6" s="11">
        <v>3.8600000000000003</v>
      </c>
    </row>
    <row r="7" spans="2:7">
      <c r="B7" t="s">
        <v>10</v>
      </c>
      <c r="E7">
        <f t="shared" si="0"/>
        <v>90</v>
      </c>
      <c r="F7">
        <v>3</v>
      </c>
      <c r="G7" s="6">
        <v>3.72</v>
      </c>
    </row>
    <row r="8" spans="2:7">
      <c r="B8" t="s">
        <v>11</v>
      </c>
      <c r="E8">
        <f t="shared" si="0"/>
        <v>120</v>
      </c>
      <c r="F8">
        <v>4</v>
      </c>
      <c r="G8" s="6">
        <v>3.56</v>
      </c>
    </row>
    <row r="9" spans="2:7">
      <c r="B9" t="s">
        <v>12</v>
      </c>
      <c r="E9">
        <f t="shared" si="0"/>
        <v>150</v>
      </c>
      <c r="F9">
        <v>5</v>
      </c>
      <c r="G9" s="6">
        <v>3.38</v>
      </c>
    </row>
    <row r="10" spans="2:7">
      <c r="B10" t="s">
        <v>13</v>
      </c>
      <c r="E10">
        <f t="shared" si="0"/>
        <v>180</v>
      </c>
      <c r="F10">
        <v>6</v>
      </c>
      <c r="G10" s="6">
        <v>3.21</v>
      </c>
    </row>
    <row r="11" spans="2:7">
      <c r="B11" t="s">
        <v>14</v>
      </c>
      <c r="E11">
        <f t="shared" si="0"/>
        <v>210</v>
      </c>
      <c r="F11">
        <v>7</v>
      </c>
      <c r="G11" s="6">
        <v>3.05</v>
      </c>
    </row>
    <row r="12" spans="2:7">
      <c r="B12" t="s">
        <v>15</v>
      </c>
      <c r="E12">
        <f t="shared" si="0"/>
        <v>240</v>
      </c>
      <c r="F12">
        <v>8</v>
      </c>
      <c r="G12" s="6">
        <v>2.9099999999999997</v>
      </c>
    </row>
    <row r="13" spans="2:7">
      <c r="B13" t="s">
        <v>16</v>
      </c>
      <c r="E13">
        <f t="shared" si="0"/>
        <v>270</v>
      </c>
      <c r="F13">
        <v>9</v>
      </c>
      <c r="G13" s="6">
        <v>2.7699999999999996</v>
      </c>
    </row>
    <row r="14" spans="2:7">
      <c r="B14" t="s">
        <v>17</v>
      </c>
      <c r="E14">
        <f t="shared" si="0"/>
        <v>300</v>
      </c>
      <c r="F14">
        <v>10</v>
      </c>
      <c r="G14" s="6">
        <v>2.6499999999999995</v>
      </c>
    </row>
    <row r="15" spans="2:7">
      <c r="B15" s="9" t="s">
        <v>18</v>
      </c>
      <c r="C15" s="9"/>
      <c r="D15" s="9"/>
      <c r="E15" s="9">
        <f t="shared" si="0"/>
        <v>330</v>
      </c>
      <c r="F15" s="9">
        <v>11</v>
      </c>
      <c r="G15" s="11">
        <v>2.5399999999999996</v>
      </c>
    </row>
    <row r="16" spans="2:7">
      <c r="B16" s="9" t="s">
        <v>19</v>
      </c>
      <c r="C16" s="9"/>
      <c r="D16" s="9"/>
      <c r="E16" s="9">
        <f t="shared" si="0"/>
        <v>360</v>
      </c>
      <c r="F16" s="9">
        <v>12</v>
      </c>
      <c r="G16" s="11">
        <v>2.4399999999999995</v>
      </c>
    </row>
    <row r="17" spans="2:7">
      <c r="B17" s="9" t="s">
        <v>8</v>
      </c>
      <c r="C17" s="9"/>
      <c r="D17" s="9"/>
      <c r="E17" s="9">
        <f t="shared" si="0"/>
        <v>390</v>
      </c>
      <c r="F17" s="9">
        <v>13</v>
      </c>
      <c r="G17" s="11">
        <v>2.3499999999999996</v>
      </c>
    </row>
    <row r="18" spans="2:7">
      <c r="B18" s="9" t="s">
        <v>9</v>
      </c>
      <c r="C18" s="9"/>
      <c r="D18" s="9"/>
      <c r="E18" s="9">
        <f t="shared" si="0"/>
        <v>420</v>
      </c>
      <c r="F18" s="9">
        <v>14</v>
      </c>
      <c r="G18" s="11">
        <v>2.2699999999999996</v>
      </c>
    </row>
    <row r="19" spans="2:7">
      <c r="B19" t="s">
        <v>10</v>
      </c>
      <c r="E19">
        <f t="shared" si="0"/>
        <v>450</v>
      </c>
      <c r="F19">
        <v>15</v>
      </c>
      <c r="G19" s="6">
        <v>2.1799999999999997</v>
      </c>
    </row>
    <row r="20" spans="2:7">
      <c r="B20" t="s">
        <v>11</v>
      </c>
      <c r="E20">
        <f t="shared" si="0"/>
        <v>480</v>
      </c>
      <c r="F20">
        <v>16</v>
      </c>
      <c r="G20" s="6">
        <v>2.0799999999999996</v>
      </c>
    </row>
    <row r="21" spans="2:7">
      <c r="B21" t="s">
        <v>12</v>
      </c>
      <c r="E21">
        <f t="shared" si="0"/>
        <v>510</v>
      </c>
      <c r="F21">
        <v>17</v>
      </c>
      <c r="G21" s="6">
        <v>1.9599999999999995</v>
      </c>
    </row>
    <row r="22" spans="2:7">
      <c r="B22" t="s">
        <v>13</v>
      </c>
      <c r="E22">
        <f t="shared" si="0"/>
        <v>540</v>
      </c>
      <c r="F22">
        <v>18</v>
      </c>
      <c r="G22" s="6">
        <v>1.8399999999999994</v>
      </c>
    </row>
    <row r="23" spans="2:7">
      <c r="B23" t="s">
        <v>14</v>
      </c>
      <c r="E23">
        <f t="shared" si="0"/>
        <v>570</v>
      </c>
      <c r="F23">
        <v>19</v>
      </c>
      <c r="G23" s="6">
        <v>1.7399999999999993</v>
      </c>
    </row>
    <row r="24" spans="2:7">
      <c r="B24" t="s">
        <v>15</v>
      </c>
      <c r="E24">
        <f t="shared" si="0"/>
        <v>600</v>
      </c>
      <c r="F24">
        <v>20</v>
      </c>
      <c r="G24" s="6">
        <v>1.6499999999999992</v>
      </c>
    </row>
    <row r="25" spans="2:7">
      <c r="B25" t="s">
        <v>16</v>
      </c>
      <c r="E25">
        <f t="shared" si="0"/>
        <v>630</v>
      </c>
      <c r="F25">
        <v>21</v>
      </c>
      <c r="G25" s="6">
        <v>1.5599999999999992</v>
      </c>
    </row>
    <row r="26" spans="2:7">
      <c r="B26" t="s">
        <v>17</v>
      </c>
      <c r="E26">
        <f t="shared" si="0"/>
        <v>660</v>
      </c>
      <c r="F26">
        <v>22</v>
      </c>
      <c r="G26" s="6">
        <v>1.4799999999999991</v>
      </c>
    </row>
    <row r="27" spans="2:7">
      <c r="B27" s="9" t="s">
        <v>18</v>
      </c>
      <c r="C27" s="9"/>
      <c r="D27" s="9"/>
      <c r="E27" s="9">
        <f t="shared" si="0"/>
        <v>690</v>
      </c>
      <c r="F27" s="9">
        <v>23</v>
      </c>
      <c r="G27" s="11">
        <v>1.409999999999999</v>
      </c>
    </row>
    <row r="28" spans="2:7">
      <c r="B28" s="9" t="s">
        <v>19</v>
      </c>
      <c r="C28" s="9"/>
      <c r="D28" s="9"/>
      <c r="E28" s="9">
        <f t="shared" si="0"/>
        <v>720</v>
      </c>
      <c r="F28" s="9">
        <v>24</v>
      </c>
      <c r="G28" s="11">
        <v>1.349999999999999</v>
      </c>
    </row>
    <row r="29" spans="2:7">
      <c r="B29" s="9" t="s">
        <v>8</v>
      </c>
      <c r="C29" s="12"/>
      <c r="D29" s="12"/>
      <c r="E29" s="12">
        <f t="shared" si="0"/>
        <v>750</v>
      </c>
      <c r="F29" s="9">
        <v>25</v>
      </c>
      <c r="G29" s="11"/>
    </row>
    <row r="30" spans="2:7">
      <c r="B30" s="9" t="s">
        <v>9</v>
      </c>
      <c r="C30" s="9"/>
      <c r="D30" s="9"/>
      <c r="E30" s="9">
        <f t="shared" si="0"/>
        <v>780</v>
      </c>
      <c r="F30" s="9">
        <v>26</v>
      </c>
      <c r="G30" s="11"/>
    </row>
    <row r="31" spans="2:7">
      <c r="B31" t="s">
        <v>10</v>
      </c>
      <c r="E31">
        <f t="shared" si="0"/>
        <v>810</v>
      </c>
      <c r="F31">
        <v>27</v>
      </c>
    </row>
    <row r="32" spans="2:7">
      <c r="B32" t="s">
        <v>11</v>
      </c>
    </row>
    <row r="33" spans="2:2">
      <c r="B33" t="s">
        <v>12</v>
      </c>
    </row>
    <row r="34" spans="2:2">
      <c r="B34" t="s">
        <v>13</v>
      </c>
    </row>
    <row r="35" spans="2:2">
      <c r="B3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AFE0-DDAE-4A66-891A-DFF1ABD6F69A}">
  <dimension ref="B5:P72"/>
  <sheetViews>
    <sheetView zoomScale="70" zoomScaleNormal="70" workbookViewId="0">
      <selection activeCell="S26" sqref="S26"/>
    </sheetView>
  </sheetViews>
  <sheetFormatPr defaultRowHeight="15"/>
  <cols>
    <col min="5" max="5" width="15.5703125" customWidth="1"/>
    <col min="14" max="14" width="15.85546875" customWidth="1"/>
  </cols>
  <sheetData>
    <row r="5" spans="2:8" ht="15.75">
      <c r="E5" s="19" t="s">
        <v>20</v>
      </c>
      <c r="F5" s="20" t="s">
        <v>4</v>
      </c>
      <c r="G5" s="20"/>
      <c r="H5" s="20"/>
    </row>
    <row r="6" spans="2:8" ht="15.75">
      <c r="F6" s="20" t="s">
        <v>21</v>
      </c>
      <c r="H6" s="21"/>
    </row>
    <row r="8" spans="2:8">
      <c r="C8">
        <v>0.1</v>
      </c>
      <c r="E8">
        <v>150</v>
      </c>
    </row>
    <row r="9" spans="2:8" ht="15.75">
      <c r="B9" s="23" t="s">
        <v>8</v>
      </c>
      <c r="C9" s="24">
        <f>D9*30</f>
        <v>0.99999000000000005</v>
      </c>
      <c r="D9" s="23">
        <v>3.3333000000000002E-2</v>
      </c>
      <c r="E9" s="25">
        <v>153</v>
      </c>
    </row>
    <row r="10" spans="2:8" ht="15.75">
      <c r="B10" s="23" t="s">
        <v>9</v>
      </c>
      <c r="C10" s="24">
        <f t="shared" ref="C10:C33" si="0">D10*30</f>
        <v>30</v>
      </c>
      <c r="D10" s="23">
        <v>1</v>
      </c>
      <c r="E10" s="25">
        <v>162</v>
      </c>
    </row>
    <row r="11" spans="2:8" ht="15.75">
      <c r="B11" t="s">
        <v>10</v>
      </c>
      <c r="C11" s="13">
        <f t="shared" si="0"/>
        <v>60</v>
      </c>
      <c r="D11">
        <v>2</v>
      </c>
      <c r="E11" s="22">
        <v>173</v>
      </c>
    </row>
    <row r="12" spans="2:8" ht="15.75">
      <c r="B12" t="s">
        <v>11</v>
      </c>
      <c r="C12" s="13">
        <f t="shared" si="0"/>
        <v>90</v>
      </c>
      <c r="D12">
        <v>3</v>
      </c>
      <c r="E12" s="22">
        <v>194</v>
      </c>
    </row>
    <row r="13" spans="2:8" ht="15.75">
      <c r="B13" t="s">
        <v>12</v>
      </c>
      <c r="C13" s="13">
        <f t="shared" si="0"/>
        <v>120</v>
      </c>
      <c r="D13">
        <v>4</v>
      </c>
      <c r="E13" s="22">
        <v>220</v>
      </c>
    </row>
    <row r="14" spans="2:8" ht="15.75">
      <c r="B14" t="s">
        <v>13</v>
      </c>
      <c r="C14" s="13">
        <f t="shared" si="0"/>
        <v>150</v>
      </c>
      <c r="D14">
        <v>5</v>
      </c>
      <c r="E14" s="22">
        <v>244</v>
      </c>
    </row>
    <row r="15" spans="2:8" ht="15.75">
      <c r="B15" t="s">
        <v>14</v>
      </c>
      <c r="C15" s="13">
        <f t="shared" si="0"/>
        <v>180</v>
      </c>
      <c r="D15">
        <v>6</v>
      </c>
      <c r="E15" s="22">
        <v>266</v>
      </c>
    </row>
    <row r="16" spans="2:8" ht="15.75">
      <c r="B16" t="s">
        <v>15</v>
      </c>
      <c r="C16" s="13">
        <f t="shared" si="0"/>
        <v>210</v>
      </c>
      <c r="D16">
        <v>7</v>
      </c>
      <c r="E16" s="22">
        <v>286</v>
      </c>
    </row>
    <row r="17" spans="2:16" ht="15.75">
      <c r="B17" t="s">
        <v>16</v>
      </c>
      <c r="C17" s="13">
        <f t="shared" si="0"/>
        <v>240</v>
      </c>
      <c r="D17">
        <v>8</v>
      </c>
      <c r="E17" s="22">
        <v>305</v>
      </c>
    </row>
    <row r="18" spans="2:16" ht="15.75">
      <c r="B18" t="s">
        <v>17</v>
      </c>
      <c r="C18" s="13">
        <f t="shared" si="0"/>
        <v>270</v>
      </c>
      <c r="D18">
        <v>9</v>
      </c>
      <c r="E18" s="22">
        <v>322</v>
      </c>
    </row>
    <row r="19" spans="2:16" ht="15.75">
      <c r="B19" s="23" t="s">
        <v>18</v>
      </c>
      <c r="C19" s="24">
        <f t="shared" si="0"/>
        <v>300</v>
      </c>
      <c r="D19" s="23">
        <v>10</v>
      </c>
      <c r="E19" s="25">
        <v>336</v>
      </c>
    </row>
    <row r="20" spans="2:16" ht="15.75">
      <c r="B20" s="23" t="s">
        <v>19</v>
      </c>
      <c r="C20" s="24">
        <f t="shared" si="0"/>
        <v>330</v>
      </c>
      <c r="D20" s="23">
        <v>11</v>
      </c>
      <c r="E20" s="25">
        <v>348</v>
      </c>
    </row>
    <row r="21" spans="2:16" ht="15.75">
      <c r="B21" s="23" t="s">
        <v>8</v>
      </c>
      <c r="C21" s="24">
        <f t="shared" si="0"/>
        <v>360</v>
      </c>
      <c r="D21" s="23">
        <v>12</v>
      </c>
      <c r="E21" s="25">
        <v>358</v>
      </c>
    </row>
    <row r="22" spans="2:16" ht="15.75">
      <c r="B22" s="23" t="s">
        <v>9</v>
      </c>
      <c r="C22" s="24">
        <f t="shared" si="0"/>
        <v>390</v>
      </c>
      <c r="D22" s="23">
        <v>13</v>
      </c>
      <c r="E22" s="25">
        <v>371</v>
      </c>
    </row>
    <row r="23" spans="2:16" ht="15.75">
      <c r="B23" t="s">
        <v>10</v>
      </c>
      <c r="C23" s="13">
        <f t="shared" si="0"/>
        <v>420</v>
      </c>
      <c r="D23">
        <v>14</v>
      </c>
      <c r="E23" s="22">
        <v>388</v>
      </c>
    </row>
    <row r="24" spans="2:16" ht="15.75">
      <c r="B24" t="s">
        <v>11</v>
      </c>
      <c r="C24" s="13">
        <f t="shared" si="0"/>
        <v>450</v>
      </c>
      <c r="D24">
        <v>15</v>
      </c>
      <c r="E24" s="22">
        <v>407</v>
      </c>
    </row>
    <row r="25" spans="2:16" ht="15.75">
      <c r="B25" t="s">
        <v>12</v>
      </c>
      <c r="C25" s="13">
        <f t="shared" si="0"/>
        <v>480</v>
      </c>
      <c r="D25">
        <v>16</v>
      </c>
      <c r="E25" s="22">
        <v>429</v>
      </c>
      <c r="N25" s="21" t="s">
        <v>23</v>
      </c>
      <c r="O25" s="21">
        <v>127</v>
      </c>
      <c r="P25" s="21">
        <v>423</v>
      </c>
    </row>
    <row r="26" spans="2:16" ht="15.75">
      <c r="B26" t="s">
        <v>13</v>
      </c>
      <c r="C26" s="13">
        <f t="shared" si="0"/>
        <v>510</v>
      </c>
      <c r="D26">
        <v>17</v>
      </c>
      <c r="E26" s="22">
        <v>450</v>
      </c>
      <c r="N26" s="21" t="s">
        <v>24</v>
      </c>
      <c r="O26" s="21">
        <v>150</v>
      </c>
      <c r="P26" s="21">
        <v>471</v>
      </c>
    </row>
    <row r="27" spans="2:16" ht="15.75">
      <c r="B27" t="s">
        <v>14</v>
      </c>
      <c r="C27" s="13">
        <f t="shared" si="0"/>
        <v>540</v>
      </c>
      <c r="D27">
        <v>18</v>
      </c>
      <c r="E27" s="22">
        <v>468</v>
      </c>
      <c r="N27" s="21" t="s">
        <v>3</v>
      </c>
      <c r="O27" s="21">
        <v>921</v>
      </c>
      <c r="P27" s="21">
        <v>3860</v>
      </c>
    </row>
    <row r="28" spans="2:16" ht="15.75">
      <c r="B28" t="s">
        <v>15</v>
      </c>
      <c r="C28" s="13">
        <f t="shared" si="0"/>
        <v>570</v>
      </c>
      <c r="D28">
        <v>19</v>
      </c>
      <c r="E28" s="22">
        <v>484</v>
      </c>
    </row>
    <row r="29" spans="2:16" ht="15.75">
      <c r="B29" t="s">
        <v>16</v>
      </c>
      <c r="C29" s="13">
        <f t="shared" si="0"/>
        <v>600</v>
      </c>
      <c r="D29">
        <v>20</v>
      </c>
      <c r="E29" s="22">
        <v>497</v>
      </c>
    </row>
    <row r="30" spans="2:16" ht="15.75">
      <c r="B30" t="s">
        <v>17</v>
      </c>
      <c r="C30" s="13">
        <f t="shared" si="0"/>
        <v>630</v>
      </c>
      <c r="D30">
        <v>21</v>
      </c>
      <c r="E30" s="22">
        <v>508</v>
      </c>
    </row>
    <row r="31" spans="2:16" ht="15.75">
      <c r="B31" s="23" t="s">
        <v>18</v>
      </c>
      <c r="C31" s="24">
        <f t="shared" si="0"/>
        <v>660</v>
      </c>
      <c r="D31" s="23">
        <v>22</v>
      </c>
      <c r="E31" s="25">
        <v>517</v>
      </c>
    </row>
    <row r="32" spans="2:16" ht="15.75">
      <c r="B32" s="23" t="s">
        <v>19</v>
      </c>
      <c r="C32" s="24">
        <f t="shared" si="0"/>
        <v>690</v>
      </c>
      <c r="D32" s="23">
        <v>23</v>
      </c>
      <c r="E32" s="25">
        <v>525</v>
      </c>
    </row>
    <row r="33" spans="2:11" ht="15.75">
      <c r="B33" s="23" t="s">
        <v>8</v>
      </c>
      <c r="C33" s="24">
        <f t="shared" si="0"/>
        <v>720</v>
      </c>
      <c r="D33" s="23">
        <v>24</v>
      </c>
      <c r="E33" s="25">
        <v>532</v>
      </c>
    </row>
    <row r="34" spans="2:11">
      <c r="B34" s="23" t="s">
        <v>9</v>
      </c>
      <c r="C34" s="23"/>
      <c r="D34" s="23"/>
      <c r="E34" s="23"/>
    </row>
    <row r="35" spans="2:11">
      <c r="B35" t="s">
        <v>10</v>
      </c>
    </row>
    <row r="38" spans="2:11" ht="15.75">
      <c r="D38" s="20" t="s">
        <v>25</v>
      </c>
      <c r="G38" s="26" t="s">
        <v>26</v>
      </c>
      <c r="I38" s="26" t="s">
        <v>27</v>
      </c>
    </row>
    <row r="39" spans="2:11" ht="15.75">
      <c r="B39" t="s">
        <v>28</v>
      </c>
      <c r="D39" s="1">
        <v>200</v>
      </c>
      <c r="E39" s="1">
        <v>185</v>
      </c>
      <c r="F39" s="1">
        <v>170</v>
      </c>
      <c r="G39" s="26" t="s">
        <v>29</v>
      </c>
      <c r="H39" s="1">
        <v>150</v>
      </c>
      <c r="I39" s="26" t="s">
        <v>30</v>
      </c>
      <c r="J39" s="1">
        <v>120</v>
      </c>
    </row>
    <row r="40" spans="2:11">
      <c r="B40" t="s">
        <v>23</v>
      </c>
      <c r="D40" s="1">
        <v>43</v>
      </c>
      <c r="E40" s="1">
        <v>61</v>
      </c>
      <c r="F40" s="1">
        <v>85</v>
      </c>
      <c r="G40" s="27">
        <v>127</v>
      </c>
      <c r="H40" s="1">
        <v>206</v>
      </c>
      <c r="I40" s="27">
        <v>423</v>
      </c>
      <c r="J40" s="1">
        <v>1107</v>
      </c>
    </row>
    <row r="41" spans="2:11">
      <c r="B41" t="s">
        <v>24</v>
      </c>
      <c r="D41" s="1">
        <v>45</v>
      </c>
      <c r="E41" s="1">
        <v>69</v>
      </c>
      <c r="F41" s="1">
        <v>98</v>
      </c>
      <c r="G41" s="27">
        <v>150</v>
      </c>
      <c r="H41" s="1">
        <v>226</v>
      </c>
      <c r="I41" s="27">
        <v>471</v>
      </c>
      <c r="J41" s="1">
        <v>1135</v>
      </c>
      <c r="K41" s="1">
        <v>1</v>
      </c>
    </row>
    <row r="42" spans="2:11" ht="15.75">
      <c r="F42" s="20" t="s">
        <v>22</v>
      </c>
    </row>
    <row r="45" spans="2:11">
      <c r="B45" t="s">
        <v>24</v>
      </c>
      <c r="C45">
        <v>0.1</v>
      </c>
      <c r="E45">
        <v>471</v>
      </c>
    </row>
    <row r="46" spans="2:11" ht="15.75">
      <c r="B46" s="23" t="s">
        <v>8</v>
      </c>
      <c r="C46" s="24">
        <f>D46*30</f>
        <v>0.99999000000000005</v>
      </c>
      <c r="D46" s="23">
        <v>3.3333000000000002E-2</v>
      </c>
      <c r="E46" s="25">
        <v>485</v>
      </c>
    </row>
    <row r="47" spans="2:11" ht="15.75">
      <c r="B47" s="23" t="s">
        <v>9</v>
      </c>
      <c r="C47" s="24">
        <f t="shared" ref="C47:C70" si="1">D47*30</f>
        <v>30</v>
      </c>
      <c r="D47" s="23">
        <v>1</v>
      </c>
      <c r="E47" s="25">
        <v>538</v>
      </c>
    </row>
    <row r="48" spans="2:11" ht="15.75">
      <c r="B48" t="s">
        <v>10</v>
      </c>
      <c r="C48" s="13">
        <f t="shared" si="1"/>
        <v>60</v>
      </c>
      <c r="D48">
        <v>2</v>
      </c>
      <c r="E48" s="22">
        <v>600</v>
      </c>
    </row>
    <row r="49" spans="2:5" ht="15.75">
      <c r="B49" t="s">
        <v>11</v>
      </c>
      <c r="C49" s="13">
        <f t="shared" si="1"/>
        <v>90</v>
      </c>
      <c r="D49">
        <v>3</v>
      </c>
      <c r="E49" s="22">
        <v>674</v>
      </c>
    </row>
    <row r="50" spans="2:5" ht="15.75">
      <c r="B50" t="s">
        <v>12</v>
      </c>
      <c r="C50" s="13">
        <f t="shared" si="1"/>
        <v>120</v>
      </c>
      <c r="D50">
        <v>4</v>
      </c>
      <c r="E50" s="22">
        <v>762</v>
      </c>
    </row>
    <row r="51" spans="2:5" ht="15.75">
      <c r="B51" t="s">
        <v>13</v>
      </c>
      <c r="C51" s="13">
        <f t="shared" si="1"/>
        <v>150</v>
      </c>
      <c r="D51">
        <v>5</v>
      </c>
      <c r="E51" s="22">
        <v>868</v>
      </c>
    </row>
    <row r="52" spans="2:5" ht="15.75">
      <c r="B52" t="s">
        <v>14</v>
      </c>
      <c r="C52" s="13">
        <f t="shared" si="1"/>
        <v>180</v>
      </c>
      <c r="D52">
        <v>6</v>
      </c>
      <c r="E52" s="22">
        <v>964</v>
      </c>
    </row>
    <row r="53" spans="2:5" ht="15.75">
      <c r="B53" t="s">
        <v>15</v>
      </c>
      <c r="C53" s="13">
        <f t="shared" si="1"/>
        <v>210</v>
      </c>
      <c r="D53">
        <v>7</v>
      </c>
      <c r="E53" s="22">
        <v>1055</v>
      </c>
    </row>
    <row r="54" spans="2:5" ht="15.75">
      <c r="B54" t="s">
        <v>16</v>
      </c>
      <c r="C54" s="13">
        <f t="shared" si="1"/>
        <v>240</v>
      </c>
      <c r="D54">
        <v>8</v>
      </c>
      <c r="E54" s="22">
        <v>1138</v>
      </c>
    </row>
    <row r="55" spans="2:5" ht="15.75">
      <c r="B55" t="s">
        <v>17</v>
      </c>
      <c r="C55" s="13">
        <f t="shared" si="1"/>
        <v>270</v>
      </c>
      <c r="D55">
        <v>9</v>
      </c>
      <c r="E55" s="22">
        <v>1215</v>
      </c>
    </row>
    <row r="56" spans="2:5" ht="15.75">
      <c r="B56" s="23" t="s">
        <v>18</v>
      </c>
      <c r="C56" s="24">
        <f t="shared" si="1"/>
        <v>300</v>
      </c>
      <c r="D56" s="23">
        <v>10</v>
      </c>
      <c r="E56" s="25">
        <v>1277</v>
      </c>
    </row>
    <row r="57" spans="2:5" ht="15.75">
      <c r="B57" s="23" t="s">
        <v>19</v>
      </c>
      <c r="C57" s="24">
        <f t="shared" si="1"/>
        <v>330</v>
      </c>
      <c r="D57" s="23">
        <v>11</v>
      </c>
      <c r="E57" s="25">
        <v>1330</v>
      </c>
    </row>
    <row r="58" spans="2:5" ht="15.75">
      <c r="B58" s="23" t="s">
        <v>8</v>
      </c>
      <c r="C58" s="24">
        <f t="shared" si="1"/>
        <v>360</v>
      </c>
      <c r="D58" s="23">
        <v>12</v>
      </c>
      <c r="E58" s="25">
        <v>1374</v>
      </c>
    </row>
    <row r="59" spans="2:5" ht="15.75">
      <c r="B59" s="23" t="s">
        <v>9</v>
      </c>
      <c r="C59" s="24">
        <f t="shared" si="1"/>
        <v>390</v>
      </c>
      <c r="D59" s="23">
        <v>13</v>
      </c>
      <c r="E59" s="25">
        <v>1423</v>
      </c>
    </row>
    <row r="60" spans="2:5" ht="15.75">
      <c r="B60" t="s">
        <v>10</v>
      </c>
      <c r="C60" s="13">
        <f t="shared" si="1"/>
        <v>420</v>
      </c>
      <c r="D60">
        <v>14</v>
      </c>
      <c r="E60" s="22">
        <v>1478</v>
      </c>
    </row>
    <row r="61" spans="2:5" ht="15.75">
      <c r="B61" t="s">
        <v>11</v>
      </c>
      <c r="C61" s="13">
        <f t="shared" si="1"/>
        <v>450</v>
      </c>
      <c r="D61">
        <v>15</v>
      </c>
      <c r="E61" s="22">
        <v>1551</v>
      </c>
    </row>
    <row r="62" spans="2:5" ht="15.75">
      <c r="B62" t="s">
        <v>12</v>
      </c>
      <c r="C62" s="13">
        <f t="shared" si="1"/>
        <v>480</v>
      </c>
      <c r="D62">
        <v>16</v>
      </c>
      <c r="E62" s="22">
        <v>1635</v>
      </c>
    </row>
    <row r="63" spans="2:5" ht="15.75">
      <c r="B63" t="s">
        <v>13</v>
      </c>
      <c r="C63" s="13">
        <f t="shared" si="1"/>
        <v>510</v>
      </c>
      <c r="D63">
        <v>17</v>
      </c>
      <c r="E63" s="22">
        <v>1731</v>
      </c>
    </row>
    <row r="64" spans="2:5" ht="15.75">
      <c r="B64" t="s">
        <v>14</v>
      </c>
      <c r="C64" s="13">
        <f t="shared" si="1"/>
        <v>540</v>
      </c>
      <c r="D64">
        <v>18</v>
      </c>
      <c r="E64" s="22">
        <v>1822</v>
      </c>
    </row>
    <row r="65" spans="2:5" ht="15.75">
      <c r="B65" t="s">
        <v>15</v>
      </c>
      <c r="C65" s="13">
        <f t="shared" si="1"/>
        <v>570</v>
      </c>
      <c r="D65">
        <v>19</v>
      </c>
      <c r="E65" s="22">
        <v>1901</v>
      </c>
    </row>
    <row r="66" spans="2:5" ht="15.75">
      <c r="B66" t="s">
        <v>16</v>
      </c>
      <c r="C66" s="13">
        <f t="shared" si="1"/>
        <v>600</v>
      </c>
      <c r="D66">
        <v>20</v>
      </c>
      <c r="E66" s="22">
        <v>1967</v>
      </c>
    </row>
    <row r="67" spans="2:5" ht="15.75">
      <c r="B67" t="s">
        <v>17</v>
      </c>
      <c r="C67" s="13">
        <f t="shared" si="1"/>
        <v>630</v>
      </c>
      <c r="D67">
        <v>21</v>
      </c>
      <c r="E67" s="22">
        <v>2020</v>
      </c>
    </row>
    <row r="68" spans="2:5" ht="15.75">
      <c r="B68" s="23" t="s">
        <v>18</v>
      </c>
      <c r="C68" s="24">
        <f t="shared" si="1"/>
        <v>660</v>
      </c>
      <c r="D68" s="23">
        <v>22</v>
      </c>
      <c r="E68" s="25">
        <v>2065</v>
      </c>
    </row>
    <row r="69" spans="2:5" ht="15.75">
      <c r="B69" s="23" t="s">
        <v>19</v>
      </c>
      <c r="C69" s="24">
        <f t="shared" si="1"/>
        <v>690</v>
      </c>
      <c r="D69" s="23">
        <v>23</v>
      </c>
      <c r="E69" s="25">
        <v>2096</v>
      </c>
    </row>
    <row r="70" spans="2:5" ht="15.75">
      <c r="B70" s="23" t="s">
        <v>8</v>
      </c>
      <c r="C70" s="24">
        <f t="shared" si="1"/>
        <v>720</v>
      </c>
      <c r="D70" s="23">
        <v>24</v>
      </c>
      <c r="E70" s="25">
        <v>2126</v>
      </c>
    </row>
    <row r="71" spans="2:5">
      <c r="B71" s="23" t="s">
        <v>9</v>
      </c>
      <c r="C71" s="23"/>
      <c r="D71" s="23"/>
      <c r="E71" s="23"/>
    </row>
    <row r="72" spans="2:5">
      <c r="B7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85EC-A8B4-4E15-AA7C-42E39E825147}">
  <dimension ref="A2:F68"/>
  <sheetViews>
    <sheetView zoomScale="115" zoomScaleNormal="115" workbookViewId="0">
      <selection activeCell="H15" sqref="H15"/>
    </sheetView>
  </sheetViews>
  <sheetFormatPr defaultRowHeight="15"/>
  <sheetData>
    <row r="2" spans="1:6">
      <c r="E2" t="s">
        <v>7</v>
      </c>
    </row>
    <row r="3" spans="1:6">
      <c r="E3" t="s">
        <v>4</v>
      </c>
    </row>
    <row r="6" spans="1:6">
      <c r="C6" s="13">
        <f>D6*30</f>
        <v>0.99900000000000011</v>
      </c>
      <c r="D6" s="6">
        <v>3.3300000000000003E-2</v>
      </c>
      <c r="E6" s="15">
        <v>2.23</v>
      </c>
      <c r="F6" s="1"/>
    </row>
    <row r="7" spans="1:6">
      <c r="A7" t="s">
        <v>14</v>
      </c>
      <c r="C7" s="13">
        <f t="shared" ref="C7:C33" si="0">D7*30</f>
        <v>30</v>
      </c>
      <c r="D7">
        <v>1</v>
      </c>
      <c r="E7" s="15">
        <v>2.57</v>
      </c>
      <c r="F7" s="1"/>
    </row>
    <row r="8" spans="1:6">
      <c r="A8" t="s">
        <v>15</v>
      </c>
      <c r="C8" s="13">
        <f t="shared" si="0"/>
        <v>60</v>
      </c>
      <c r="D8">
        <v>2</v>
      </c>
      <c r="E8" s="15">
        <v>2.92</v>
      </c>
      <c r="F8" s="1"/>
    </row>
    <row r="9" spans="1:6">
      <c r="A9" t="s">
        <v>16</v>
      </c>
      <c r="C9" s="13">
        <f t="shared" si="0"/>
        <v>90</v>
      </c>
      <c r="D9">
        <v>3</v>
      </c>
      <c r="E9" s="15">
        <v>3.23</v>
      </c>
      <c r="F9" s="1"/>
    </row>
    <row r="10" spans="1:6">
      <c r="A10" s="13" t="s">
        <v>17</v>
      </c>
      <c r="B10" s="13"/>
      <c r="C10" s="13">
        <f t="shared" si="0"/>
        <v>120</v>
      </c>
      <c r="D10" s="13">
        <v>4</v>
      </c>
      <c r="E10" s="15">
        <v>3.53</v>
      </c>
      <c r="F10" s="13"/>
    </row>
    <row r="11" spans="1:6">
      <c r="A11" s="9" t="s">
        <v>18</v>
      </c>
      <c r="B11" s="9"/>
      <c r="C11" s="10">
        <f t="shared" si="0"/>
        <v>150</v>
      </c>
      <c r="D11" s="9">
        <v>5</v>
      </c>
      <c r="E11" s="16">
        <v>3.8099999999999996</v>
      </c>
      <c r="F11" s="14"/>
    </row>
    <row r="12" spans="1:6">
      <c r="A12" s="9" t="s">
        <v>19</v>
      </c>
      <c r="B12" s="9"/>
      <c r="C12" s="10">
        <f t="shared" si="0"/>
        <v>180</v>
      </c>
      <c r="D12" s="9">
        <v>6</v>
      </c>
      <c r="E12" s="16">
        <v>4.0599999999999996</v>
      </c>
      <c r="F12" s="14"/>
    </row>
    <row r="13" spans="1:6">
      <c r="A13" s="9" t="s">
        <v>8</v>
      </c>
      <c r="B13" s="9"/>
      <c r="C13" s="10">
        <f t="shared" si="0"/>
        <v>210</v>
      </c>
      <c r="D13" s="9">
        <v>7</v>
      </c>
      <c r="E13" s="17">
        <v>4.3099999999999996</v>
      </c>
      <c r="F13" s="14"/>
    </row>
    <row r="14" spans="1:6">
      <c r="A14" s="9" t="s">
        <v>9</v>
      </c>
      <c r="B14" s="9"/>
      <c r="C14" s="9">
        <f t="shared" si="0"/>
        <v>240</v>
      </c>
      <c r="D14" s="9">
        <v>8</v>
      </c>
      <c r="E14" s="17">
        <v>4.5999999999999996</v>
      </c>
      <c r="F14" s="9"/>
    </row>
    <row r="15" spans="1:6">
      <c r="A15" t="s">
        <v>10</v>
      </c>
      <c r="C15" s="13">
        <f t="shared" si="0"/>
        <v>270</v>
      </c>
      <c r="D15">
        <v>9</v>
      </c>
      <c r="E15" s="18">
        <v>4.93</v>
      </c>
      <c r="F15" s="1"/>
    </row>
    <row r="16" spans="1:6">
      <c r="A16" t="s">
        <v>11</v>
      </c>
      <c r="C16" s="13">
        <f t="shared" si="0"/>
        <v>300</v>
      </c>
      <c r="D16">
        <v>10</v>
      </c>
      <c r="E16" s="18">
        <v>5.3</v>
      </c>
      <c r="F16" s="1"/>
    </row>
    <row r="17" spans="1:6">
      <c r="A17" t="s">
        <v>12</v>
      </c>
      <c r="C17" s="13">
        <f t="shared" si="0"/>
        <v>330</v>
      </c>
      <c r="D17">
        <v>11</v>
      </c>
      <c r="E17" s="18">
        <v>5.66</v>
      </c>
      <c r="F17" s="1"/>
    </row>
    <row r="18" spans="1:6">
      <c r="A18" t="s">
        <v>13</v>
      </c>
      <c r="C18" s="13">
        <f t="shared" si="0"/>
        <v>360</v>
      </c>
      <c r="D18">
        <v>12</v>
      </c>
      <c r="E18" s="18">
        <v>6.04</v>
      </c>
      <c r="F18" s="1"/>
    </row>
    <row r="19" spans="1:6">
      <c r="A19" t="s">
        <v>14</v>
      </c>
      <c r="C19" s="13">
        <f t="shared" si="0"/>
        <v>390</v>
      </c>
      <c r="D19">
        <v>13</v>
      </c>
      <c r="E19" s="15">
        <v>6.39</v>
      </c>
      <c r="F19" s="1"/>
    </row>
    <row r="20" spans="1:6">
      <c r="A20" t="s">
        <v>15</v>
      </c>
      <c r="C20" s="13">
        <f t="shared" si="0"/>
        <v>420</v>
      </c>
      <c r="D20">
        <v>14</v>
      </c>
      <c r="E20" s="15">
        <v>6.71</v>
      </c>
      <c r="F20" s="1"/>
    </row>
    <row r="21" spans="1:6">
      <c r="A21" t="s">
        <v>16</v>
      </c>
      <c r="C21" s="13">
        <f t="shared" si="0"/>
        <v>450</v>
      </c>
      <c r="D21">
        <v>15</v>
      </c>
      <c r="E21" s="15">
        <v>7.01</v>
      </c>
      <c r="F21" s="1"/>
    </row>
    <row r="22" spans="1:6">
      <c r="A22" s="13" t="s">
        <v>17</v>
      </c>
      <c r="B22" s="13"/>
      <c r="C22" s="13">
        <f t="shared" si="0"/>
        <v>480</v>
      </c>
      <c r="D22" s="13">
        <v>16</v>
      </c>
      <c r="E22" s="15">
        <v>7.3</v>
      </c>
      <c r="F22" s="13"/>
    </row>
    <row r="23" spans="1:6">
      <c r="A23" s="9" t="s">
        <v>18</v>
      </c>
      <c r="B23" s="9"/>
      <c r="C23" s="10">
        <f t="shared" si="0"/>
        <v>510</v>
      </c>
      <c r="D23" s="9">
        <v>17</v>
      </c>
      <c r="E23" s="16">
        <v>7.57</v>
      </c>
      <c r="F23" s="14"/>
    </row>
    <row r="24" spans="1:6">
      <c r="A24" s="9" t="s">
        <v>19</v>
      </c>
      <c r="B24" s="9"/>
      <c r="C24" s="10">
        <f t="shared" si="0"/>
        <v>540</v>
      </c>
      <c r="D24" s="9">
        <v>18</v>
      </c>
      <c r="E24" s="16">
        <v>7.83</v>
      </c>
      <c r="F24" s="14"/>
    </row>
    <row r="25" spans="1:6">
      <c r="A25" s="9" t="s">
        <v>8</v>
      </c>
      <c r="B25" s="9"/>
      <c r="C25" s="10">
        <f t="shared" si="0"/>
        <v>570</v>
      </c>
      <c r="D25" s="9">
        <v>19</v>
      </c>
      <c r="E25" s="16">
        <v>8.11</v>
      </c>
      <c r="F25" s="9"/>
    </row>
    <row r="26" spans="1:6">
      <c r="A26" s="9" t="s">
        <v>9</v>
      </c>
      <c r="B26" s="9"/>
      <c r="C26" s="9">
        <f t="shared" si="0"/>
        <v>600</v>
      </c>
      <c r="D26" s="9">
        <v>20</v>
      </c>
      <c r="E26" s="17">
        <v>8.3899999999999988</v>
      </c>
      <c r="F26" s="9"/>
    </row>
    <row r="27" spans="1:6">
      <c r="A27" t="s">
        <v>10</v>
      </c>
      <c r="C27" s="13">
        <f t="shared" si="0"/>
        <v>630</v>
      </c>
      <c r="D27">
        <v>21</v>
      </c>
      <c r="E27" s="18">
        <v>8.7099999999999991</v>
      </c>
    </row>
    <row r="28" spans="1:6">
      <c r="A28" t="s">
        <v>11</v>
      </c>
      <c r="C28" s="13">
        <f t="shared" si="0"/>
        <v>660</v>
      </c>
      <c r="D28">
        <v>22</v>
      </c>
      <c r="E28" s="18">
        <v>9.0599999999999987</v>
      </c>
    </row>
    <row r="29" spans="1:6">
      <c r="A29" t="s">
        <v>12</v>
      </c>
      <c r="C29" s="13">
        <f t="shared" si="0"/>
        <v>690</v>
      </c>
      <c r="D29">
        <v>23</v>
      </c>
      <c r="E29" s="15">
        <v>9.44</v>
      </c>
    </row>
    <row r="30" spans="1:6">
      <c r="A30" t="s">
        <v>13</v>
      </c>
      <c r="C30" s="13">
        <f t="shared" si="0"/>
        <v>720</v>
      </c>
      <c r="D30">
        <v>24</v>
      </c>
      <c r="E30" s="15">
        <v>9.8099999999999987</v>
      </c>
    </row>
    <row r="31" spans="1:6">
      <c r="A31" t="s">
        <v>14</v>
      </c>
      <c r="C31" s="13">
        <f t="shared" si="0"/>
        <v>750</v>
      </c>
      <c r="D31">
        <v>25</v>
      </c>
      <c r="E31" s="15">
        <v>10.149999999999999</v>
      </c>
    </row>
    <row r="32" spans="1:6">
      <c r="A32" t="s">
        <v>15</v>
      </c>
      <c r="C32" s="13">
        <f t="shared" si="0"/>
        <v>780</v>
      </c>
      <c r="D32">
        <v>26</v>
      </c>
      <c r="E32" s="15">
        <v>10.469999999999999</v>
      </c>
    </row>
    <row r="33" spans="1:6">
      <c r="A33" t="s">
        <v>16</v>
      </c>
      <c r="C33" s="13">
        <f t="shared" si="0"/>
        <v>810</v>
      </c>
      <c r="D33">
        <v>27</v>
      </c>
      <c r="E33" s="15">
        <v>10.78</v>
      </c>
    </row>
    <row r="34" spans="1:6">
      <c r="A34" t="s">
        <v>17</v>
      </c>
      <c r="D34">
        <v>28</v>
      </c>
    </row>
    <row r="35" spans="1:6">
      <c r="A35" s="9" t="s">
        <v>18</v>
      </c>
      <c r="B35" s="9"/>
      <c r="C35" s="9"/>
      <c r="D35" s="9">
        <v>29</v>
      </c>
      <c r="E35" s="9"/>
      <c r="F35" s="9"/>
    </row>
    <row r="36" spans="1:6">
      <c r="A36" s="9" t="s">
        <v>19</v>
      </c>
      <c r="B36" s="9"/>
      <c r="C36" s="9"/>
      <c r="D36" s="9">
        <v>30</v>
      </c>
      <c r="E36" s="9"/>
      <c r="F36" s="9"/>
    </row>
    <row r="37" spans="1:6">
      <c r="D37">
        <v>31</v>
      </c>
    </row>
    <row r="67" spans="4:5">
      <c r="D67" s="1"/>
      <c r="E67" s="3"/>
    </row>
    <row r="68" spans="4:5">
      <c r="D68" s="1"/>
      <c r="E6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A1F0-86C0-4C6F-8556-647DF71DCCCE}">
  <dimension ref="B2:F71"/>
  <sheetViews>
    <sheetView zoomScale="85" zoomScaleNormal="85" workbookViewId="0">
      <selection activeCell="O45" sqref="O45"/>
    </sheetView>
  </sheetViews>
  <sheetFormatPr defaultRowHeight="15"/>
  <sheetData>
    <row r="2" spans="2:6">
      <c r="F2" t="s">
        <v>4</v>
      </c>
    </row>
    <row r="3" spans="2:6">
      <c r="D3" t="s">
        <v>31</v>
      </c>
      <c r="E3">
        <v>0.1</v>
      </c>
    </row>
    <row r="4" spans="2:6">
      <c r="D4" s="13">
        <f>E4*30</f>
        <v>0.99900000000000011</v>
      </c>
      <c r="E4" s="6">
        <v>3.3300000000000003E-2</v>
      </c>
      <c r="F4" s="15">
        <v>4.03</v>
      </c>
    </row>
    <row r="5" spans="2:6">
      <c r="B5" t="s">
        <v>14</v>
      </c>
      <c r="D5" s="13">
        <f t="shared" ref="D5:D31" si="0">E5*30</f>
        <v>30</v>
      </c>
      <c r="E5">
        <v>1</v>
      </c>
      <c r="F5" s="1">
        <v>3.8800000000000003</v>
      </c>
    </row>
    <row r="6" spans="2:6">
      <c r="B6" t="s">
        <v>15</v>
      </c>
      <c r="D6" s="13">
        <f t="shared" si="0"/>
        <v>60</v>
      </c>
      <c r="E6">
        <v>2</v>
      </c>
      <c r="F6" s="1">
        <v>3.74</v>
      </c>
    </row>
    <row r="7" spans="2:6">
      <c r="B7" t="s">
        <v>16</v>
      </c>
      <c r="D7" s="13">
        <f t="shared" si="0"/>
        <v>90</v>
      </c>
      <c r="E7">
        <v>3</v>
      </c>
      <c r="F7" s="1">
        <v>3.6100000000000003</v>
      </c>
    </row>
    <row r="8" spans="2:6">
      <c r="B8" s="13" t="s">
        <v>17</v>
      </c>
      <c r="C8" s="13"/>
      <c r="D8" s="13">
        <f t="shared" si="0"/>
        <v>120</v>
      </c>
      <c r="E8" s="13">
        <v>4</v>
      </c>
      <c r="F8" s="1">
        <v>3.4800000000000004</v>
      </c>
    </row>
    <row r="9" spans="2:6">
      <c r="B9" s="9" t="s">
        <v>18</v>
      </c>
      <c r="C9" s="9"/>
      <c r="D9" s="10">
        <f t="shared" si="0"/>
        <v>150</v>
      </c>
      <c r="E9" s="9">
        <v>5</v>
      </c>
      <c r="F9" s="14">
        <v>3.3700000000000006</v>
      </c>
    </row>
    <row r="10" spans="2:6">
      <c r="B10" s="9" t="s">
        <v>19</v>
      </c>
      <c r="C10" s="9"/>
      <c r="D10" s="10">
        <f t="shared" si="0"/>
        <v>180</v>
      </c>
      <c r="E10" s="9">
        <v>6</v>
      </c>
      <c r="F10" s="14">
        <v>3.2700000000000005</v>
      </c>
    </row>
    <row r="11" spans="2:6">
      <c r="B11" s="9" t="s">
        <v>8</v>
      </c>
      <c r="C11" s="9"/>
      <c r="D11" s="10">
        <f t="shared" si="0"/>
        <v>210</v>
      </c>
      <c r="E11" s="9">
        <v>7</v>
      </c>
      <c r="F11" s="14">
        <v>3.1600000000000006</v>
      </c>
    </row>
    <row r="12" spans="2:6">
      <c r="B12" s="9" t="s">
        <v>9</v>
      </c>
      <c r="C12" s="9"/>
      <c r="D12" s="9">
        <f t="shared" si="0"/>
        <v>240</v>
      </c>
      <c r="E12" s="9">
        <v>8</v>
      </c>
      <c r="F12" s="14">
        <v>3.0400000000000005</v>
      </c>
    </row>
    <row r="13" spans="2:6">
      <c r="B13" t="s">
        <v>10</v>
      </c>
      <c r="D13" s="13">
        <f t="shared" si="0"/>
        <v>270</v>
      </c>
      <c r="E13">
        <v>9</v>
      </c>
      <c r="F13" s="1">
        <v>2.9100000000000006</v>
      </c>
    </row>
    <row r="14" spans="2:6">
      <c r="B14" t="s">
        <v>11</v>
      </c>
      <c r="D14" s="13">
        <f t="shared" si="0"/>
        <v>300</v>
      </c>
      <c r="E14">
        <v>10</v>
      </c>
      <c r="F14" s="1">
        <v>2.7600000000000007</v>
      </c>
    </row>
    <row r="15" spans="2:6">
      <c r="B15" t="s">
        <v>12</v>
      </c>
      <c r="D15" s="13">
        <f t="shared" si="0"/>
        <v>330</v>
      </c>
      <c r="E15">
        <v>11</v>
      </c>
      <c r="F15" s="1">
        <v>2.6000000000000005</v>
      </c>
    </row>
    <row r="16" spans="2:6">
      <c r="B16" t="s">
        <v>13</v>
      </c>
      <c r="D16" s="13">
        <f t="shared" si="0"/>
        <v>360</v>
      </c>
      <c r="E16">
        <v>12</v>
      </c>
      <c r="F16" s="1">
        <v>2.4300000000000006</v>
      </c>
    </row>
    <row r="17" spans="2:6">
      <c r="B17" t="s">
        <v>14</v>
      </c>
      <c r="D17" s="13">
        <f t="shared" si="0"/>
        <v>390</v>
      </c>
      <c r="E17">
        <v>13</v>
      </c>
      <c r="F17" s="1">
        <v>2.2800000000000007</v>
      </c>
    </row>
    <row r="18" spans="2:6">
      <c r="B18" t="s">
        <v>15</v>
      </c>
      <c r="D18" s="13">
        <f t="shared" si="0"/>
        <v>420</v>
      </c>
      <c r="E18">
        <v>14</v>
      </c>
      <c r="F18" s="1">
        <v>2.1400000000000006</v>
      </c>
    </row>
    <row r="19" spans="2:6">
      <c r="B19" t="s">
        <v>16</v>
      </c>
      <c r="D19" s="13">
        <f t="shared" si="0"/>
        <v>450</v>
      </c>
      <c r="E19">
        <v>15</v>
      </c>
      <c r="F19" s="1">
        <v>2.0200000000000005</v>
      </c>
    </row>
    <row r="20" spans="2:6">
      <c r="B20" s="13" t="s">
        <v>17</v>
      </c>
      <c r="C20" s="13"/>
      <c r="D20" s="13">
        <f t="shared" si="0"/>
        <v>480</v>
      </c>
      <c r="E20" s="13">
        <v>16</v>
      </c>
      <c r="F20" s="1">
        <v>1.9100000000000004</v>
      </c>
    </row>
    <row r="21" spans="2:6">
      <c r="B21" s="9" t="s">
        <v>18</v>
      </c>
      <c r="C21" s="9"/>
      <c r="D21" s="10">
        <f t="shared" si="0"/>
        <v>510</v>
      </c>
      <c r="E21" s="9">
        <v>17</v>
      </c>
      <c r="F21" s="28">
        <v>1.8100000000000003</v>
      </c>
    </row>
    <row r="22" spans="2:6">
      <c r="B22" s="9" t="s">
        <v>19</v>
      </c>
      <c r="C22" s="9"/>
      <c r="D22" s="10">
        <f t="shared" si="0"/>
        <v>540</v>
      </c>
      <c r="E22" s="9">
        <v>18</v>
      </c>
      <c r="F22" s="28">
        <v>1.7100000000000002</v>
      </c>
    </row>
    <row r="23" spans="2:6">
      <c r="B23" s="9" t="s">
        <v>8</v>
      </c>
      <c r="C23" s="9"/>
      <c r="D23" s="10">
        <f t="shared" si="0"/>
        <v>570</v>
      </c>
      <c r="E23" s="9">
        <v>19</v>
      </c>
      <c r="F23" s="28">
        <v>1.6300000000000001</v>
      </c>
    </row>
    <row r="24" spans="2:6">
      <c r="B24" s="9" t="s">
        <v>9</v>
      </c>
      <c r="C24" s="9"/>
      <c r="D24" s="9">
        <f t="shared" si="0"/>
        <v>600</v>
      </c>
      <c r="E24" s="9">
        <v>20</v>
      </c>
      <c r="F24" s="28">
        <v>1.56</v>
      </c>
    </row>
    <row r="25" spans="2:6">
      <c r="B25" t="s">
        <v>10</v>
      </c>
      <c r="D25" s="13">
        <f t="shared" si="0"/>
        <v>630</v>
      </c>
      <c r="E25">
        <v>21</v>
      </c>
      <c r="F25" s="3">
        <v>1.49</v>
      </c>
    </row>
    <row r="26" spans="2:6">
      <c r="B26" t="s">
        <v>11</v>
      </c>
      <c r="D26" s="13">
        <f t="shared" si="0"/>
        <v>660</v>
      </c>
      <c r="E26">
        <v>22</v>
      </c>
      <c r="F26" s="3">
        <v>1.41</v>
      </c>
    </row>
    <row r="27" spans="2:6">
      <c r="B27" t="s">
        <v>12</v>
      </c>
      <c r="D27" s="13">
        <f t="shared" si="0"/>
        <v>690</v>
      </c>
      <c r="E27">
        <v>23</v>
      </c>
      <c r="F27" s="3">
        <v>1.3199999999999998</v>
      </c>
    </row>
    <row r="28" spans="2:6">
      <c r="B28" t="s">
        <v>13</v>
      </c>
      <c r="D28" s="13">
        <f t="shared" si="0"/>
        <v>720</v>
      </c>
      <c r="E28">
        <v>24</v>
      </c>
      <c r="F28" s="3">
        <v>1.2299999999999998</v>
      </c>
    </row>
    <row r="29" spans="2:6">
      <c r="B29" t="s">
        <v>14</v>
      </c>
      <c r="D29" s="13">
        <f t="shared" si="0"/>
        <v>750</v>
      </c>
      <c r="E29">
        <v>25</v>
      </c>
      <c r="F29" s="3">
        <v>1.1599999999999997</v>
      </c>
    </row>
    <row r="30" spans="2:6">
      <c r="B30" t="s">
        <v>15</v>
      </c>
      <c r="D30" s="13">
        <f t="shared" si="0"/>
        <v>780</v>
      </c>
      <c r="E30">
        <v>26</v>
      </c>
      <c r="F30" s="3">
        <v>1.0999999999999996</v>
      </c>
    </row>
    <row r="31" spans="2:6">
      <c r="B31" t="s">
        <v>16</v>
      </c>
      <c r="D31" s="13">
        <f t="shared" si="0"/>
        <v>810</v>
      </c>
      <c r="E31">
        <v>27</v>
      </c>
      <c r="F31" s="3">
        <v>1.0399999999999996</v>
      </c>
    </row>
    <row r="32" spans="2:6">
      <c r="B32" t="s">
        <v>17</v>
      </c>
      <c r="E32">
        <v>28</v>
      </c>
    </row>
    <row r="33" spans="5:6">
      <c r="E33">
        <v>29</v>
      </c>
    </row>
    <row r="34" spans="5:6">
      <c r="E34">
        <v>30</v>
      </c>
    </row>
    <row r="35" spans="5:6">
      <c r="E35">
        <v>31</v>
      </c>
    </row>
    <row r="36" spans="5:6">
      <c r="E36">
        <v>32</v>
      </c>
    </row>
    <row r="37" spans="5:6">
      <c r="E37">
        <v>33</v>
      </c>
    </row>
    <row r="38" spans="5:6">
      <c r="E38">
        <v>34</v>
      </c>
    </row>
    <row r="39" spans="5:6">
      <c r="E39">
        <v>35</v>
      </c>
    </row>
    <row r="43" spans="5:6">
      <c r="E43" s="1"/>
      <c r="F43" s="1"/>
    </row>
    <row r="44" spans="5:6">
      <c r="E44" s="1"/>
      <c r="F44" s="1"/>
    </row>
    <row r="45" spans="5:6">
      <c r="E45" s="1"/>
      <c r="F45" s="1"/>
    </row>
    <row r="46" spans="5:6">
      <c r="E46" s="1"/>
      <c r="F46" s="1"/>
    </row>
    <row r="47" spans="5:6">
      <c r="E47" s="1"/>
      <c r="F47" s="1"/>
    </row>
    <row r="48" spans="5:6">
      <c r="E48" s="1"/>
      <c r="F48" s="1"/>
    </row>
    <row r="49" spans="5:6">
      <c r="E49" s="1"/>
      <c r="F49" s="1"/>
    </row>
    <row r="50" spans="5:6">
      <c r="E50" s="1"/>
      <c r="F50" s="1"/>
    </row>
    <row r="51" spans="5:6">
      <c r="E51" s="1"/>
      <c r="F51" s="1"/>
    </row>
    <row r="52" spans="5:6">
      <c r="E52" s="1"/>
      <c r="F52" s="1"/>
    </row>
    <row r="53" spans="5:6">
      <c r="E53" s="1"/>
      <c r="F53" s="1"/>
    </row>
    <row r="54" spans="5:6">
      <c r="E54" s="1"/>
      <c r="F54" s="1"/>
    </row>
    <row r="55" spans="5:6">
      <c r="E55" s="1"/>
      <c r="F55" s="3"/>
    </row>
    <row r="56" spans="5:6">
      <c r="E56" s="1"/>
      <c r="F56" s="3"/>
    </row>
    <row r="57" spans="5:6">
      <c r="E57" s="1"/>
      <c r="F57" s="3"/>
    </row>
    <row r="58" spans="5:6">
      <c r="E58" s="1"/>
      <c r="F58" s="3"/>
    </row>
    <row r="59" spans="5:6">
      <c r="E59" s="1"/>
      <c r="F59" s="3"/>
    </row>
    <row r="60" spans="5:6">
      <c r="E60" s="1"/>
      <c r="F60" s="1"/>
    </row>
    <row r="61" spans="5:6">
      <c r="E61" s="1"/>
      <c r="F61" s="1"/>
    </row>
    <row r="62" spans="5:6">
      <c r="E62" s="1"/>
      <c r="F62" s="1"/>
    </row>
    <row r="64" spans="5:6">
      <c r="E64" s="1"/>
      <c r="F64" s="3"/>
    </row>
    <row r="65" spans="5:6">
      <c r="E65" s="1"/>
      <c r="F65" s="3"/>
    </row>
    <row r="71" spans="5:6" ht="16.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0C89-5113-4611-8F75-3AF2FAE8D482}">
  <dimension ref="A3:E22"/>
  <sheetViews>
    <sheetView zoomScaleNormal="100" workbookViewId="0">
      <selection activeCell="I15" sqref="I15"/>
    </sheetView>
  </sheetViews>
  <sheetFormatPr defaultRowHeight="15"/>
  <sheetData>
    <row r="3" spans="1:5">
      <c r="E3" t="s">
        <v>6</v>
      </c>
    </row>
    <row r="7" spans="1:5">
      <c r="C7" s="13">
        <f>D7*30</f>
        <v>0.99900000000000011</v>
      </c>
      <c r="D7" s="13">
        <v>3.3300000000000003E-2</v>
      </c>
    </row>
    <row r="8" spans="1:5">
      <c r="A8" t="s">
        <v>16</v>
      </c>
      <c r="C8" s="13">
        <f t="shared" ref="C8:C17" si="0">D8*30</f>
        <v>390</v>
      </c>
      <c r="D8">
        <v>13</v>
      </c>
      <c r="E8">
        <v>5.86</v>
      </c>
    </row>
    <row r="9" spans="1:5">
      <c r="A9" t="s">
        <v>17</v>
      </c>
      <c r="C9" s="13">
        <f t="shared" si="0"/>
        <v>420</v>
      </c>
      <c r="D9">
        <v>14</v>
      </c>
      <c r="E9">
        <v>6.1</v>
      </c>
    </row>
    <row r="10" spans="1:5">
      <c r="A10" s="9" t="s">
        <v>18</v>
      </c>
      <c r="B10" s="9"/>
      <c r="C10" s="10">
        <f t="shared" si="0"/>
        <v>450</v>
      </c>
      <c r="D10" s="9">
        <v>15</v>
      </c>
      <c r="E10" s="9">
        <v>6.31</v>
      </c>
    </row>
    <row r="11" spans="1:5">
      <c r="A11" s="9" t="s">
        <v>19</v>
      </c>
      <c r="B11" s="9"/>
      <c r="C11" s="10">
        <f t="shared" si="0"/>
        <v>480</v>
      </c>
      <c r="D11" s="9">
        <v>16</v>
      </c>
      <c r="E11" s="9">
        <v>6.53</v>
      </c>
    </row>
    <row r="12" spans="1:5">
      <c r="A12" s="9" t="s">
        <v>8</v>
      </c>
      <c r="B12" s="9"/>
      <c r="C12" s="10">
        <f t="shared" si="0"/>
        <v>510</v>
      </c>
      <c r="D12" s="9">
        <v>17</v>
      </c>
      <c r="E12" s="9">
        <v>6.75</v>
      </c>
    </row>
    <row r="13" spans="1:5">
      <c r="A13" s="9" t="s">
        <v>9</v>
      </c>
      <c r="B13" s="9"/>
      <c r="C13" s="10">
        <f t="shared" si="0"/>
        <v>540</v>
      </c>
      <c r="D13" s="9">
        <v>18</v>
      </c>
      <c r="E13" s="9">
        <v>6.99</v>
      </c>
    </row>
    <row r="14" spans="1:5">
      <c r="A14" t="s">
        <v>10</v>
      </c>
      <c r="C14" s="13">
        <f t="shared" si="0"/>
        <v>570</v>
      </c>
      <c r="D14">
        <v>19</v>
      </c>
      <c r="E14">
        <v>7.25</v>
      </c>
    </row>
    <row r="15" spans="1:5">
      <c r="A15" t="s">
        <v>11</v>
      </c>
      <c r="C15" s="13">
        <f t="shared" si="0"/>
        <v>600</v>
      </c>
      <c r="D15" s="13">
        <v>20</v>
      </c>
      <c r="E15">
        <v>7.5</v>
      </c>
    </row>
    <row r="16" spans="1:5">
      <c r="A16" t="s">
        <v>12</v>
      </c>
      <c r="C16" s="13">
        <f t="shared" si="0"/>
        <v>630</v>
      </c>
      <c r="D16" s="13">
        <v>21</v>
      </c>
      <c r="E16">
        <v>7.79</v>
      </c>
    </row>
    <row r="17" spans="1:5">
      <c r="A17" t="s">
        <v>13</v>
      </c>
      <c r="C17" s="13">
        <f t="shared" si="0"/>
        <v>660</v>
      </c>
      <c r="D17" s="13">
        <v>22</v>
      </c>
      <c r="E17">
        <v>8.09</v>
      </c>
    </row>
    <row r="18" spans="1:5">
      <c r="A18" t="s">
        <v>14</v>
      </c>
      <c r="C18" s="13">
        <f>D18*30</f>
        <v>690</v>
      </c>
      <c r="D18">
        <v>23</v>
      </c>
      <c r="E18">
        <v>8.3699999999999992</v>
      </c>
    </row>
    <row r="19" spans="1:5">
      <c r="A19" t="s">
        <v>15</v>
      </c>
      <c r="C19" s="13">
        <f>D19*30</f>
        <v>720</v>
      </c>
      <c r="D19">
        <v>24</v>
      </c>
      <c r="E19">
        <v>8.64</v>
      </c>
    </row>
    <row r="20" spans="1:5">
      <c r="A20" t="s">
        <v>16</v>
      </c>
      <c r="C20" s="13">
        <f>D20*30</f>
        <v>750</v>
      </c>
      <c r="D20">
        <v>25</v>
      </c>
      <c r="E20">
        <v>8.9</v>
      </c>
    </row>
    <row r="21" spans="1:5">
      <c r="A21" t="s">
        <v>17</v>
      </c>
      <c r="C21" s="13">
        <f>D21*30</f>
        <v>780</v>
      </c>
      <c r="D21">
        <v>26</v>
      </c>
      <c r="E21">
        <v>9.14</v>
      </c>
    </row>
    <row r="22" spans="1:5">
      <c r="A22" s="9" t="s">
        <v>18</v>
      </c>
      <c r="B22" s="9"/>
      <c r="C22" s="10">
        <f>D22*30</f>
        <v>810</v>
      </c>
      <c r="D22" s="9">
        <v>27</v>
      </c>
      <c r="E22" s="9">
        <v>9.3800000000000008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3F64-AF81-4416-A177-D944E5A02ADB}">
  <dimension ref="B2:Z20"/>
  <sheetViews>
    <sheetView workbookViewId="0">
      <selection activeCell="P36" sqref="P36"/>
    </sheetView>
  </sheetViews>
  <sheetFormatPr defaultRowHeight="15"/>
  <sheetData>
    <row r="2" spans="2:26">
      <c r="F2" t="s">
        <v>4</v>
      </c>
    </row>
    <row r="3" spans="2:26">
      <c r="D3" t="s">
        <v>31</v>
      </c>
      <c r="E3">
        <v>0.1</v>
      </c>
      <c r="G3">
        <v>4.12</v>
      </c>
    </row>
    <row r="4" spans="2:26">
      <c r="E4" s="13">
        <f t="shared" ref="E4:E19" si="0">F4*30</f>
        <v>0.99990000000000001</v>
      </c>
      <c r="F4">
        <v>3.3329999999999999E-2</v>
      </c>
      <c r="G4" s="6">
        <v>4.08</v>
      </c>
    </row>
    <row r="5" spans="2:26">
      <c r="B5" t="s">
        <v>16</v>
      </c>
      <c r="E5">
        <f t="shared" si="0"/>
        <v>390</v>
      </c>
      <c r="F5">
        <v>13</v>
      </c>
      <c r="G5" s="6">
        <v>2.31</v>
      </c>
      <c r="W5" s="29"/>
      <c r="X5" s="29"/>
      <c r="Y5" s="29"/>
      <c r="Z5" s="29"/>
    </row>
    <row r="6" spans="2:26">
      <c r="B6" t="s">
        <v>17</v>
      </c>
      <c r="E6">
        <f t="shared" si="0"/>
        <v>420</v>
      </c>
      <c r="F6">
        <v>14</v>
      </c>
      <c r="G6" s="6">
        <v>2.2200000000000002</v>
      </c>
      <c r="W6" s="29"/>
      <c r="X6" s="29"/>
      <c r="Y6" s="29"/>
      <c r="Z6" s="29"/>
    </row>
    <row r="7" spans="2:26">
      <c r="B7" s="9" t="s">
        <v>18</v>
      </c>
      <c r="C7" s="9"/>
      <c r="D7" s="9"/>
      <c r="E7" s="9">
        <f t="shared" si="0"/>
        <v>450</v>
      </c>
      <c r="F7" s="9">
        <v>15</v>
      </c>
      <c r="G7" s="11">
        <v>2.1300000000000003</v>
      </c>
      <c r="W7" s="29"/>
      <c r="X7" s="29"/>
      <c r="Y7" s="29"/>
      <c r="Z7" s="29"/>
    </row>
    <row r="8" spans="2:26" ht="15.75">
      <c r="B8" s="9" t="s">
        <v>19</v>
      </c>
      <c r="C8" s="9"/>
      <c r="D8" s="9"/>
      <c r="E8" s="9">
        <f t="shared" si="0"/>
        <v>480</v>
      </c>
      <c r="F8" s="9">
        <v>16</v>
      </c>
      <c r="G8" s="11">
        <v>2.0500000000000003</v>
      </c>
      <c r="W8" s="29"/>
      <c r="X8" s="30"/>
      <c r="Y8" s="21"/>
      <c r="Z8" s="29"/>
    </row>
    <row r="9" spans="2:26" ht="15.75">
      <c r="B9" s="9" t="s">
        <v>8</v>
      </c>
      <c r="C9" s="9"/>
      <c r="D9" s="9"/>
      <c r="E9" s="9">
        <f t="shared" si="0"/>
        <v>510</v>
      </c>
      <c r="F9" s="9">
        <v>17</v>
      </c>
      <c r="G9" s="11">
        <v>1.9800000000000002</v>
      </c>
      <c r="W9" s="29"/>
      <c r="X9" s="30"/>
      <c r="Y9" s="21"/>
      <c r="Z9" s="29"/>
    </row>
    <row r="10" spans="2:26" ht="15.75">
      <c r="B10" s="9" t="s">
        <v>9</v>
      </c>
      <c r="C10" s="9"/>
      <c r="D10" s="9"/>
      <c r="E10" s="9">
        <f t="shared" si="0"/>
        <v>540</v>
      </c>
      <c r="F10" s="9">
        <v>18</v>
      </c>
      <c r="G10" s="11">
        <v>1.9000000000000001</v>
      </c>
      <c r="W10" s="29"/>
      <c r="X10" s="30"/>
      <c r="Y10" s="21"/>
      <c r="Z10" s="29"/>
    </row>
    <row r="11" spans="2:26" ht="15.75">
      <c r="B11" t="s">
        <v>10</v>
      </c>
      <c r="E11">
        <f t="shared" si="0"/>
        <v>570</v>
      </c>
      <c r="F11">
        <v>19</v>
      </c>
      <c r="G11" s="6">
        <v>1.81</v>
      </c>
      <c r="W11" s="29"/>
      <c r="X11" s="30"/>
      <c r="Y11" s="21"/>
      <c r="Z11" s="29"/>
    </row>
    <row r="12" spans="2:26" ht="15.75">
      <c r="B12" t="s">
        <v>11</v>
      </c>
      <c r="E12">
        <f t="shared" si="0"/>
        <v>600</v>
      </c>
      <c r="F12" s="13">
        <v>20</v>
      </c>
      <c r="G12" s="6">
        <v>1.71</v>
      </c>
      <c r="W12" s="29"/>
      <c r="X12" s="30"/>
      <c r="Y12" s="21"/>
      <c r="Z12" s="29"/>
    </row>
    <row r="13" spans="2:26" ht="15.75">
      <c r="B13" t="s">
        <v>12</v>
      </c>
      <c r="E13">
        <f t="shared" si="0"/>
        <v>630</v>
      </c>
      <c r="F13" s="13">
        <v>21</v>
      </c>
      <c r="G13" s="6">
        <v>1.5999999999999999</v>
      </c>
      <c r="W13" s="29"/>
      <c r="X13" s="30"/>
      <c r="Y13" s="21"/>
      <c r="Z13" s="29"/>
    </row>
    <row r="14" spans="2:26" ht="15.75">
      <c r="B14" t="s">
        <v>13</v>
      </c>
      <c r="E14">
        <f t="shared" si="0"/>
        <v>660</v>
      </c>
      <c r="F14" s="13">
        <v>22</v>
      </c>
      <c r="G14" s="6">
        <v>1.4899999999999998</v>
      </c>
      <c r="W14" s="29"/>
      <c r="X14" s="30"/>
      <c r="Y14" s="21"/>
      <c r="Z14" s="29"/>
    </row>
    <row r="15" spans="2:26" ht="15.75">
      <c r="B15" t="s">
        <v>14</v>
      </c>
      <c r="E15">
        <f t="shared" si="0"/>
        <v>690</v>
      </c>
      <c r="F15">
        <v>23</v>
      </c>
      <c r="G15" s="6">
        <v>1.3999999999999997</v>
      </c>
      <c r="W15" s="29"/>
      <c r="X15" s="30"/>
      <c r="Y15" s="21"/>
      <c r="Z15" s="29"/>
    </row>
    <row r="16" spans="2:26" ht="15.75">
      <c r="B16" t="s">
        <v>15</v>
      </c>
      <c r="E16">
        <f t="shared" si="0"/>
        <v>720</v>
      </c>
      <c r="F16">
        <v>24</v>
      </c>
      <c r="G16" s="6">
        <v>1.3099999999999996</v>
      </c>
      <c r="W16" s="29"/>
      <c r="X16" s="30"/>
      <c r="Y16" s="21"/>
      <c r="Z16" s="29"/>
    </row>
    <row r="17" spans="2:26" ht="15.75">
      <c r="B17" t="s">
        <v>16</v>
      </c>
      <c r="E17">
        <f t="shared" si="0"/>
        <v>750</v>
      </c>
      <c r="F17">
        <v>25</v>
      </c>
      <c r="G17" s="6">
        <v>1.2299999999999995</v>
      </c>
      <c r="W17" s="29"/>
      <c r="X17" s="30"/>
      <c r="Y17" s="21"/>
      <c r="Z17" s="29"/>
    </row>
    <row r="18" spans="2:26" ht="15.75">
      <c r="B18" t="s">
        <v>17</v>
      </c>
      <c r="E18">
        <f t="shared" si="0"/>
        <v>780</v>
      </c>
      <c r="F18">
        <v>26</v>
      </c>
      <c r="G18" s="6">
        <v>1.1599999999999995</v>
      </c>
      <c r="W18" s="29"/>
      <c r="X18" s="30"/>
      <c r="Y18" s="21"/>
      <c r="Z18" s="29"/>
    </row>
    <row r="19" spans="2:26" ht="15.75">
      <c r="B19" s="9" t="s">
        <v>18</v>
      </c>
      <c r="C19" s="9"/>
      <c r="D19" s="9"/>
      <c r="E19" s="9">
        <f t="shared" si="0"/>
        <v>810</v>
      </c>
      <c r="F19" s="9">
        <v>27</v>
      </c>
      <c r="G19" s="11">
        <v>1.0899999999999994</v>
      </c>
      <c r="W19" s="29"/>
      <c r="X19" s="30"/>
      <c r="Y19" s="21"/>
      <c r="Z19" s="29"/>
    </row>
    <row r="20" spans="2:26">
      <c r="B20" s="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Thum PG</vt:lpstr>
      <vt:lpstr>Thum MSCR</vt:lpstr>
      <vt:lpstr>Thum Viscosity</vt:lpstr>
      <vt:lpstr>Shank PG</vt:lpstr>
      <vt:lpstr>Shank MSCR</vt:lpstr>
      <vt:lpstr>Bhongir PG</vt:lpstr>
      <vt:lpstr>Bhongir MSCR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</dc:creator>
  <cp:lastModifiedBy>BITS</cp:lastModifiedBy>
  <dcterms:created xsi:type="dcterms:W3CDTF">2022-10-06T11:36:32Z</dcterms:created>
  <dcterms:modified xsi:type="dcterms:W3CDTF">2023-01-21T04:58:05Z</dcterms:modified>
</cp:coreProperties>
</file>