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1erP_IA\"/>
    </mc:Choice>
  </mc:AlternateContent>
  <xr:revisionPtr revIDLastSave="0" documentId="13_ncr:1_{304710CA-4BDE-4A72-B9B0-3AFF8348E6D6}" xr6:coauthVersionLast="47" xr6:coauthVersionMax="47" xr10:uidLastSave="{00000000-0000-0000-0000-000000000000}"/>
  <bookViews>
    <workbookView xWindow="-108" yWindow="-108" windowWidth="23256" windowHeight="13176" xr2:uid="{C8E4E6CC-8106-4316-A2C6-F9E04FEA11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H10" i="1"/>
  <c r="H9" i="1"/>
  <c r="H8" i="1"/>
  <c r="I6" i="1"/>
  <c r="I5" i="1"/>
  <c r="I4" i="1"/>
  <c r="H6" i="1"/>
  <c r="H5" i="1"/>
  <c r="H4" i="1"/>
  <c r="I14" i="1"/>
  <c r="I13" i="1"/>
  <c r="I12" i="1"/>
  <c r="H14" i="1"/>
  <c r="H13" i="1"/>
  <c r="H12" i="1"/>
  <c r="I2" i="1"/>
  <c r="H2" i="1"/>
  <c r="J2" i="1" l="1"/>
  <c r="K2" i="1" s="1"/>
  <c r="J9" i="1"/>
  <c r="K9" i="1" s="1"/>
  <c r="J10" i="1"/>
  <c r="K10" i="1" s="1"/>
  <c r="J8" i="1"/>
  <c r="K8" i="1" s="1"/>
  <c r="J5" i="1"/>
  <c r="K5" i="1" s="1"/>
  <c r="J13" i="1"/>
  <c r="K13" i="1" s="1"/>
  <c r="J4" i="1"/>
  <c r="K4" i="1" s="1"/>
  <c r="J12" i="1"/>
  <c r="K12" i="1" s="1"/>
  <c r="J6" i="1"/>
  <c r="K6" i="1" s="1"/>
  <c r="J14" i="1"/>
  <c r="K14" i="1" s="1"/>
  <c r="L11" i="1" l="1"/>
  <c r="L7" i="1"/>
  <c r="L3" i="1"/>
</calcChain>
</file>

<file path=xl/sharedStrings.xml><?xml version="1.0" encoding="utf-8"?>
<sst xmlns="http://schemas.openxmlformats.org/spreadsheetml/2006/main" count="106" uniqueCount="35">
  <si>
    <t>M</t>
  </si>
  <si>
    <t>F</t>
  </si>
  <si>
    <t>#</t>
  </si>
  <si>
    <t>Sexo (F, M)</t>
  </si>
  <si>
    <t>Total</t>
  </si>
  <si>
    <t>Hombres</t>
  </si>
  <si>
    <t>Mujeres</t>
  </si>
  <si>
    <t>Media</t>
  </si>
  <si>
    <t>Altura Hombres (baja&gt;163, 164&gt;media&gt;172, alto&gt;173)</t>
  </si>
  <si>
    <t>Bajo</t>
  </si>
  <si>
    <t>m</t>
  </si>
  <si>
    <t>b</t>
  </si>
  <si>
    <t>a</t>
  </si>
  <si>
    <t>ALTURA</t>
  </si>
  <si>
    <t>Peso(kg) (Bajo peso, Ideal, Sobrepeso)</t>
  </si>
  <si>
    <t>bajo</t>
  </si>
  <si>
    <t>ideal</t>
  </si>
  <si>
    <t>sobrepeso</t>
  </si>
  <si>
    <t>PESO</t>
  </si>
  <si>
    <t>Bajo peso</t>
  </si>
  <si>
    <t>Ideal</t>
  </si>
  <si>
    <t>Sobrepeso</t>
  </si>
  <si>
    <t>TAMAÑO DEL CABELLO</t>
  </si>
  <si>
    <t>Tamaño del Cabello (Corto, Medio, Largo)</t>
  </si>
  <si>
    <t>Corto</t>
  </si>
  <si>
    <t>Medio</t>
  </si>
  <si>
    <t>Largo</t>
  </si>
  <si>
    <t>Altura (baja, media, alta)</t>
  </si>
  <si>
    <t>largo</t>
  </si>
  <si>
    <t>corto</t>
  </si>
  <si>
    <t>medio</t>
  </si>
  <si>
    <t>Alta</t>
  </si>
  <si>
    <t>Entropia</t>
  </si>
  <si>
    <t>Ganancia de información</t>
  </si>
  <si>
    <t>Vladimir Ariel Lizarro Velásquez   CI 13348515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</si>
</sst>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3" borderId="11" xfId="0" applyFill="1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</xdr:colOff>
      <xdr:row>15</xdr:row>
      <xdr:rowOff>22860</xdr:rowOff>
    </xdr:from>
    <xdr:to>
      <xdr:col>10</xdr:col>
      <xdr:colOff>308812</xdr:colOff>
      <xdr:row>17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44616B-C0BD-4153-9AC7-0E899711D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099" y="3154680"/>
          <a:ext cx="3471113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15241</xdr:colOff>
      <xdr:row>18</xdr:row>
      <xdr:rowOff>7621</xdr:rowOff>
    </xdr:from>
    <xdr:to>
      <xdr:col>10</xdr:col>
      <xdr:colOff>784861</xdr:colOff>
      <xdr:row>21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50DFE-DFDD-436A-9FF3-B3E6913B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1" y="3688081"/>
          <a:ext cx="3939540" cy="541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B320B-7C43-40C9-8CE0-CFCDB0731EF9}" name="Tabla2" displayName="Tabla2" ref="B1:E21" totalsRowShown="0" headerRowDxfId="6" headerRowBorderDxfId="5" tableBorderDxfId="4">
  <autoFilter ref="B1:E21" xr:uid="{23DB320B-7C43-40C9-8CE0-CFCDB0731EF9}"/>
  <sortState xmlns:xlrd2="http://schemas.microsoft.com/office/spreadsheetml/2017/richdata2" ref="B2:E21">
    <sortCondition descending="1" ref="C1:C21"/>
  </sortState>
  <tableColumns count="4">
    <tableColumn id="1" xr3:uid="{B4969E3C-ED27-4685-814C-7752B07237A6}" name="Sexo (F, M)" dataDxfId="3"/>
    <tableColumn id="2" xr3:uid="{EB7ED4D9-9ECD-45CE-8D13-5EB9AA4D8232}" name="Altura (baja, media, alta)" dataDxfId="2"/>
    <tableColumn id="3" xr3:uid="{47A61D46-5BB3-4252-B921-EF2701C34594}" name="Peso(kg) (Bajo peso, Ideal, Sobrepeso)" dataDxfId="1"/>
    <tableColumn id="4" xr3:uid="{69E97107-9C51-4924-9C45-6D7747176336}" name="Tamaño del Cabello (Corto, Medio, Largo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D465-2501-4BF8-9A23-6C49DA87CEAA}">
  <dimension ref="A1:L24"/>
  <sheetViews>
    <sheetView tabSelected="1" workbookViewId="0">
      <selection activeCell="B25" sqref="B25"/>
    </sheetView>
  </sheetViews>
  <sheetFormatPr baseColWidth="10" defaultRowHeight="14.4" x14ac:dyDescent="0.3"/>
  <cols>
    <col min="1" max="1" width="3.77734375" style="1" customWidth="1"/>
    <col min="3" max="5" width="11.5546875" customWidth="1"/>
  </cols>
  <sheetData>
    <row r="1" spans="1:12" ht="45" customHeight="1" x14ac:dyDescent="0.3">
      <c r="A1" s="8" t="s">
        <v>2</v>
      </c>
      <c r="B1" s="19" t="s">
        <v>3</v>
      </c>
      <c r="C1" s="20" t="s">
        <v>27</v>
      </c>
      <c r="D1" s="21" t="s">
        <v>14</v>
      </c>
      <c r="E1" s="21" t="s">
        <v>23</v>
      </c>
      <c r="G1" s="13"/>
      <c r="H1" s="13" t="s">
        <v>5</v>
      </c>
      <c r="I1" s="13" t="s">
        <v>6</v>
      </c>
      <c r="J1" s="13" t="s">
        <v>4</v>
      </c>
      <c r="K1" s="13" t="s">
        <v>32</v>
      </c>
      <c r="L1" s="13" t="s">
        <v>33</v>
      </c>
    </row>
    <row r="2" spans="1:12" x14ac:dyDescent="0.3">
      <c r="A2" s="5">
        <v>1</v>
      </c>
      <c r="B2" s="2" t="s">
        <v>1</v>
      </c>
      <c r="C2" s="10" t="s">
        <v>10</v>
      </c>
      <c r="D2" s="10" t="s">
        <v>15</v>
      </c>
      <c r="E2" s="9" t="s">
        <v>28</v>
      </c>
      <c r="G2" s="17" t="s">
        <v>4</v>
      </c>
      <c r="H2">
        <f>COUNTIF($B$2:$B$21,"M")</f>
        <v>9</v>
      </c>
      <c r="I2">
        <f>COUNTIF($B$2:$B$21,"F")</f>
        <v>11</v>
      </c>
      <c r="J2">
        <f>H2+I2</f>
        <v>20</v>
      </c>
      <c r="K2">
        <f>-((H2/J2)*IMLOG2(H2/J2))-((I2/J2)*IMLOG2(I2/J2))</f>
        <v>0.99277445398780828</v>
      </c>
      <c r="L2" s="10"/>
    </row>
    <row r="3" spans="1:12" x14ac:dyDescent="0.3">
      <c r="A3" s="6">
        <v>2</v>
      </c>
      <c r="B3" s="3" t="s">
        <v>1</v>
      </c>
      <c r="C3" s="11" t="s">
        <v>10</v>
      </c>
      <c r="D3" s="11" t="s">
        <v>15</v>
      </c>
      <c r="E3" s="9" t="s">
        <v>28</v>
      </c>
      <c r="G3" s="22" t="s">
        <v>13</v>
      </c>
      <c r="H3" s="23"/>
      <c r="I3" s="23"/>
      <c r="J3" s="23"/>
      <c r="K3" s="23"/>
      <c r="L3" s="18">
        <f>K2-((J4/J2)*K4)-((J5/J2)*K5)-((J6/J2)*K6)</f>
        <v>3.0518829095981637E-2</v>
      </c>
    </row>
    <row r="4" spans="1:12" x14ac:dyDescent="0.3">
      <c r="A4" s="6">
        <v>3</v>
      </c>
      <c r="B4" s="3" t="s">
        <v>1</v>
      </c>
      <c r="C4" s="11" t="s">
        <v>10</v>
      </c>
      <c r="D4" s="11" t="s">
        <v>16</v>
      </c>
      <c r="E4" s="9" t="s">
        <v>28</v>
      </c>
      <c r="G4" s="14" t="s">
        <v>9</v>
      </c>
      <c r="H4">
        <f>COUNTIFS($B$2:$B$21,"M",$C$2:$C$21,"b")</f>
        <v>3</v>
      </c>
      <c r="I4">
        <f>COUNTIFS($B$2:$B$21,"F",$C$2:$C$21,"b")</f>
        <v>3</v>
      </c>
      <c r="J4">
        <f>H4+I4</f>
        <v>6</v>
      </c>
      <c r="K4">
        <f t="shared" ref="K4:K14" si="0">-((H4/J4)*IMLOG2(H4/J4))-((I4/J4)*IMLOG2(I4/J4))</f>
        <v>1</v>
      </c>
      <c r="L4" s="11"/>
    </row>
    <row r="5" spans="1:12" x14ac:dyDescent="0.3">
      <c r="A5" s="6">
        <v>4</v>
      </c>
      <c r="B5" s="3" t="s">
        <v>0</v>
      </c>
      <c r="C5" s="11" t="s">
        <v>10</v>
      </c>
      <c r="D5" s="11" t="s">
        <v>15</v>
      </c>
      <c r="E5" s="9" t="s">
        <v>28</v>
      </c>
      <c r="G5" s="15" t="s">
        <v>7</v>
      </c>
      <c r="H5">
        <f>COUNTIFS($B$2:$B$21,"M",$C$2:$C$21,"m")</f>
        <v>5</v>
      </c>
      <c r="I5">
        <f>COUNTIFS($B$2:$B$21,"F",$C$2:$C$21,"m")</f>
        <v>5</v>
      </c>
      <c r="J5">
        <f t="shared" ref="J5:J6" si="1">H5+I5</f>
        <v>10</v>
      </c>
      <c r="K5">
        <f t="shared" si="0"/>
        <v>1</v>
      </c>
      <c r="L5" s="11"/>
    </row>
    <row r="6" spans="1:12" x14ac:dyDescent="0.3">
      <c r="A6" s="6">
        <v>5</v>
      </c>
      <c r="B6" s="3" t="s">
        <v>0</v>
      </c>
      <c r="C6" s="11" t="s">
        <v>10</v>
      </c>
      <c r="D6" s="11" t="s">
        <v>16</v>
      </c>
      <c r="E6" s="9" t="s">
        <v>29</v>
      </c>
      <c r="G6" s="16" t="s">
        <v>31</v>
      </c>
      <c r="H6">
        <f>COUNTIFS($B$2:$B$21,"M",$C$2:$C$21,"a")</f>
        <v>1</v>
      </c>
      <c r="I6">
        <f>COUNTIFS($B$2:$B$21,"F",$C$2:$C$21,"a")</f>
        <v>3</v>
      </c>
      <c r="J6">
        <f t="shared" si="1"/>
        <v>4</v>
      </c>
      <c r="K6">
        <f t="shared" si="0"/>
        <v>0.81127812445913294</v>
      </c>
      <c r="L6" s="11"/>
    </row>
    <row r="7" spans="1:12" x14ac:dyDescent="0.3">
      <c r="A7" s="6">
        <v>6</v>
      </c>
      <c r="B7" s="3" t="s">
        <v>1</v>
      </c>
      <c r="C7" s="11" t="s">
        <v>10</v>
      </c>
      <c r="D7" s="11" t="s">
        <v>15</v>
      </c>
      <c r="E7" s="9" t="s">
        <v>29</v>
      </c>
      <c r="G7" s="22" t="s">
        <v>18</v>
      </c>
      <c r="H7" s="23"/>
      <c r="I7" s="23"/>
      <c r="J7" s="23"/>
      <c r="K7" s="23"/>
      <c r="L7" s="18">
        <f>K2-((J8/J2)*K8)-((J9/J2)*K9)-((J10/J2)*K10)</f>
        <v>0.24585240737749917</v>
      </c>
    </row>
    <row r="8" spans="1:12" x14ac:dyDescent="0.3">
      <c r="A8" s="6">
        <v>7</v>
      </c>
      <c r="B8" s="3" t="s">
        <v>1</v>
      </c>
      <c r="C8" s="11" t="s">
        <v>10</v>
      </c>
      <c r="D8" s="11" t="s">
        <v>16</v>
      </c>
      <c r="E8" s="9" t="s">
        <v>29</v>
      </c>
      <c r="G8" s="14" t="s">
        <v>19</v>
      </c>
      <c r="H8">
        <f>COUNTIFS($B$2:$B$21,"M",$D$2:$D$21,"bajo")</f>
        <v>1</v>
      </c>
      <c r="I8">
        <f>COUNTIFS($B$2:$B$21,"F",$D$2:$D$21,"bajo")</f>
        <v>6</v>
      </c>
      <c r="J8">
        <f>H8+I8</f>
        <v>7</v>
      </c>
      <c r="K8">
        <f t="shared" si="0"/>
        <v>0.59167277858232681</v>
      </c>
      <c r="L8" s="11"/>
    </row>
    <row r="9" spans="1:12" x14ac:dyDescent="0.3">
      <c r="A9" s="6">
        <v>8</v>
      </c>
      <c r="B9" s="3" t="s">
        <v>0</v>
      </c>
      <c r="C9" s="11" t="s">
        <v>10</v>
      </c>
      <c r="D9" s="11" t="s">
        <v>17</v>
      </c>
      <c r="E9" s="9" t="s">
        <v>29</v>
      </c>
      <c r="G9" s="15" t="s">
        <v>20</v>
      </c>
      <c r="H9">
        <f>COUNTIFS($B$2:$B$21,"M",$D$2:$D$21,"ideal")</f>
        <v>3</v>
      </c>
      <c r="I9">
        <f>COUNTIFS($B$2:$B$21,"F",$D$2:$D$21,"ideal")</f>
        <v>4</v>
      </c>
      <c r="J9">
        <f t="shared" ref="J9:J10" si="2">H9+I9</f>
        <v>7</v>
      </c>
      <c r="K9">
        <f t="shared" si="0"/>
        <v>0.9852281360342523</v>
      </c>
      <c r="L9" s="11"/>
    </row>
    <row r="10" spans="1:12" x14ac:dyDescent="0.3">
      <c r="A10" s="6">
        <v>9</v>
      </c>
      <c r="B10" s="3" t="s">
        <v>0</v>
      </c>
      <c r="C10" s="11" t="s">
        <v>10</v>
      </c>
      <c r="D10" s="11" t="s">
        <v>17</v>
      </c>
      <c r="E10" s="9" t="s">
        <v>29</v>
      </c>
      <c r="G10" s="16" t="s">
        <v>21</v>
      </c>
      <c r="H10">
        <f>COUNTIFS($B$2:$B$21,"M",$D$2:$D$21,"sobrepeso")</f>
        <v>5</v>
      </c>
      <c r="I10">
        <f>COUNTIFS($B$2:$B$21,"F",$D$2:$D$21,"sobrepeso")</f>
        <v>1</v>
      </c>
      <c r="J10">
        <f t="shared" si="2"/>
        <v>6</v>
      </c>
      <c r="K10">
        <f t="shared" si="0"/>
        <v>0.650022421648355</v>
      </c>
      <c r="L10" s="11"/>
    </row>
    <row r="11" spans="1:12" x14ac:dyDescent="0.3">
      <c r="A11" s="6">
        <v>10</v>
      </c>
      <c r="B11" s="3" t="s">
        <v>0</v>
      </c>
      <c r="C11" s="11" t="s">
        <v>10</v>
      </c>
      <c r="D11" s="11" t="s">
        <v>16</v>
      </c>
      <c r="E11" s="9" t="s">
        <v>29</v>
      </c>
      <c r="G11" s="22" t="s">
        <v>22</v>
      </c>
      <c r="H11" s="23"/>
      <c r="I11" s="23"/>
      <c r="J11" s="23"/>
      <c r="K11" s="23"/>
      <c r="L11" s="18">
        <f>K2-((J12/J2)*K12)-((J13/J2)*K13)-((J14/J2)*K14)</f>
        <v>6.1314929833273413E-2</v>
      </c>
    </row>
    <row r="12" spans="1:12" x14ac:dyDescent="0.3">
      <c r="A12" s="6">
        <v>11</v>
      </c>
      <c r="B12" s="3" t="s">
        <v>1</v>
      </c>
      <c r="C12" s="11" t="s">
        <v>11</v>
      </c>
      <c r="D12" s="11" t="s">
        <v>16</v>
      </c>
      <c r="E12" s="9" t="s">
        <v>28</v>
      </c>
      <c r="G12" s="14" t="s">
        <v>24</v>
      </c>
      <c r="H12">
        <f>COUNTIFS($B$2:$B$21,"M",$E$2:$E$21,"corto")</f>
        <v>4</v>
      </c>
      <c r="I12">
        <f>COUNTIFS($B$2:$B$21,"F",$E$2:$E$21,"corto")</f>
        <v>2</v>
      </c>
      <c r="J12">
        <f>H12+I12</f>
        <v>6</v>
      </c>
      <c r="K12">
        <f t="shared" si="0"/>
        <v>0.91829583405449056</v>
      </c>
      <c r="L12" s="11"/>
    </row>
    <row r="13" spans="1:12" x14ac:dyDescent="0.3">
      <c r="A13" s="6">
        <v>12</v>
      </c>
      <c r="B13" s="3" t="s">
        <v>1</v>
      </c>
      <c r="C13" s="11" t="s">
        <v>11</v>
      </c>
      <c r="D13" s="11" t="s">
        <v>15</v>
      </c>
      <c r="E13" s="9" t="s">
        <v>30</v>
      </c>
      <c r="G13" s="15" t="s">
        <v>25</v>
      </c>
      <c r="H13">
        <f>COUNTIFS($B$2:$B$21,"M",$E$2:$E$21,"medio")</f>
        <v>2</v>
      </c>
      <c r="I13">
        <f>COUNTIFS($B$2:$B$21,"F",$E$2:$E$21,"medio")</f>
        <v>3</v>
      </c>
      <c r="J13">
        <f t="shared" ref="J13:J14" si="3">H13+I13</f>
        <v>5</v>
      </c>
      <c r="K13">
        <f t="shared" si="0"/>
        <v>0.97095059445466747</v>
      </c>
      <c r="L13" s="11"/>
    </row>
    <row r="14" spans="1:12" x14ac:dyDescent="0.3">
      <c r="A14" s="6">
        <v>13</v>
      </c>
      <c r="B14" s="3" t="s">
        <v>0</v>
      </c>
      <c r="C14" s="11" t="s">
        <v>11</v>
      </c>
      <c r="D14" s="11" t="s">
        <v>17</v>
      </c>
      <c r="E14" s="9" t="s">
        <v>28</v>
      </c>
      <c r="G14" s="16" t="s">
        <v>26</v>
      </c>
      <c r="H14" s="4">
        <f>COUNTIFS($B$2:$B$21,"M",$E$2:$E$21,"largo")</f>
        <v>3</v>
      </c>
      <c r="I14" s="4">
        <f>COUNTIFS($B$2:$B$21,"F",$E$2:$E$21,"largo")</f>
        <v>6</v>
      </c>
      <c r="J14" s="4">
        <f t="shared" si="3"/>
        <v>9</v>
      </c>
      <c r="K14" s="4">
        <f t="shared" si="0"/>
        <v>0.91829583405449056</v>
      </c>
      <c r="L14" s="12"/>
    </row>
    <row r="15" spans="1:12" x14ac:dyDescent="0.3">
      <c r="A15" s="6">
        <v>14</v>
      </c>
      <c r="B15" s="3" t="s">
        <v>1</v>
      </c>
      <c r="C15" s="11" t="s">
        <v>11</v>
      </c>
      <c r="D15" s="11" t="s">
        <v>15</v>
      </c>
      <c r="E15" s="9" t="s">
        <v>28</v>
      </c>
    </row>
    <row r="16" spans="1:12" x14ac:dyDescent="0.3">
      <c r="A16" s="6">
        <v>15</v>
      </c>
      <c r="B16" s="3" t="s">
        <v>0</v>
      </c>
      <c r="C16" s="11" t="s">
        <v>11</v>
      </c>
      <c r="D16" s="11" t="s">
        <v>16</v>
      </c>
      <c r="E16" s="9" t="s">
        <v>30</v>
      </c>
    </row>
    <row r="17" spans="1:5" x14ac:dyDescent="0.3">
      <c r="A17" s="6">
        <v>16</v>
      </c>
      <c r="B17" s="3" t="s">
        <v>0</v>
      </c>
      <c r="C17" s="11" t="s">
        <v>11</v>
      </c>
      <c r="D17" s="11" t="s">
        <v>17</v>
      </c>
      <c r="E17" s="9" t="s">
        <v>30</v>
      </c>
    </row>
    <row r="18" spans="1:5" x14ac:dyDescent="0.3">
      <c r="A18" s="6">
        <v>17</v>
      </c>
      <c r="B18" s="3" t="s">
        <v>1</v>
      </c>
      <c r="C18" s="11" t="s">
        <v>12</v>
      </c>
      <c r="D18" s="11" t="s">
        <v>15</v>
      </c>
      <c r="E18" s="9" t="s">
        <v>30</v>
      </c>
    </row>
    <row r="19" spans="1:5" x14ac:dyDescent="0.3">
      <c r="A19" s="6">
        <v>18</v>
      </c>
      <c r="B19" s="3" t="s">
        <v>1</v>
      </c>
      <c r="C19" s="11" t="s">
        <v>12</v>
      </c>
      <c r="D19" s="11" t="s">
        <v>17</v>
      </c>
      <c r="E19" s="9" t="s">
        <v>28</v>
      </c>
    </row>
    <row r="20" spans="1:5" x14ac:dyDescent="0.3">
      <c r="A20" s="6">
        <v>19</v>
      </c>
      <c r="B20" s="3" t="s">
        <v>0</v>
      </c>
      <c r="C20" s="11" t="s">
        <v>12</v>
      </c>
      <c r="D20" s="11" t="s">
        <v>17</v>
      </c>
      <c r="E20" s="9" t="s">
        <v>28</v>
      </c>
    </row>
    <row r="21" spans="1:5" x14ac:dyDescent="0.3">
      <c r="A21" s="7">
        <v>20</v>
      </c>
      <c r="B21" s="3" t="s">
        <v>1</v>
      </c>
      <c r="C21" s="11" t="s">
        <v>12</v>
      </c>
      <c r="D21" s="11" t="s">
        <v>16</v>
      </c>
      <c r="E21" s="9" t="s">
        <v>30</v>
      </c>
    </row>
    <row r="22" spans="1:5" x14ac:dyDescent="0.3">
      <c r="B22" t="s">
        <v>8</v>
      </c>
    </row>
    <row r="23" spans="1:5" x14ac:dyDescent="0.3">
      <c r="B23" t="s">
        <v>8</v>
      </c>
    </row>
    <row r="24" spans="1:5" x14ac:dyDescent="0.3">
      <c r="B24" t="s">
        <v>34</v>
      </c>
    </row>
  </sheetData>
  <mergeCells count="3">
    <mergeCell ref="G3:K3"/>
    <mergeCell ref="G7:K7"/>
    <mergeCell ref="G11:K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2024-10-06T22:07:21Z</dcterms:created>
  <dcterms:modified xsi:type="dcterms:W3CDTF">2024-10-07T00:48:45Z</dcterms:modified>
</cp:coreProperties>
</file>