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 activeTab="1"/>
  </bookViews>
  <sheets>
    <sheet name="Raw Data in ns" sheetId="1" r:id="rId1"/>
    <sheet name="Transfer time MBs" sheetId="2" r:id="rId2"/>
  </sheets>
  <definedNames>
    <definedName name="Cache_0" localSheetId="0">'Raw Data in ns'!$A$5:$I$25</definedName>
    <definedName name="Cache_1" localSheetId="0">'Raw Data in ns'!$A$27:$I$47</definedName>
    <definedName name="Cache_10" localSheetId="0">'Raw Data in ns'!$A$181:$I$201</definedName>
    <definedName name="Cache_11" localSheetId="0">'Raw Data in ns'!$A$203:$I$223</definedName>
    <definedName name="Cache_12" localSheetId="0">'Raw Data in ns'!$A$225:$I$245</definedName>
    <definedName name="Cache_13" localSheetId="0">'Raw Data in ns'!#REF!</definedName>
    <definedName name="Cache_14" localSheetId="0">'Raw Data in ns'!$A$247:$I$267</definedName>
    <definedName name="Cache_15" localSheetId="0">'Raw Data in ns'!$A$269:$I$289</definedName>
    <definedName name="Cache_16" localSheetId="0">'Raw Data in ns'!$A$291:$I$311</definedName>
    <definedName name="Cache_2" localSheetId="0">'Raw Data in ns'!$A$49:$I$69</definedName>
    <definedName name="Cache_3" localSheetId="0">'Raw Data in ns'!#REF!</definedName>
    <definedName name="Cache_4" localSheetId="0">'Raw Data in ns'!$A$71:$I$91</definedName>
    <definedName name="Cache_5" localSheetId="0">'Raw Data in ns'!$A$93:$I$113</definedName>
    <definedName name="Cache_6" localSheetId="0">'Raw Data in ns'!$A$115:$I$135</definedName>
    <definedName name="Cache_7" localSheetId="0">'Raw Data in ns'!$A$137:$I$157</definedName>
    <definedName name="Cache_8" localSheetId="0">'Raw Data in ns'!$A$159:$I$179</definedName>
    <definedName name="Cache_9" localSheetId="0">'Raw Data in ns'!#REF!</definedName>
  </definedNames>
  <calcPr calcId="144525"/>
</workbook>
</file>

<file path=xl/calcChain.xml><?xml version="1.0" encoding="utf-8"?>
<calcChain xmlns="http://schemas.openxmlformats.org/spreadsheetml/2006/main">
  <c r="H24" i="2" l="1"/>
  <c r="AE24" i="2" l="1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8" i="2"/>
  <c r="P9" i="2"/>
  <c r="P7" i="2"/>
  <c r="P6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P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O4" i="2"/>
  <c r="N4" i="2"/>
  <c r="M4" i="2"/>
  <c r="L4" i="2"/>
  <c r="K4" i="2"/>
  <c r="J4" i="2"/>
  <c r="I4" i="2"/>
  <c r="H4" i="2"/>
  <c r="G4" i="2"/>
  <c r="F4" i="2"/>
  <c r="E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AD25" i="2" l="1"/>
  <c r="AC25" i="2"/>
  <c r="Y25" i="2"/>
  <c r="V25" i="2"/>
  <c r="U25" i="2"/>
  <c r="S25" i="2" l="1"/>
  <c r="C25" i="2"/>
  <c r="K25" i="2"/>
  <c r="T25" i="2"/>
  <c r="M25" i="2"/>
  <c r="Z25" i="2"/>
  <c r="E25" i="2"/>
  <c r="N25" i="2"/>
  <c r="W25" i="2"/>
  <c r="AA25" i="2"/>
  <c r="B25" i="2"/>
  <c r="G25" i="2"/>
  <c r="O25" i="2"/>
  <c r="AB25" i="2"/>
  <c r="I25" i="2"/>
  <c r="R25" i="2"/>
  <c r="H25" i="2"/>
  <c r="B26" i="2"/>
  <c r="C26" i="2"/>
  <c r="D25" i="2"/>
  <c r="E26" i="2"/>
  <c r="F25" i="2"/>
  <c r="G26" i="2"/>
  <c r="I26" i="2"/>
  <c r="J25" i="2"/>
  <c r="K26" i="2"/>
  <c r="L25" i="2"/>
  <c r="M26" i="2"/>
  <c r="N26" i="2"/>
  <c r="O26" i="2"/>
  <c r="Q26" i="2"/>
  <c r="Q25" i="2"/>
  <c r="Z26" i="2"/>
  <c r="Y26" i="2"/>
  <c r="AA26" i="2"/>
  <c r="AB26" i="2"/>
  <c r="AC26" i="2"/>
  <c r="AD26" i="2"/>
  <c r="D26" i="2"/>
  <c r="F26" i="2"/>
  <c r="H26" i="2"/>
  <c r="J26" i="2"/>
  <c r="L26" i="2"/>
  <c r="R26" i="2"/>
  <c r="S26" i="2"/>
  <c r="T26" i="2"/>
  <c r="U26" i="2"/>
  <c r="V26" i="2"/>
  <c r="W26" i="2"/>
  <c r="X26" i="2"/>
  <c r="X25" i="2"/>
</calcChain>
</file>

<file path=xl/connections.xml><?xml version="1.0" encoding="utf-8"?>
<connections xmlns="http://schemas.openxmlformats.org/spreadsheetml/2006/main">
  <connection id="1" name="Cache_0" type="6" refreshedVersion="4" background="1" saveData="1">
    <textPr codePage="850" sourceFile="C:\Users\Rober\Desktop\USA_DE1SoC\3-HFbridge_Baremetal_PMU\Results\3-CacheStudy\Cache_0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ache_1" type="6" refreshedVersion="4" background="1" saveData="1">
    <textPr codePage="850" sourceFile="C:\Users\Rober\Desktop\USA_DE1SoC\3-HFbridge_Baremetal_PMU\Results\3-CacheStudy\Cache_1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Cache_10" type="6" refreshedVersion="4" background="1" saveData="1">
    <textPr codePage="850" sourceFile="C:\Users\Rober\Desktop\USA_DE1SoC\3-HFbridge_Baremetal_PMU\Results\3-CacheStudy\Cache_10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Cache_11" type="6" refreshedVersion="4" background="1">
    <textPr codePage="850" sourceFile="C:\Users\Rober\Desktop\USA_DE1SoC\3-HFbridge_Baremetal_PMU\Results\3-CacheStudy\Cache_11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Cache_111" type="6" refreshedVersion="4" background="1" saveData="1">
    <textPr codePage="850" sourceFile="C:\Users\Rober\Desktop\USA_DE1SoC\3-HFbridge_Baremetal_PMU\Results\3-CacheStudy\Cache_11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Cache_12" type="6" refreshedVersion="4" background="1" saveData="1">
    <textPr codePage="850" sourceFile="C:\Users\Rober\Desktop\USA_DE1SoC\3-HFbridge_Baremetal_PMU\Results\3-CacheStudy\Cache_12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Cache_13" type="6" refreshedVersion="4" background="1" saveData="1">
    <textPr codePage="850" sourceFile="C:\Users\Rober\Desktop\USA_DE1SoC\3-HFbridge_Baremetal_PMU\Results\3-CacheStudy\Cache_13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Cache_2" type="6" refreshedVersion="4" background="1" saveData="1">
    <textPr codePage="850" sourceFile="C:\Users\Rober\Desktop\USA_DE1SoC\3-HFbridge_Baremetal_PMU\Results\3-CacheStudy\Cache_2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Cache_3" type="6" refreshedVersion="4" background="1">
    <textPr codePage="850" sourceFile="C:\Users\Rober\Desktop\USA_DE1SoC\3-HFbridge_Baremetal_PMU\Results\3-CacheStudy\Cache_3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Cache_31" type="6" refreshedVersion="4" background="1" saveData="1">
    <textPr codePage="850" sourceFile="C:\Users\Rober\Desktop\USA_DE1SoC\3-HFbridge_Baremetal_PMU\Results\3-CacheStudy\Cache_3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Cache_4" type="6" refreshedVersion="4" background="1" saveData="1">
    <textPr codePage="850" sourceFile="C:\Users\Rober\Desktop\USA_DE1SoC\3-HFbridge_Baremetal_PMU\Results\3-CacheStudy\Cache_4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Cache_5" type="6" refreshedVersion="4" background="1" saveData="1">
    <textPr codePage="850" sourceFile="C:\Users\Rober\Desktop\USA_DE1SoC\3-HFbridge_Baremetal_PMU\Results\3-CacheStudy\Cache_5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Cache_6" type="6" refreshedVersion="4" background="1" saveData="1">
    <textPr codePage="850" sourceFile="C:\Users\Rober\Desktop\USA_DE1SoC\3-HFbridge_Baremetal_PMU\Results\3-CacheStudy\Cache_6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Cache_7" type="6" refreshedVersion="4" background="1" saveData="1">
    <textPr codePage="850" sourceFile="C:\Users\Rober\Desktop\USA_DE1SoC\3-HFbridge_Baremetal_PMU\Results\3-CacheStudy\Cache_7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Cache_8" type="6" refreshedVersion="4" background="1">
    <textPr codePage="850" sourceFile="C:\Users\Rober\Desktop\USA_DE1SoC\3-HFbridge_Baremetal_PMU\Results\3-CacheStudy\Cache_8.txt" decimal="," thousands=".">
      <textFields count="2">
        <textField/>
        <textField/>
      </textFields>
    </textPr>
  </connection>
  <connection id="16" name="Cache_81" type="6" refreshedVersion="4" background="1" saveData="1">
    <textPr codePage="850" sourceFile="C:\Users\Rober\Desktop\USA_DE1SoC\3-HFbridge_Baremetal_PMU\Results\3-CacheStudy\Cache_8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Cache_9" type="6" refreshedVersion="4" background="1" saveData="1">
    <textPr codePage="850" sourceFile="C:\Users\Rober\Desktop\USA_DE1SoC\3-HFbridge_Baremetal_PMU\Results\3-CacheStudy\Cache_9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<sst xmlns="http://schemas.openxmlformats.org/spreadsheetml/2006/main" count="33" uniqueCount="28">
  <si>
    <t>CACHE 0</t>
  </si>
  <si>
    <t>Data Size</t>
  </si>
  <si>
    <t>Mean WR</t>
  </si>
  <si>
    <t>Mean RD</t>
  </si>
  <si>
    <t>CACHE 1</t>
  </si>
  <si>
    <t>CACHE 3</t>
  </si>
  <si>
    <t>CACHE 4</t>
  </si>
  <si>
    <t>CACHE 2</t>
  </si>
  <si>
    <t>CACHE 5</t>
  </si>
  <si>
    <t>CACHE 6</t>
  </si>
  <si>
    <t>CACHE 7</t>
  </si>
  <si>
    <t>CACHE 8</t>
  </si>
  <si>
    <t>CACHE 9</t>
  </si>
  <si>
    <t>CACHE 10</t>
  </si>
  <si>
    <t>CACHE 11</t>
  </si>
  <si>
    <t>CACHE 12</t>
  </si>
  <si>
    <t>CACHE 13</t>
  </si>
  <si>
    <t>MEAN</t>
  </si>
  <si>
    <t>MEAN LAST</t>
  </si>
  <si>
    <t>Linux</t>
  </si>
  <si>
    <t>Min WR</t>
  </si>
  <si>
    <t>Max WR</t>
  </si>
  <si>
    <t>Var WR</t>
  </si>
  <si>
    <t>Min RD</t>
  </si>
  <si>
    <t>Max RD</t>
  </si>
  <si>
    <t>Var RD</t>
  </si>
  <si>
    <t>Transfer rate when using memcpy() and different levels of cache optimization, data size (2B to 2MB) and direction RD and WR. Values ns. Mean, min, max and variace are provided.</t>
  </si>
  <si>
    <t>Cache optimization level in baremetal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</si>
</sst>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ES" sz="1400"/>
              <a:t>Mean</a:t>
            </a:r>
            <a:r>
              <a:rPr lang="es-ES" sz="1400" baseline="0"/>
              <a:t> data transfer for different cache configurations</a:t>
            </a:r>
            <a:endParaRPr lang="es-ES" sz="1400"/>
          </a:p>
        </c:rich>
      </c:tx>
      <c:layout>
        <c:manualLayout>
          <c:xMode val="edge"/>
          <c:yMode val="edge"/>
          <c:x val="0.14970452193985825"/>
          <c:y val="3.486417726375230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</c:v>
          </c:tx>
          <c:marker>
            <c:symbol val="none"/>
          </c:marker>
          <c:cat>
            <c:numRef>
              <c:f>'Transfer time MBs'!$Q$3:$AD$3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'Transfer time MBs'!$B$26:$O$26</c:f>
              <c:numCache>
                <c:formatCode>General</c:formatCode>
                <c:ptCount val="14"/>
                <c:pt idx="0">
                  <c:v>25.575905431397082</c:v>
                </c:pt>
                <c:pt idx="1">
                  <c:v>37.462673869113466</c:v>
                </c:pt>
                <c:pt idx="2">
                  <c:v>37.455768395600998</c:v>
                </c:pt>
                <c:pt idx="3">
                  <c:v>37.455879098981477</c:v>
                </c:pt>
                <c:pt idx="4">
                  <c:v>39.467166593578064</c:v>
                </c:pt>
                <c:pt idx="5">
                  <c:v>39.729460508851325</c:v>
                </c:pt>
                <c:pt idx="6">
                  <c:v>139.14275379839157</c:v>
                </c:pt>
                <c:pt idx="7">
                  <c:v>139.11742516107364</c:v>
                </c:pt>
                <c:pt idx="8">
                  <c:v>441.37721422284534</c:v>
                </c:pt>
                <c:pt idx="9">
                  <c:v>441.4506608252367</c:v>
                </c:pt>
                <c:pt idx="10">
                  <c:v>441.4359180813874</c:v>
                </c:pt>
                <c:pt idx="11">
                  <c:v>441.42410925916784</c:v>
                </c:pt>
                <c:pt idx="12">
                  <c:v>441.42512993077344</c:v>
                </c:pt>
                <c:pt idx="13">
                  <c:v>441.42512993077344</c:v>
                </c:pt>
              </c:numCache>
            </c:numRef>
          </c:val>
          <c:smooth val="0"/>
        </c:ser>
        <c:ser>
          <c:idx val="1"/>
          <c:order val="1"/>
          <c:tx>
            <c:v>RD</c:v>
          </c:tx>
          <c:marker>
            <c:symbol val="none"/>
          </c:marker>
          <c:cat>
            <c:numRef>
              <c:f>'Transfer time MBs'!$Q$3:$AD$3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'Transfer time MBs'!$Q$26:$AD$26</c:f>
              <c:numCache>
                <c:formatCode>General</c:formatCode>
                <c:ptCount val="14"/>
                <c:pt idx="0">
                  <c:v>34.936807171417819</c:v>
                </c:pt>
                <c:pt idx="1">
                  <c:v>108.92978191285674</c:v>
                </c:pt>
                <c:pt idx="2">
                  <c:v>108.92466729383149</c:v>
                </c:pt>
                <c:pt idx="3">
                  <c:v>107.12501237670106</c:v>
                </c:pt>
                <c:pt idx="4">
                  <c:v>117.14153333347498</c:v>
                </c:pt>
                <c:pt idx="5">
                  <c:v>117.56736436266766</c:v>
                </c:pt>
                <c:pt idx="6">
                  <c:v>160.49871996152808</c:v>
                </c:pt>
                <c:pt idx="7">
                  <c:v>160.39251477400944</c:v>
                </c:pt>
                <c:pt idx="8">
                  <c:v>177.96442189837438</c:v>
                </c:pt>
                <c:pt idx="9">
                  <c:v>178.00720019159121</c:v>
                </c:pt>
                <c:pt idx="10">
                  <c:v>178.06355042368355</c:v>
                </c:pt>
                <c:pt idx="11">
                  <c:v>177.99816743962137</c:v>
                </c:pt>
                <c:pt idx="12">
                  <c:v>177.96429711605654</c:v>
                </c:pt>
                <c:pt idx="13">
                  <c:v>177.96429711605654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5296"/>
        <c:axId val="147873792"/>
      </c:lineChart>
      <c:catAx>
        <c:axId val="2106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873792"/>
        <c:crosses val="autoZero"/>
        <c:auto val="1"/>
        <c:lblAlgn val="ctr"/>
        <c:lblOffset val="100"/>
        <c:noMultiLvlLbl val="0"/>
      </c:catAx>
      <c:valAx>
        <c:axId val="14787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134471</xdr:colOff>
      <xdr:row>26</xdr:row>
      <xdr:rowOff>117269</xdr:rowOff>
    </xdr:from>
    <xdr:to>
      <xdr:col>10</xdr:col>
      <xdr:colOff>273326</xdr:colOff>
      <xdr:row>41</xdr:row>
      <xdr:rowOff>173935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che_16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ache_12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ache_4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ache_5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ache_1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ache_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che_6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che_2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che_14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ache_11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ache_10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ache_8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ache_7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ache_15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topLeftCell="A161" zoomScaleNormal="100" workbookViewId="0">
      <selection activeCell="B165" sqref="B165"/>
    </sheetView>
  </sheetViews>
  <sheetFormatPr defaultRowHeight="15" x14ac:dyDescent="0.25"/>
  <cols>
    <col min="1" max="1" width="9.28515625" bestFit="1" customWidth="1"/>
    <col min="2" max="2" width="9.42578125" bestFit="1" customWidth="1"/>
    <col min="3" max="4" width="9" bestFit="1" customWidth="1"/>
    <col min="5" max="5" width="11" bestFit="1" customWidth="1"/>
    <col min="6" max="8" width="9" bestFit="1" customWidth="1"/>
    <col min="9" max="9" width="7" customWidth="1"/>
  </cols>
  <sheetData>
    <row r="1" spans="1:9" s="1" customFormat="1" x14ac:dyDescent="0.25">
      <c r="A1" s="1" t="s">
        <v>26</v>
      </c>
    </row>
    <row r="2" spans="1:9" s="1" customFormat="1" x14ac:dyDescent="0.25"/>
    <row r="3" spans="1:9" x14ac:dyDescent="0.25">
      <c r="A3" t="s">
        <v>1</v>
      </c>
      <c r="B3" t="s">
        <v>2</v>
      </c>
      <c r="C3" t="s">
        <v>20</v>
      </c>
      <c r="D3" t="s">
        <v>21</v>
      </c>
      <c r="E3" t="s">
        <v>22</v>
      </c>
      <c r="F3" t="s">
        <v>3</v>
      </c>
      <c r="G3" s="1" t="s">
        <v>23</v>
      </c>
      <c r="H3" s="1" t="s">
        <v>24</v>
      </c>
      <c r="I3" s="1" t="s">
        <v>25</v>
      </c>
    </row>
    <row r="4" spans="1:9" x14ac:dyDescent="0.25">
      <c r="A4" t="s">
        <v>0</v>
      </c>
    </row>
    <row r="5" spans="1:9" x14ac:dyDescent="0.25">
      <c r="A5">
        <v>2</v>
      </c>
      <c r="B5">
        <v>1061</v>
      </c>
      <c r="C5">
        <v>983</v>
      </c>
      <c r="D5">
        <v>1323</v>
      </c>
      <c r="E5">
        <v>14003</v>
      </c>
      <c r="F5">
        <v>1607</v>
      </c>
      <c r="G5">
        <v>1303</v>
      </c>
      <c r="H5">
        <v>2103</v>
      </c>
      <c r="I5">
        <v>84259</v>
      </c>
    </row>
    <row r="6" spans="1:9" x14ac:dyDescent="0.25">
      <c r="A6">
        <v>4</v>
      </c>
      <c r="B6">
        <v>1147</v>
      </c>
      <c r="C6">
        <v>1070</v>
      </c>
      <c r="D6">
        <v>1390</v>
      </c>
      <c r="E6">
        <v>13181</v>
      </c>
      <c r="F6">
        <v>1549</v>
      </c>
      <c r="G6">
        <v>1340</v>
      </c>
      <c r="H6">
        <v>1855</v>
      </c>
      <c r="I6">
        <v>32519</v>
      </c>
    </row>
    <row r="7" spans="1:9" x14ac:dyDescent="0.25">
      <c r="A7">
        <v>8</v>
      </c>
      <c r="B7">
        <v>1435</v>
      </c>
      <c r="C7">
        <v>1333</v>
      </c>
      <c r="D7">
        <v>1678</v>
      </c>
      <c r="E7">
        <v>23499</v>
      </c>
      <c r="F7">
        <v>1431</v>
      </c>
      <c r="G7">
        <v>943</v>
      </c>
      <c r="H7">
        <v>2025</v>
      </c>
      <c r="I7">
        <v>76695</v>
      </c>
    </row>
    <row r="8" spans="1:9" x14ac:dyDescent="0.25">
      <c r="A8">
        <v>16</v>
      </c>
      <c r="B8">
        <v>1464</v>
      </c>
      <c r="C8">
        <v>1420</v>
      </c>
      <c r="D8">
        <v>1768</v>
      </c>
      <c r="E8">
        <v>11568</v>
      </c>
      <c r="F8">
        <v>1438</v>
      </c>
      <c r="G8">
        <v>1338</v>
      </c>
      <c r="H8">
        <v>1665</v>
      </c>
      <c r="I8">
        <v>16356</v>
      </c>
    </row>
    <row r="9" spans="1:9" x14ac:dyDescent="0.25">
      <c r="A9">
        <v>32</v>
      </c>
      <c r="B9">
        <v>2030</v>
      </c>
      <c r="C9">
        <v>1998</v>
      </c>
      <c r="D9">
        <v>2250</v>
      </c>
      <c r="E9">
        <v>6039</v>
      </c>
      <c r="F9">
        <v>1792</v>
      </c>
      <c r="G9">
        <v>1516</v>
      </c>
      <c r="H9">
        <v>2083</v>
      </c>
      <c r="I9">
        <v>23740</v>
      </c>
    </row>
    <row r="10" spans="1:9" x14ac:dyDescent="0.25">
      <c r="A10">
        <v>64</v>
      </c>
      <c r="B10">
        <v>3299</v>
      </c>
      <c r="C10">
        <v>3236</v>
      </c>
      <c r="D10">
        <v>3551</v>
      </c>
      <c r="E10">
        <v>14567</v>
      </c>
      <c r="F10">
        <v>3147</v>
      </c>
      <c r="G10">
        <v>2779</v>
      </c>
      <c r="H10">
        <v>3705</v>
      </c>
      <c r="I10">
        <v>136915</v>
      </c>
    </row>
    <row r="11" spans="1:9" x14ac:dyDescent="0.25">
      <c r="A11">
        <v>128</v>
      </c>
      <c r="B11">
        <v>5493</v>
      </c>
      <c r="C11">
        <v>5304</v>
      </c>
      <c r="D11">
        <v>5639</v>
      </c>
      <c r="E11">
        <v>18312</v>
      </c>
      <c r="F11">
        <v>4757</v>
      </c>
      <c r="G11">
        <v>4294</v>
      </c>
      <c r="H11">
        <v>5210</v>
      </c>
      <c r="I11">
        <v>161826</v>
      </c>
    </row>
    <row r="12" spans="1:9" x14ac:dyDescent="0.25">
      <c r="A12">
        <v>256</v>
      </c>
      <c r="B12">
        <v>9721</v>
      </c>
      <c r="C12">
        <v>9526</v>
      </c>
      <c r="D12">
        <v>9964</v>
      </c>
      <c r="E12">
        <v>23744</v>
      </c>
      <c r="F12">
        <v>7666</v>
      </c>
      <c r="G12">
        <v>7331</v>
      </c>
      <c r="H12">
        <v>8313</v>
      </c>
      <c r="I12">
        <v>136780</v>
      </c>
    </row>
    <row r="13" spans="1:9" x14ac:dyDescent="0.25">
      <c r="A13">
        <v>512</v>
      </c>
      <c r="B13">
        <v>18158</v>
      </c>
      <c r="C13">
        <v>17916</v>
      </c>
      <c r="D13">
        <v>18421</v>
      </c>
      <c r="E13">
        <v>26080</v>
      </c>
      <c r="F13">
        <v>13835</v>
      </c>
      <c r="G13">
        <v>13374</v>
      </c>
      <c r="H13">
        <v>14525</v>
      </c>
      <c r="I13">
        <v>177872</v>
      </c>
    </row>
    <row r="14" spans="1:9" x14ac:dyDescent="0.25">
      <c r="A14">
        <v>1024</v>
      </c>
      <c r="B14">
        <v>36248</v>
      </c>
      <c r="C14">
        <v>36039</v>
      </c>
      <c r="D14">
        <v>36361</v>
      </c>
      <c r="E14">
        <v>12288</v>
      </c>
      <c r="F14">
        <v>26190</v>
      </c>
      <c r="G14">
        <v>26095</v>
      </c>
      <c r="H14">
        <v>26485</v>
      </c>
      <c r="I14">
        <v>22272</v>
      </c>
    </row>
    <row r="15" spans="1:9" x14ac:dyDescent="0.25">
      <c r="A15">
        <v>2048</v>
      </c>
      <c r="B15">
        <v>71871</v>
      </c>
      <c r="C15">
        <v>71704</v>
      </c>
      <c r="D15">
        <v>72046</v>
      </c>
      <c r="E15">
        <v>23040</v>
      </c>
      <c r="F15">
        <v>51351</v>
      </c>
      <c r="G15">
        <v>51059</v>
      </c>
      <c r="H15">
        <v>51903</v>
      </c>
      <c r="I15">
        <v>108288</v>
      </c>
    </row>
    <row r="16" spans="1:9" x14ac:dyDescent="0.25">
      <c r="A16">
        <v>4096</v>
      </c>
      <c r="B16">
        <v>143146</v>
      </c>
      <c r="C16">
        <v>142986</v>
      </c>
      <c r="D16">
        <v>143316</v>
      </c>
      <c r="E16">
        <v>10240</v>
      </c>
      <c r="F16">
        <v>101128</v>
      </c>
      <c r="G16">
        <v>101009</v>
      </c>
      <c r="H16">
        <v>101491</v>
      </c>
      <c r="I16">
        <v>22528</v>
      </c>
    </row>
    <row r="17" spans="1:9" x14ac:dyDescent="0.25">
      <c r="A17">
        <v>8192</v>
      </c>
      <c r="B17">
        <v>286155</v>
      </c>
      <c r="C17">
        <v>285821</v>
      </c>
      <c r="D17">
        <v>286426</v>
      </c>
      <c r="E17">
        <v>49152</v>
      </c>
      <c r="F17">
        <v>201309</v>
      </c>
      <c r="G17">
        <v>201176</v>
      </c>
      <c r="H17">
        <v>201639</v>
      </c>
      <c r="I17">
        <v>28672</v>
      </c>
    </row>
    <row r="18" spans="1:9" x14ac:dyDescent="0.25">
      <c r="A18">
        <v>16384</v>
      </c>
      <c r="B18">
        <v>572483</v>
      </c>
      <c r="C18">
        <v>572131</v>
      </c>
      <c r="D18">
        <v>572946</v>
      </c>
      <c r="E18">
        <v>65536</v>
      </c>
      <c r="F18">
        <v>401660</v>
      </c>
      <c r="G18">
        <v>401394</v>
      </c>
      <c r="H18">
        <v>401856</v>
      </c>
      <c r="I18">
        <v>32768</v>
      </c>
    </row>
    <row r="19" spans="1:9" x14ac:dyDescent="0.25">
      <c r="A19">
        <v>32768</v>
      </c>
      <c r="B19">
        <v>1145218</v>
      </c>
      <c r="C19">
        <v>1144466</v>
      </c>
      <c r="D19">
        <v>1145601</v>
      </c>
      <c r="E19">
        <v>131072</v>
      </c>
      <c r="F19">
        <v>802313</v>
      </c>
      <c r="G19">
        <v>802165</v>
      </c>
      <c r="H19">
        <v>802495</v>
      </c>
      <c r="I19">
        <v>0</v>
      </c>
    </row>
    <row r="20" spans="1:9" x14ac:dyDescent="0.25">
      <c r="A20">
        <v>65536</v>
      </c>
      <c r="B20">
        <v>2289802</v>
      </c>
      <c r="C20">
        <v>2289644</v>
      </c>
      <c r="D20">
        <v>2290026</v>
      </c>
      <c r="E20">
        <v>0</v>
      </c>
      <c r="F20">
        <v>1602606</v>
      </c>
      <c r="G20">
        <v>1602441</v>
      </c>
      <c r="H20">
        <v>1602891</v>
      </c>
      <c r="I20">
        <v>0</v>
      </c>
    </row>
    <row r="21" spans="1:9" x14ac:dyDescent="0.25">
      <c r="A21">
        <v>131072</v>
      </c>
      <c r="B21">
        <v>4579813</v>
      </c>
      <c r="C21">
        <v>4579267</v>
      </c>
      <c r="D21">
        <v>4580692</v>
      </c>
      <c r="E21">
        <v>0</v>
      </c>
      <c r="F21">
        <v>3204128</v>
      </c>
      <c r="G21">
        <v>3203604</v>
      </c>
      <c r="H21">
        <v>3204689</v>
      </c>
      <c r="I21">
        <v>0</v>
      </c>
    </row>
    <row r="22" spans="1:9" x14ac:dyDescent="0.25">
      <c r="A22">
        <v>262144</v>
      </c>
      <c r="B22">
        <v>9158676</v>
      </c>
      <c r="C22">
        <v>9158607</v>
      </c>
      <c r="D22">
        <v>9158804</v>
      </c>
      <c r="E22">
        <v>0</v>
      </c>
      <c r="F22">
        <v>6407290</v>
      </c>
      <c r="G22">
        <v>6407169</v>
      </c>
      <c r="H22">
        <v>6407549</v>
      </c>
      <c r="I22">
        <v>0</v>
      </c>
    </row>
    <row r="23" spans="1:9" x14ac:dyDescent="0.25">
      <c r="A23">
        <v>524288</v>
      </c>
      <c r="B23">
        <v>18320839</v>
      </c>
      <c r="C23">
        <v>18316493</v>
      </c>
      <c r="D23">
        <v>18353167</v>
      </c>
      <c r="E23">
        <v>134217728</v>
      </c>
      <c r="F23">
        <v>12814532</v>
      </c>
      <c r="G23">
        <v>12814357</v>
      </c>
      <c r="H23">
        <v>12814719</v>
      </c>
      <c r="I23">
        <v>0</v>
      </c>
    </row>
    <row r="24" spans="1:9" x14ac:dyDescent="0.25">
      <c r="A24">
        <v>1048576</v>
      </c>
      <c r="B24">
        <v>36652369</v>
      </c>
      <c r="C24">
        <v>36632631</v>
      </c>
      <c r="D24">
        <v>36671379</v>
      </c>
      <c r="E24">
        <v>536870912</v>
      </c>
      <c r="F24">
        <v>25626962</v>
      </c>
      <c r="G24">
        <v>25626807</v>
      </c>
      <c r="H24">
        <v>25627267</v>
      </c>
      <c r="I24">
        <v>0</v>
      </c>
    </row>
    <row r="25" spans="1:9" x14ac:dyDescent="0.25">
      <c r="A25">
        <v>2097152</v>
      </c>
      <c r="B25">
        <v>73313079</v>
      </c>
      <c r="C25">
        <v>73261719</v>
      </c>
      <c r="D25">
        <v>73375215</v>
      </c>
      <c r="E25">
        <v>2147483648</v>
      </c>
      <c r="F25">
        <v>51253048</v>
      </c>
      <c r="G25">
        <v>51252667</v>
      </c>
      <c r="H25">
        <v>51253375</v>
      </c>
      <c r="I25">
        <v>0</v>
      </c>
    </row>
    <row r="26" spans="1:9" x14ac:dyDescent="0.25">
      <c r="A26" t="s">
        <v>4</v>
      </c>
    </row>
    <row r="27" spans="1:9" x14ac:dyDescent="0.25">
      <c r="A27">
        <v>2</v>
      </c>
      <c r="B27">
        <v>1583</v>
      </c>
      <c r="C27">
        <v>1485</v>
      </c>
      <c r="D27">
        <v>1845</v>
      </c>
      <c r="E27">
        <v>19900</v>
      </c>
      <c r="F27">
        <v>1443</v>
      </c>
      <c r="G27">
        <v>1378</v>
      </c>
      <c r="H27">
        <v>1735</v>
      </c>
      <c r="I27">
        <v>18473</v>
      </c>
    </row>
    <row r="28" spans="1:9" x14ac:dyDescent="0.25">
      <c r="A28">
        <v>4</v>
      </c>
      <c r="B28">
        <v>1481</v>
      </c>
      <c r="C28">
        <v>1373</v>
      </c>
      <c r="D28">
        <v>1758</v>
      </c>
      <c r="E28">
        <v>22195</v>
      </c>
      <c r="F28">
        <v>1524</v>
      </c>
      <c r="G28">
        <v>1428</v>
      </c>
      <c r="H28">
        <v>1753</v>
      </c>
      <c r="I28">
        <v>20841</v>
      </c>
    </row>
    <row r="29" spans="1:9" x14ac:dyDescent="0.25">
      <c r="A29">
        <v>8</v>
      </c>
      <c r="B29">
        <v>1500</v>
      </c>
      <c r="C29">
        <v>1410</v>
      </c>
      <c r="D29">
        <v>1730</v>
      </c>
      <c r="E29">
        <v>18531</v>
      </c>
      <c r="F29">
        <v>1443</v>
      </c>
      <c r="G29">
        <v>1383</v>
      </c>
      <c r="H29">
        <v>1690</v>
      </c>
      <c r="I29">
        <v>15734</v>
      </c>
    </row>
    <row r="30" spans="1:9" x14ac:dyDescent="0.25">
      <c r="A30">
        <v>16</v>
      </c>
      <c r="B30">
        <v>1680</v>
      </c>
      <c r="C30">
        <v>1560</v>
      </c>
      <c r="D30">
        <v>1913</v>
      </c>
      <c r="E30">
        <v>23669</v>
      </c>
      <c r="F30">
        <v>1487</v>
      </c>
      <c r="G30">
        <v>1383</v>
      </c>
      <c r="H30">
        <v>1728</v>
      </c>
      <c r="I30">
        <v>26776</v>
      </c>
    </row>
    <row r="31" spans="1:9" x14ac:dyDescent="0.25">
      <c r="A31">
        <v>32</v>
      </c>
      <c r="B31">
        <v>2032</v>
      </c>
      <c r="C31">
        <v>1945</v>
      </c>
      <c r="D31">
        <v>2248</v>
      </c>
      <c r="E31">
        <v>17171</v>
      </c>
      <c r="F31">
        <v>1653</v>
      </c>
      <c r="G31">
        <v>1610</v>
      </c>
      <c r="H31">
        <v>2000</v>
      </c>
      <c r="I31">
        <v>14808</v>
      </c>
    </row>
    <row r="32" spans="1:9" x14ac:dyDescent="0.25">
      <c r="A32">
        <v>64</v>
      </c>
      <c r="B32">
        <v>3176</v>
      </c>
      <c r="C32">
        <v>3075</v>
      </c>
      <c r="D32">
        <v>3408</v>
      </c>
      <c r="E32">
        <v>23533</v>
      </c>
      <c r="F32">
        <v>2407</v>
      </c>
      <c r="G32">
        <v>2283</v>
      </c>
      <c r="H32">
        <v>2628</v>
      </c>
      <c r="I32">
        <v>24180</v>
      </c>
    </row>
    <row r="33" spans="1:9" x14ac:dyDescent="0.25">
      <c r="A33">
        <v>128</v>
      </c>
      <c r="B33">
        <v>4680</v>
      </c>
      <c r="C33">
        <v>4560</v>
      </c>
      <c r="D33">
        <v>4838</v>
      </c>
      <c r="E33">
        <v>12066</v>
      </c>
      <c r="F33">
        <v>3085</v>
      </c>
      <c r="G33">
        <v>2885</v>
      </c>
      <c r="H33">
        <v>3233</v>
      </c>
      <c r="I33">
        <v>29165</v>
      </c>
    </row>
    <row r="34" spans="1:9" x14ac:dyDescent="0.25">
      <c r="A34">
        <v>256</v>
      </c>
      <c r="B34">
        <v>7723</v>
      </c>
      <c r="C34">
        <v>7550</v>
      </c>
      <c r="D34">
        <v>7863</v>
      </c>
      <c r="E34">
        <v>14120</v>
      </c>
      <c r="F34">
        <v>4300</v>
      </c>
      <c r="G34">
        <v>4168</v>
      </c>
      <c r="H34">
        <v>4518</v>
      </c>
      <c r="I34">
        <v>25718</v>
      </c>
    </row>
    <row r="35" spans="1:9" x14ac:dyDescent="0.25">
      <c r="A35">
        <v>512</v>
      </c>
      <c r="B35">
        <v>13673</v>
      </c>
      <c r="C35">
        <v>13485</v>
      </c>
      <c r="D35">
        <v>13815</v>
      </c>
      <c r="E35">
        <v>14224</v>
      </c>
      <c r="F35">
        <v>6740</v>
      </c>
      <c r="G35">
        <v>6263</v>
      </c>
      <c r="H35">
        <v>6965</v>
      </c>
      <c r="I35">
        <v>41800</v>
      </c>
    </row>
    <row r="36" spans="1:9" x14ac:dyDescent="0.25">
      <c r="A36">
        <v>1024</v>
      </c>
      <c r="B36">
        <v>24370</v>
      </c>
      <c r="C36">
        <v>23995</v>
      </c>
      <c r="D36">
        <v>24598</v>
      </c>
      <c r="E36">
        <v>32512</v>
      </c>
      <c r="F36">
        <v>8901</v>
      </c>
      <c r="G36">
        <v>8675</v>
      </c>
      <c r="H36">
        <v>9315</v>
      </c>
      <c r="I36">
        <v>57536</v>
      </c>
    </row>
    <row r="37" spans="1:9" x14ac:dyDescent="0.25">
      <c r="A37">
        <v>2048</v>
      </c>
      <c r="B37">
        <v>47061</v>
      </c>
      <c r="C37">
        <v>46543</v>
      </c>
      <c r="D37">
        <v>47458</v>
      </c>
      <c r="E37">
        <v>81408</v>
      </c>
      <c r="F37">
        <v>15797</v>
      </c>
      <c r="G37">
        <v>15535</v>
      </c>
      <c r="H37">
        <v>16525</v>
      </c>
      <c r="I37">
        <v>85600</v>
      </c>
    </row>
    <row r="38" spans="1:9" x14ac:dyDescent="0.25">
      <c r="A38">
        <v>4096</v>
      </c>
      <c r="B38">
        <v>92763</v>
      </c>
      <c r="C38">
        <v>92535</v>
      </c>
      <c r="D38">
        <v>93203</v>
      </c>
      <c r="E38">
        <v>58368</v>
      </c>
      <c r="F38">
        <v>29715</v>
      </c>
      <c r="G38">
        <v>29320</v>
      </c>
      <c r="H38">
        <v>30045</v>
      </c>
      <c r="I38">
        <v>88320</v>
      </c>
    </row>
    <row r="39" spans="1:9" x14ac:dyDescent="0.25">
      <c r="A39">
        <v>8192</v>
      </c>
      <c r="B39">
        <v>183762</v>
      </c>
      <c r="C39">
        <v>183403</v>
      </c>
      <c r="D39">
        <v>184058</v>
      </c>
      <c r="E39">
        <v>53248</v>
      </c>
      <c r="F39">
        <v>57012</v>
      </c>
      <c r="G39">
        <v>56760</v>
      </c>
      <c r="H39">
        <v>57358</v>
      </c>
      <c r="I39">
        <v>40704</v>
      </c>
    </row>
    <row r="40" spans="1:9" x14ac:dyDescent="0.25">
      <c r="A40">
        <v>16384</v>
      </c>
      <c r="B40">
        <v>365549</v>
      </c>
      <c r="C40">
        <v>365305</v>
      </c>
      <c r="D40">
        <v>365840</v>
      </c>
      <c r="E40">
        <v>49152</v>
      </c>
      <c r="F40">
        <v>111026</v>
      </c>
      <c r="G40">
        <v>110720</v>
      </c>
      <c r="H40">
        <v>111643</v>
      </c>
      <c r="I40">
        <v>138240</v>
      </c>
    </row>
    <row r="41" spans="1:9" x14ac:dyDescent="0.25">
      <c r="A41">
        <v>32768</v>
      </c>
      <c r="B41">
        <v>729624</v>
      </c>
      <c r="C41">
        <v>729178</v>
      </c>
      <c r="D41">
        <v>729850</v>
      </c>
      <c r="E41">
        <v>0</v>
      </c>
      <c r="F41">
        <v>221087</v>
      </c>
      <c r="G41">
        <v>220320</v>
      </c>
      <c r="H41">
        <v>221555</v>
      </c>
      <c r="I41">
        <v>135168</v>
      </c>
    </row>
    <row r="42" spans="1:9" x14ac:dyDescent="0.25">
      <c r="A42">
        <v>65536</v>
      </c>
      <c r="B42">
        <v>1457970</v>
      </c>
      <c r="C42">
        <v>1457510</v>
      </c>
      <c r="D42">
        <v>1458325</v>
      </c>
      <c r="E42">
        <v>262144</v>
      </c>
      <c r="F42">
        <v>439871</v>
      </c>
      <c r="G42">
        <v>439398</v>
      </c>
      <c r="H42">
        <v>440425</v>
      </c>
      <c r="I42">
        <v>114688</v>
      </c>
    </row>
    <row r="43" spans="1:9" x14ac:dyDescent="0.25">
      <c r="A43">
        <v>131072</v>
      </c>
      <c r="B43">
        <v>2913894</v>
      </c>
      <c r="C43">
        <v>2913640</v>
      </c>
      <c r="D43">
        <v>2914135</v>
      </c>
      <c r="E43">
        <v>0</v>
      </c>
      <c r="F43">
        <v>877614</v>
      </c>
      <c r="G43">
        <v>877533</v>
      </c>
      <c r="H43">
        <v>878065</v>
      </c>
      <c r="I43">
        <v>0</v>
      </c>
    </row>
    <row r="44" spans="1:9" x14ac:dyDescent="0.25">
      <c r="A44">
        <v>262144</v>
      </c>
      <c r="B44">
        <v>5824999</v>
      </c>
      <c r="C44">
        <v>5823845</v>
      </c>
      <c r="D44">
        <v>5825348</v>
      </c>
      <c r="E44">
        <v>0</v>
      </c>
      <c r="F44">
        <v>1752267</v>
      </c>
      <c r="G44">
        <v>1751693</v>
      </c>
      <c r="H44">
        <v>1752793</v>
      </c>
      <c r="I44">
        <v>0</v>
      </c>
    </row>
    <row r="45" spans="1:9" x14ac:dyDescent="0.25">
      <c r="A45">
        <v>524288</v>
      </c>
      <c r="B45">
        <v>11648715</v>
      </c>
      <c r="C45">
        <v>11648181</v>
      </c>
      <c r="D45">
        <v>11649555</v>
      </c>
      <c r="E45">
        <v>16777216</v>
      </c>
      <c r="F45">
        <v>3503769</v>
      </c>
      <c r="G45">
        <v>3503323</v>
      </c>
      <c r="H45">
        <v>3504435</v>
      </c>
      <c r="I45">
        <v>0</v>
      </c>
    </row>
    <row r="46" spans="1:9" x14ac:dyDescent="0.25">
      <c r="A46">
        <v>1048576</v>
      </c>
      <c r="B46">
        <v>23297909</v>
      </c>
      <c r="C46">
        <v>23297609</v>
      </c>
      <c r="D46">
        <v>23298077</v>
      </c>
      <c r="E46">
        <v>0</v>
      </c>
      <c r="F46">
        <v>7008249</v>
      </c>
      <c r="G46">
        <v>7008188</v>
      </c>
      <c r="H46">
        <v>7008395</v>
      </c>
      <c r="I46">
        <v>0</v>
      </c>
    </row>
    <row r="47" spans="1:9" x14ac:dyDescent="0.25">
      <c r="A47">
        <v>2097152</v>
      </c>
      <c r="B47">
        <v>46598327</v>
      </c>
      <c r="C47">
        <v>46598141</v>
      </c>
      <c r="D47">
        <v>46598549</v>
      </c>
      <c r="E47">
        <v>0</v>
      </c>
      <c r="F47">
        <v>14016407</v>
      </c>
      <c r="G47">
        <v>14015345</v>
      </c>
      <c r="H47">
        <v>14017485</v>
      </c>
      <c r="I47">
        <v>33554432</v>
      </c>
    </row>
    <row r="48" spans="1:9" x14ac:dyDescent="0.25">
      <c r="A48" t="s">
        <v>7</v>
      </c>
    </row>
    <row r="49" spans="1:9" x14ac:dyDescent="0.25">
      <c r="A49">
        <v>2</v>
      </c>
      <c r="B49">
        <v>1568</v>
      </c>
      <c r="C49">
        <v>1485</v>
      </c>
      <c r="D49">
        <v>1848</v>
      </c>
      <c r="E49">
        <v>21308</v>
      </c>
      <c r="F49">
        <v>1434</v>
      </c>
      <c r="G49">
        <v>1378</v>
      </c>
      <c r="H49">
        <v>1663</v>
      </c>
      <c r="I49">
        <v>13659</v>
      </c>
    </row>
    <row r="50" spans="1:9" x14ac:dyDescent="0.25">
      <c r="A50">
        <v>4</v>
      </c>
      <c r="B50">
        <v>1476</v>
      </c>
      <c r="C50">
        <v>1373</v>
      </c>
      <c r="D50">
        <v>1743</v>
      </c>
      <c r="E50">
        <v>20852</v>
      </c>
      <c r="F50">
        <v>1497</v>
      </c>
      <c r="G50">
        <v>1428</v>
      </c>
      <c r="H50">
        <v>1788</v>
      </c>
      <c r="I50">
        <v>17314</v>
      </c>
    </row>
    <row r="51" spans="1:9" x14ac:dyDescent="0.25">
      <c r="A51">
        <v>8</v>
      </c>
      <c r="B51">
        <v>1471</v>
      </c>
      <c r="C51">
        <v>1413</v>
      </c>
      <c r="D51">
        <v>1738</v>
      </c>
      <c r="E51">
        <v>13697</v>
      </c>
      <c r="F51">
        <v>1411</v>
      </c>
      <c r="G51">
        <v>1383</v>
      </c>
      <c r="H51">
        <v>1655</v>
      </c>
      <c r="I51">
        <v>7336</v>
      </c>
    </row>
    <row r="52" spans="1:9" x14ac:dyDescent="0.25">
      <c r="A52">
        <v>16</v>
      </c>
      <c r="B52">
        <v>1654</v>
      </c>
      <c r="C52">
        <v>1560</v>
      </c>
      <c r="D52">
        <v>1890</v>
      </c>
      <c r="E52">
        <v>19998</v>
      </c>
      <c r="F52">
        <v>1468</v>
      </c>
      <c r="G52">
        <v>1383</v>
      </c>
      <c r="H52">
        <v>1715</v>
      </c>
      <c r="I52">
        <v>18049</v>
      </c>
    </row>
    <row r="53" spans="1:9" x14ac:dyDescent="0.25">
      <c r="A53">
        <v>32</v>
      </c>
      <c r="B53">
        <v>2050</v>
      </c>
      <c r="C53">
        <v>1943</v>
      </c>
      <c r="D53">
        <v>2308</v>
      </c>
      <c r="E53">
        <v>24792</v>
      </c>
      <c r="F53">
        <v>1698</v>
      </c>
      <c r="G53">
        <v>1613</v>
      </c>
      <c r="H53">
        <v>1963</v>
      </c>
      <c r="I53">
        <v>18483</v>
      </c>
    </row>
    <row r="54" spans="1:9" x14ac:dyDescent="0.25">
      <c r="A54">
        <v>64</v>
      </c>
      <c r="B54">
        <v>3156</v>
      </c>
      <c r="C54">
        <v>3080</v>
      </c>
      <c r="D54">
        <v>3410</v>
      </c>
      <c r="E54">
        <v>18011</v>
      </c>
      <c r="F54">
        <v>2375</v>
      </c>
      <c r="G54">
        <v>2283</v>
      </c>
      <c r="H54">
        <v>2590</v>
      </c>
      <c r="I54">
        <v>20102</v>
      </c>
    </row>
    <row r="55" spans="1:9" x14ac:dyDescent="0.25">
      <c r="A55">
        <v>128</v>
      </c>
      <c r="B55">
        <v>4690</v>
      </c>
      <c r="C55">
        <v>4563</v>
      </c>
      <c r="D55">
        <v>4925</v>
      </c>
      <c r="E55">
        <v>22744</v>
      </c>
      <c r="F55">
        <v>3039</v>
      </c>
      <c r="G55">
        <v>2883</v>
      </c>
      <c r="H55">
        <v>3223</v>
      </c>
      <c r="I55">
        <v>25485</v>
      </c>
    </row>
    <row r="56" spans="1:9" x14ac:dyDescent="0.25">
      <c r="A56">
        <v>256</v>
      </c>
      <c r="B56">
        <v>7727</v>
      </c>
      <c r="C56">
        <v>7548</v>
      </c>
      <c r="D56">
        <v>8055</v>
      </c>
      <c r="E56">
        <v>41160</v>
      </c>
      <c r="F56">
        <v>4293</v>
      </c>
      <c r="G56">
        <v>4080</v>
      </c>
      <c r="H56">
        <v>4525</v>
      </c>
      <c r="I56">
        <v>32712</v>
      </c>
    </row>
    <row r="57" spans="1:9" x14ac:dyDescent="0.25">
      <c r="A57">
        <v>512</v>
      </c>
      <c r="B57">
        <v>13671</v>
      </c>
      <c r="C57">
        <v>13520</v>
      </c>
      <c r="D57">
        <v>13833</v>
      </c>
      <c r="E57">
        <v>12352</v>
      </c>
      <c r="F57">
        <v>6840</v>
      </c>
      <c r="G57">
        <v>6670</v>
      </c>
      <c r="H57">
        <v>6925</v>
      </c>
      <c r="I57">
        <v>9324</v>
      </c>
    </row>
    <row r="58" spans="1:9" x14ac:dyDescent="0.25">
      <c r="A58">
        <v>1024</v>
      </c>
      <c r="B58">
        <v>24306</v>
      </c>
      <c r="C58">
        <v>23970</v>
      </c>
      <c r="D58">
        <v>24708</v>
      </c>
      <c r="E58">
        <v>67456</v>
      </c>
      <c r="F58">
        <v>8873</v>
      </c>
      <c r="G58">
        <v>8670</v>
      </c>
      <c r="H58">
        <v>9398</v>
      </c>
      <c r="I58">
        <v>60200</v>
      </c>
    </row>
    <row r="59" spans="1:9" x14ac:dyDescent="0.25">
      <c r="A59">
        <v>2048</v>
      </c>
      <c r="B59">
        <v>47246</v>
      </c>
      <c r="C59">
        <v>46940</v>
      </c>
      <c r="D59">
        <v>47525</v>
      </c>
      <c r="E59">
        <v>42496</v>
      </c>
      <c r="F59">
        <v>15847</v>
      </c>
      <c r="G59">
        <v>15553</v>
      </c>
      <c r="H59">
        <v>16450</v>
      </c>
      <c r="I59">
        <v>64288</v>
      </c>
    </row>
    <row r="60" spans="1:9" x14ac:dyDescent="0.25">
      <c r="A60">
        <v>4096</v>
      </c>
      <c r="B60">
        <v>92759</v>
      </c>
      <c r="C60">
        <v>92388</v>
      </c>
      <c r="D60">
        <v>93233</v>
      </c>
      <c r="E60">
        <v>72704</v>
      </c>
      <c r="F60">
        <v>29612</v>
      </c>
      <c r="G60">
        <v>29353</v>
      </c>
      <c r="H60">
        <v>30045</v>
      </c>
      <c r="I60">
        <v>57152</v>
      </c>
    </row>
    <row r="61" spans="1:9" x14ac:dyDescent="0.25">
      <c r="A61">
        <v>8192</v>
      </c>
      <c r="B61">
        <v>183681</v>
      </c>
      <c r="C61">
        <v>183310</v>
      </c>
      <c r="D61">
        <v>183995</v>
      </c>
      <c r="E61">
        <v>53248</v>
      </c>
      <c r="F61">
        <v>56928</v>
      </c>
      <c r="G61">
        <v>56568</v>
      </c>
      <c r="H61">
        <v>57333</v>
      </c>
      <c r="I61">
        <v>64000</v>
      </c>
    </row>
    <row r="62" spans="1:9" x14ac:dyDescent="0.25">
      <c r="A62">
        <v>16384</v>
      </c>
      <c r="B62">
        <v>365629</v>
      </c>
      <c r="C62">
        <v>365185</v>
      </c>
      <c r="D62">
        <v>365930</v>
      </c>
      <c r="E62">
        <v>49152</v>
      </c>
      <c r="F62">
        <v>111398</v>
      </c>
      <c r="G62">
        <v>111045</v>
      </c>
      <c r="H62">
        <v>111820</v>
      </c>
      <c r="I62">
        <v>49152</v>
      </c>
    </row>
    <row r="63" spans="1:9" x14ac:dyDescent="0.25">
      <c r="A63">
        <v>32768</v>
      </c>
      <c r="B63">
        <v>729535</v>
      </c>
      <c r="C63">
        <v>729285</v>
      </c>
      <c r="D63">
        <v>729905</v>
      </c>
      <c r="E63">
        <v>65536</v>
      </c>
      <c r="F63">
        <v>220825</v>
      </c>
      <c r="G63">
        <v>220178</v>
      </c>
      <c r="H63">
        <v>221470</v>
      </c>
      <c r="I63">
        <v>159744</v>
      </c>
    </row>
    <row r="64" spans="1:9" x14ac:dyDescent="0.25">
      <c r="A64">
        <v>65536</v>
      </c>
      <c r="B64">
        <v>1457775</v>
      </c>
      <c r="C64">
        <v>1457335</v>
      </c>
      <c r="D64">
        <v>1458183</v>
      </c>
      <c r="E64">
        <v>0</v>
      </c>
      <c r="F64">
        <v>439941</v>
      </c>
      <c r="G64">
        <v>439455</v>
      </c>
      <c r="H64">
        <v>440263</v>
      </c>
      <c r="I64">
        <v>49152</v>
      </c>
    </row>
    <row r="65" spans="1:9" x14ac:dyDescent="0.25">
      <c r="A65">
        <v>131072</v>
      </c>
      <c r="B65">
        <v>2913739</v>
      </c>
      <c r="C65">
        <v>2913273</v>
      </c>
      <c r="D65">
        <v>2914135</v>
      </c>
      <c r="E65">
        <v>0</v>
      </c>
      <c r="F65">
        <v>877207</v>
      </c>
      <c r="G65">
        <v>876578</v>
      </c>
      <c r="H65">
        <v>877658</v>
      </c>
      <c r="I65">
        <v>131072</v>
      </c>
    </row>
    <row r="66" spans="1:9" x14ac:dyDescent="0.25">
      <c r="A66">
        <v>262144</v>
      </c>
      <c r="B66">
        <v>5825045</v>
      </c>
      <c r="C66">
        <v>5824245</v>
      </c>
      <c r="D66">
        <v>5825725</v>
      </c>
      <c r="E66">
        <v>0</v>
      </c>
      <c r="F66">
        <v>1751764</v>
      </c>
      <c r="G66">
        <v>1751223</v>
      </c>
      <c r="H66">
        <v>1752688</v>
      </c>
      <c r="I66">
        <v>262144</v>
      </c>
    </row>
    <row r="67" spans="1:9" x14ac:dyDescent="0.25">
      <c r="A67">
        <v>524288</v>
      </c>
      <c r="B67">
        <v>11649806</v>
      </c>
      <c r="C67">
        <v>11648181</v>
      </c>
      <c r="D67">
        <v>11650898</v>
      </c>
      <c r="E67">
        <v>0</v>
      </c>
      <c r="F67">
        <v>3503925</v>
      </c>
      <c r="G67">
        <v>3503358</v>
      </c>
      <c r="H67">
        <v>3504430</v>
      </c>
      <c r="I67">
        <v>2097152</v>
      </c>
    </row>
    <row r="68" spans="1:9" x14ac:dyDescent="0.25">
      <c r="A68">
        <v>1048576</v>
      </c>
      <c r="B68">
        <v>23299654</v>
      </c>
      <c r="C68">
        <v>23298503</v>
      </c>
      <c r="D68">
        <v>23300505</v>
      </c>
      <c r="E68">
        <v>0</v>
      </c>
      <c r="F68">
        <v>7007294</v>
      </c>
      <c r="G68">
        <v>7006133</v>
      </c>
      <c r="H68">
        <v>7007855</v>
      </c>
      <c r="I68">
        <v>4194304</v>
      </c>
    </row>
    <row r="69" spans="1:9" x14ac:dyDescent="0.25">
      <c r="A69">
        <v>2097152</v>
      </c>
      <c r="B69">
        <v>46598803</v>
      </c>
      <c r="C69">
        <v>46597893</v>
      </c>
      <c r="D69">
        <v>46599509</v>
      </c>
      <c r="E69">
        <v>0</v>
      </c>
      <c r="F69">
        <v>14014693</v>
      </c>
      <c r="G69">
        <v>14013415</v>
      </c>
      <c r="H69">
        <v>14016141</v>
      </c>
      <c r="I69">
        <v>16777216</v>
      </c>
    </row>
    <row r="70" spans="1:9" x14ac:dyDescent="0.25">
      <c r="A70" t="s">
        <v>5</v>
      </c>
    </row>
    <row r="71" spans="1:9" x14ac:dyDescent="0.25">
      <c r="A71">
        <v>2</v>
      </c>
      <c r="B71">
        <v>1588</v>
      </c>
      <c r="C71">
        <v>1475</v>
      </c>
      <c r="D71">
        <v>1837</v>
      </c>
      <c r="E71">
        <v>24087</v>
      </c>
      <c r="F71">
        <v>1468</v>
      </c>
      <c r="G71">
        <v>1377</v>
      </c>
      <c r="H71">
        <v>1720</v>
      </c>
      <c r="I71">
        <v>19462</v>
      </c>
    </row>
    <row r="72" spans="1:9" x14ac:dyDescent="0.25">
      <c r="A72">
        <v>4</v>
      </c>
      <c r="B72">
        <v>1448</v>
      </c>
      <c r="C72">
        <v>1372</v>
      </c>
      <c r="D72">
        <v>1712</v>
      </c>
      <c r="E72">
        <v>17790</v>
      </c>
      <c r="F72">
        <v>1484</v>
      </c>
      <c r="G72">
        <v>1425</v>
      </c>
      <c r="H72">
        <v>1735</v>
      </c>
      <c r="I72">
        <v>12480</v>
      </c>
    </row>
    <row r="73" spans="1:9" x14ac:dyDescent="0.25">
      <c r="A73">
        <v>8</v>
      </c>
      <c r="B73">
        <v>1496</v>
      </c>
      <c r="C73">
        <v>1407</v>
      </c>
      <c r="D73">
        <v>1705</v>
      </c>
      <c r="E73">
        <v>17854</v>
      </c>
      <c r="F73">
        <v>1441</v>
      </c>
      <c r="G73">
        <v>1372</v>
      </c>
      <c r="H73">
        <v>1715</v>
      </c>
      <c r="I73">
        <v>14697</v>
      </c>
    </row>
    <row r="74" spans="1:9" x14ac:dyDescent="0.25">
      <c r="A74">
        <v>16</v>
      </c>
      <c r="B74">
        <v>1638</v>
      </c>
      <c r="C74">
        <v>1545</v>
      </c>
      <c r="D74">
        <v>1905</v>
      </c>
      <c r="E74">
        <v>17995</v>
      </c>
      <c r="F74">
        <v>1481</v>
      </c>
      <c r="G74">
        <v>1382</v>
      </c>
      <c r="H74">
        <v>1735</v>
      </c>
      <c r="I74">
        <v>22687</v>
      </c>
    </row>
    <row r="75" spans="1:9" x14ac:dyDescent="0.25">
      <c r="A75">
        <v>32</v>
      </c>
      <c r="B75">
        <v>2008</v>
      </c>
      <c r="C75">
        <v>1942</v>
      </c>
      <c r="D75">
        <v>2257</v>
      </c>
      <c r="E75">
        <v>16495</v>
      </c>
      <c r="F75">
        <v>1676</v>
      </c>
      <c r="G75">
        <v>1605</v>
      </c>
      <c r="H75">
        <v>1940</v>
      </c>
      <c r="I75">
        <v>16063</v>
      </c>
    </row>
    <row r="76" spans="1:9" x14ac:dyDescent="0.25">
      <c r="A76">
        <v>64</v>
      </c>
      <c r="B76">
        <v>3273</v>
      </c>
      <c r="C76">
        <v>3077</v>
      </c>
      <c r="D76">
        <v>3445</v>
      </c>
      <c r="E76">
        <v>27448</v>
      </c>
      <c r="F76">
        <v>2362</v>
      </c>
      <c r="G76">
        <v>2285</v>
      </c>
      <c r="H76">
        <v>2675</v>
      </c>
      <c r="I76">
        <v>18457</v>
      </c>
    </row>
    <row r="77" spans="1:9" x14ac:dyDescent="0.25">
      <c r="A77">
        <v>128</v>
      </c>
      <c r="B77">
        <v>4627</v>
      </c>
      <c r="C77">
        <v>4540</v>
      </c>
      <c r="D77">
        <v>4935</v>
      </c>
      <c r="E77">
        <v>20468</v>
      </c>
      <c r="F77">
        <v>3088</v>
      </c>
      <c r="G77">
        <v>2975</v>
      </c>
      <c r="H77">
        <v>3225</v>
      </c>
      <c r="I77">
        <v>7116</v>
      </c>
    </row>
    <row r="78" spans="1:9" x14ac:dyDescent="0.25">
      <c r="A78">
        <v>256</v>
      </c>
      <c r="B78">
        <v>7720</v>
      </c>
      <c r="C78">
        <v>7555</v>
      </c>
      <c r="D78">
        <v>8100</v>
      </c>
      <c r="E78">
        <v>32112</v>
      </c>
      <c r="F78">
        <v>4338</v>
      </c>
      <c r="G78">
        <v>4202</v>
      </c>
      <c r="H78">
        <v>4525</v>
      </c>
      <c r="I78">
        <v>18886</v>
      </c>
    </row>
    <row r="79" spans="1:9" x14ac:dyDescent="0.25">
      <c r="A79">
        <v>512</v>
      </c>
      <c r="B79">
        <v>13725</v>
      </c>
      <c r="C79">
        <v>13490</v>
      </c>
      <c r="D79">
        <v>14027</v>
      </c>
      <c r="E79">
        <v>38528</v>
      </c>
      <c r="F79">
        <v>6912</v>
      </c>
      <c r="G79">
        <v>6747</v>
      </c>
      <c r="H79">
        <v>7122</v>
      </c>
      <c r="I79">
        <v>12612</v>
      </c>
    </row>
    <row r="80" spans="1:9" x14ac:dyDescent="0.25">
      <c r="A80">
        <v>1024</v>
      </c>
      <c r="B80">
        <v>24295</v>
      </c>
      <c r="C80">
        <v>23860</v>
      </c>
      <c r="D80">
        <v>24787</v>
      </c>
      <c r="E80">
        <v>95552</v>
      </c>
      <c r="F80">
        <v>9265</v>
      </c>
      <c r="G80">
        <v>8865</v>
      </c>
      <c r="H80">
        <v>9507</v>
      </c>
      <c r="I80">
        <v>61408</v>
      </c>
    </row>
    <row r="81" spans="1:9" x14ac:dyDescent="0.25">
      <c r="A81">
        <v>2048</v>
      </c>
      <c r="B81">
        <v>47081</v>
      </c>
      <c r="C81">
        <v>46765</v>
      </c>
      <c r="D81">
        <v>47385</v>
      </c>
      <c r="E81">
        <v>51968</v>
      </c>
      <c r="F81">
        <v>16195</v>
      </c>
      <c r="G81">
        <v>15965</v>
      </c>
      <c r="H81">
        <v>16852</v>
      </c>
      <c r="I81">
        <v>75456</v>
      </c>
    </row>
    <row r="82" spans="1:9" x14ac:dyDescent="0.25">
      <c r="A82">
        <v>4096</v>
      </c>
      <c r="B82">
        <v>92772</v>
      </c>
      <c r="C82">
        <v>92377</v>
      </c>
      <c r="D82">
        <v>93145</v>
      </c>
      <c r="E82">
        <v>56320</v>
      </c>
      <c r="F82">
        <v>30329</v>
      </c>
      <c r="G82">
        <v>30035</v>
      </c>
      <c r="H82">
        <v>30587</v>
      </c>
      <c r="I82">
        <v>29440</v>
      </c>
    </row>
    <row r="83" spans="1:9" x14ac:dyDescent="0.25">
      <c r="A83">
        <v>8192</v>
      </c>
      <c r="B83">
        <v>183720</v>
      </c>
      <c r="C83">
        <v>183365</v>
      </c>
      <c r="D83">
        <v>184027</v>
      </c>
      <c r="E83">
        <v>49152</v>
      </c>
      <c r="F83">
        <v>57910</v>
      </c>
      <c r="G83">
        <v>57640</v>
      </c>
      <c r="H83">
        <v>58357</v>
      </c>
      <c r="I83">
        <v>62976</v>
      </c>
    </row>
    <row r="84" spans="1:9" x14ac:dyDescent="0.25">
      <c r="A84">
        <v>16384</v>
      </c>
      <c r="B84">
        <v>365719</v>
      </c>
      <c r="C84">
        <v>365395</v>
      </c>
      <c r="D84">
        <v>365985</v>
      </c>
      <c r="E84">
        <v>49152</v>
      </c>
      <c r="F84">
        <v>112912</v>
      </c>
      <c r="G84">
        <v>112687</v>
      </c>
      <c r="H84">
        <v>113385</v>
      </c>
      <c r="I84">
        <v>52224</v>
      </c>
    </row>
    <row r="85" spans="1:9" x14ac:dyDescent="0.25">
      <c r="A85">
        <v>32768</v>
      </c>
      <c r="B85">
        <v>729491</v>
      </c>
      <c r="C85">
        <v>728997</v>
      </c>
      <c r="D85">
        <v>729907</v>
      </c>
      <c r="E85">
        <v>65536</v>
      </c>
      <c r="F85">
        <v>224027</v>
      </c>
      <c r="G85">
        <v>223715</v>
      </c>
      <c r="H85">
        <v>224497</v>
      </c>
      <c r="I85">
        <v>53248</v>
      </c>
    </row>
    <row r="86" spans="1:9" x14ac:dyDescent="0.25">
      <c r="A86">
        <v>65536</v>
      </c>
      <c r="B86">
        <v>1457744</v>
      </c>
      <c r="C86">
        <v>1457315</v>
      </c>
      <c r="D86">
        <v>1458355</v>
      </c>
      <c r="E86">
        <v>262144</v>
      </c>
      <c r="F86">
        <v>446203</v>
      </c>
      <c r="G86">
        <v>445867</v>
      </c>
      <c r="H86">
        <v>446602</v>
      </c>
      <c r="I86">
        <v>65536</v>
      </c>
    </row>
    <row r="87" spans="1:9" x14ac:dyDescent="0.25">
      <c r="A87">
        <v>131072</v>
      </c>
      <c r="B87">
        <v>2913556</v>
      </c>
      <c r="C87">
        <v>2913365</v>
      </c>
      <c r="D87">
        <v>2914130</v>
      </c>
      <c r="E87">
        <v>0</v>
      </c>
      <c r="F87">
        <v>890205</v>
      </c>
      <c r="G87">
        <v>889770</v>
      </c>
      <c r="H87">
        <v>891142</v>
      </c>
      <c r="I87">
        <v>131072</v>
      </c>
    </row>
    <row r="88" spans="1:9" x14ac:dyDescent="0.25">
      <c r="A88">
        <v>262144</v>
      </c>
      <c r="B88">
        <v>5825256</v>
      </c>
      <c r="C88">
        <v>5824735</v>
      </c>
      <c r="D88">
        <v>5825650</v>
      </c>
      <c r="E88">
        <v>0</v>
      </c>
      <c r="F88">
        <v>1777587</v>
      </c>
      <c r="G88">
        <v>1775737</v>
      </c>
      <c r="H88">
        <v>1778525</v>
      </c>
      <c r="I88">
        <v>262144</v>
      </c>
    </row>
    <row r="89" spans="1:9" x14ac:dyDescent="0.25">
      <c r="A89">
        <v>524288</v>
      </c>
      <c r="B89">
        <v>11650064</v>
      </c>
      <c r="C89">
        <v>11647872</v>
      </c>
      <c r="D89">
        <v>11650725</v>
      </c>
      <c r="E89">
        <v>0</v>
      </c>
      <c r="F89">
        <v>3554530</v>
      </c>
      <c r="G89">
        <v>3553152</v>
      </c>
      <c r="H89">
        <v>3555915</v>
      </c>
      <c r="I89">
        <v>0</v>
      </c>
    </row>
    <row r="90" spans="1:9" x14ac:dyDescent="0.25">
      <c r="A90">
        <v>1048576</v>
      </c>
      <c r="B90">
        <v>23300209</v>
      </c>
      <c r="C90">
        <v>23299096</v>
      </c>
      <c r="D90">
        <v>23301238</v>
      </c>
      <c r="E90">
        <v>0</v>
      </c>
      <c r="F90">
        <v>7110976</v>
      </c>
      <c r="G90">
        <v>7108950</v>
      </c>
      <c r="H90">
        <v>7112865</v>
      </c>
      <c r="I90">
        <v>0</v>
      </c>
    </row>
    <row r="91" spans="1:9" x14ac:dyDescent="0.25">
      <c r="A91">
        <v>2097152</v>
      </c>
      <c r="B91">
        <v>46599849</v>
      </c>
      <c r="C91">
        <v>46596504</v>
      </c>
      <c r="D91">
        <v>46600884</v>
      </c>
      <c r="E91">
        <v>0</v>
      </c>
      <c r="F91">
        <v>14222652</v>
      </c>
      <c r="G91">
        <v>14218642</v>
      </c>
      <c r="H91">
        <v>14227238</v>
      </c>
      <c r="I91">
        <v>0</v>
      </c>
    </row>
    <row r="92" spans="1:9" x14ac:dyDescent="0.25">
      <c r="A92" t="s">
        <v>6</v>
      </c>
    </row>
    <row r="93" spans="1:9" x14ac:dyDescent="0.25">
      <c r="A93">
        <v>2</v>
      </c>
      <c r="B93">
        <v>732</v>
      </c>
      <c r="C93">
        <v>717</v>
      </c>
      <c r="D93">
        <v>849</v>
      </c>
      <c r="E93">
        <v>1674</v>
      </c>
      <c r="F93">
        <v>781</v>
      </c>
      <c r="G93">
        <v>762</v>
      </c>
      <c r="H93">
        <v>932</v>
      </c>
      <c r="I93">
        <v>2790</v>
      </c>
    </row>
    <row r="94" spans="1:9" x14ac:dyDescent="0.25">
      <c r="A94">
        <v>4</v>
      </c>
      <c r="B94">
        <v>873</v>
      </c>
      <c r="C94">
        <v>834</v>
      </c>
      <c r="D94">
        <v>1174</v>
      </c>
      <c r="E94">
        <v>11165</v>
      </c>
      <c r="F94">
        <v>879</v>
      </c>
      <c r="G94">
        <v>839</v>
      </c>
      <c r="H94">
        <v>1189</v>
      </c>
      <c r="I94">
        <v>11828</v>
      </c>
    </row>
    <row r="95" spans="1:9" x14ac:dyDescent="0.25">
      <c r="A95">
        <v>8</v>
      </c>
      <c r="B95">
        <v>772</v>
      </c>
      <c r="C95">
        <v>734</v>
      </c>
      <c r="D95">
        <v>1094</v>
      </c>
      <c r="E95">
        <v>12776</v>
      </c>
      <c r="F95">
        <v>865</v>
      </c>
      <c r="G95">
        <v>769</v>
      </c>
      <c r="H95">
        <v>1114</v>
      </c>
      <c r="I95">
        <v>22891</v>
      </c>
    </row>
    <row r="96" spans="1:9" x14ac:dyDescent="0.25">
      <c r="A96">
        <v>16</v>
      </c>
      <c r="B96">
        <v>920</v>
      </c>
      <c r="C96">
        <v>877</v>
      </c>
      <c r="D96">
        <v>1137</v>
      </c>
      <c r="E96">
        <v>8302</v>
      </c>
      <c r="F96">
        <v>835</v>
      </c>
      <c r="G96">
        <v>797</v>
      </c>
      <c r="H96">
        <v>1142</v>
      </c>
      <c r="I96">
        <v>11634</v>
      </c>
    </row>
    <row r="97" spans="1:9" x14ac:dyDescent="0.25">
      <c r="A97">
        <v>32</v>
      </c>
      <c r="B97">
        <v>1386</v>
      </c>
      <c r="C97">
        <v>1284</v>
      </c>
      <c r="D97">
        <v>1629</v>
      </c>
      <c r="E97">
        <v>23628</v>
      </c>
      <c r="F97">
        <v>1011</v>
      </c>
      <c r="G97">
        <v>1007</v>
      </c>
      <c r="H97">
        <v>1014</v>
      </c>
      <c r="I97">
        <v>3</v>
      </c>
    </row>
    <row r="98" spans="1:9" x14ac:dyDescent="0.25">
      <c r="A98">
        <v>64</v>
      </c>
      <c r="B98">
        <v>2197</v>
      </c>
      <c r="C98">
        <v>2134</v>
      </c>
      <c r="D98">
        <v>2487</v>
      </c>
      <c r="E98">
        <v>12723</v>
      </c>
      <c r="F98">
        <v>1467</v>
      </c>
      <c r="G98">
        <v>1394</v>
      </c>
      <c r="H98">
        <v>1742</v>
      </c>
      <c r="I98">
        <v>20350</v>
      </c>
    </row>
    <row r="99" spans="1:9" x14ac:dyDescent="0.25">
      <c r="A99">
        <v>128</v>
      </c>
      <c r="B99">
        <v>3674</v>
      </c>
      <c r="C99">
        <v>3617</v>
      </c>
      <c r="D99">
        <v>3867</v>
      </c>
      <c r="E99">
        <v>7470</v>
      </c>
      <c r="F99">
        <v>2012</v>
      </c>
      <c r="G99">
        <v>1992</v>
      </c>
      <c r="H99">
        <v>2147</v>
      </c>
      <c r="I99">
        <v>2246</v>
      </c>
    </row>
    <row r="100" spans="1:9" x14ac:dyDescent="0.25">
      <c r="A100">
        <v>256</v>
      </c>
      <c r="B100">
        <v>6755</v>
      </c>
      <c r="C100">
        <v>6579</v>
      </c>
      <c r="D100">
        <v>6929</v>
      </c>
      <c r="E100">
        <v>16628</v>
      </c>
      <c r="F100">
        <v>3322</v>
      </c>
      <c r="G100">
        <v>3277</v>
      </c>
      <c r="H100">
        <v>3622</v>
      </c>
      <c r="I100">
        <v>11376</v>
      </c>
    </row>
    <row r="101" spans="1:9" x14ac:dyDescent="0.25">
      <c r="A101">
        <v>512</v>
      </c>
      <c r="B101">
        <v>12663</v>
      </c>
      <c r="C101">
        <v>12457</v>
      </c>
      <c r="D101">
        <v>12852</v>
      </c>
      <c r="E101">
        <v>25056</v>
      </c>
      <c r="F101">
        <v>5885</v>
      </c>
      <c r="G101">
        <v>5764</v>
      </c>
      <c r="H101">
        <v>6097</v>
      </c>
      <c r="I101">
        <v>23736</v>
      </c>
    </row>
    <row r="102" spans="1:9" x14ac:dyDescent="0.25">
      <c r="A102">
        <v>1024</v>
      </c>
      <c r="B102">
        <v>23199</v>
      </c>
      <c r="C102">
        <v>22932</v>
      </c>
      <c r="D102">
        <v>23522</v>
      </c>
      <c r="E102">
        <v>30272</v>
      </c>
      <c r="F102">
        <v>7673</v>
      </c>
      <c r="G102">
        <v>7614</v>
      </c>
      <c r="H102">
        <v>8159</v>
      </c>
      <c r="I102">
        <v>29084</v>
      </c>
    </row>
    <row r="103" spans="1:9" x14ac:dyDescent="0.25">
      <c r="A103">
        <v>2048</v>
      </c>
      <c r="B103">
        <v>46057</v>
      </c>
      <c r="C103">
        <v>45572</v>
      </c>
      <c r="D103">
        <v>46402</v>
      </c>
      <c r="E103">
        <v>55552</v>
      </c>
      <c r="F103">
        <v>14539</v>
      </c>
      <c r="G103">
        <v>14434</v>
      </c>
      <c r="H103">
        <v>14797</v>
      </c>
      <c r="I103">
        <v>25840</v>
      </c>
    </row>
    <row r="104" spans="1:9" x14ac:dyDescent="0.25">
      <c r="A104">
        <v>4096</v>
      </c>
      <c r="B104">
        <v>91628</v>
      </c>
      <c r="C104">
        <v>91022</v>
      </c>
      <c r="D104">
        <v>92014</v>
      </c>
      <c r="E104">
        <v>76800</v>
      </c>
      <c r="F104">
        <v>28134</v>
      </c>
      <c r="G104">
        <v>28079</v>
      </c>
      <c r="H104">
        <v>28359</v>
      </c>
      <c r="I104">
        <v>12800</v>
      </c>
    </row>
    <row r="105" spans="1:9" x14ac:dyDescent="0.25">
      <c r="A105">
        <v>8192</v>
      </c>
      <c r="B105">
        <v>182636</v>
      </c>
      <c r="C105">
        <v>182422</v>
      </c>
      <c r="D105">
        <v>182849</v>
      </c>
      <c r="E105">
        <v>28672</v>
      </c>
      <c r="F105">
        <v>54901</v>
      </c>
      <c r="G105">
        <v>54899</v>
      </c>
      <c r="H105">
        <v>54907</v>
      </c>
      <c r="I105">
        <v>0</v>
      </c>
    </row>
    <row r="106" spans="1:9" x14ac:dyDescent="0.25">
      <c r="A106">
        <v>16384</v>
      </c>
      <c r="B106">
        <v>364388</v>
      </c>
      <c r="C106">
        <v>364034</v>
      </c>
      <c r="D106">
        <v>364742</v>
      </c>
      <c r="E106">
        <v>65536</v>
      </c>
      <c r="F106">
        <v>108486</v>
      </c>
      <c r="G106">
        <v>108414</v>
      </c>
      <c r="H106">
        <v>108782</v>
      </c>
      <c r="I106">
        <v>21504</v>
      </c>
    </row>
    <row r="107" spans="1:9" x14ac:dyDescent="0.25">
      <c r="A107">
        <v>32768</v>
      </c>
      <c r="B107">
        <v>728440</v>
      </c>
      <c r="C107">
        <v>728007</v>
      </c>
      <c r="D107">
        <v>729027</v>
      </c>
      <c r="E107">
        <v>131072</v>
      </c>
      <c r="F107">
        <v>216040</v>
      </c>
      <c r="G107">
        <v>216034</v>
      </c>
      <c r="H107">
        <v>216044</v>
      </c>
      <c r="I107">
        <v>0</v>
      </c>
    </row>
    <row r="108" spans="1:9" x14ac:dyDescent="0.25">
      <c r="A108">
        <v>65536</v>
      </c>
      <c r="B108">
        <v>1456745</v>
      </c>
      <c r="C108">
        <v>1456467</v>
      </c>
      <c r="D108">
        <v>1457249</v>
      </c>
      <c r="E108">
        <v>262144</v>
      </c>
      <c r="F108">
        <v>431313</v>
      </c>
      <c r="G108">
        <v>431274</v>
      </c>
      <c r="H108">
        <v>431619</v>
      </c>
      <c r="I108">
        <v>0</v>
      </c>
    </row>
    <row r="109" spans="1:9" x14ac:dyDescent="0.25">
      <c r="A109">
        <v>131072</v>
      </c>
      <c r="B109">
        <v>2912471</v>
      </c>
      <c r="C109">
        <v>2912022</v>
      </c>
      <c r="D109">
        <v>2912754</v>
      </c>
      <c r="E109">
        <v>1048576</v>
      </c>
      <c r="F109">
        <v>861290</v>
      </c>
      <c r="G109">
        <v>861244</v>
      </c>
      <c r="H109">
        <v>861589</v>
      </c>
      <c r="I109">
        <v>65536</v>
      </c>
    </row>
    <row r="110" spans="1:9" x14ac:dyDescent="0.25">
      <c r="A110">
        <v>262144</v>
      </c>
      <c r="B110">
        <v>5824309</v>
      </c>
      <c r="C110">
        <v>5823932</v>
      </c>
      <c r="D110">
        <v>5824667</v>
      </c>
      <c r="E110">
        <v>0</v>
      </c>
      <c r="F110">
        <v>1721284</v>
      </c>
      <c r="G110">
        <v>1721209</v>
      </c>
      <c r="H110">
        <v>1721879</v>
      </c>
      <c r="I110">
        <v>786432</v>
      </c>
    </row>
    <row r="111" spans="1:9" x14ac:dyDescent="0.25">
      <c r="A111">
        <v>524288</v>
      </c>
      <c r="B111">
        <v>11648083</v>
      </c>
      <c r="C111">
        <v>11647611</v>
      </c>
      <c r="D111">
        <v>11648456</v>
      </c>
      <c r="E111">
        <v>0</v>
      </c>
      <c r="F111">
        <v>3442258</v>
      </c>
      <c r="G111">
        <v>3442222</v>
      </c>
      <c r="H111">
        <v>3442469</v>
      </c>
      <c r="I111">
        <v>1048576</v>
      </c>
    </row>
    <row r="112" spans="1:9" x14ac:dyDescent="0.25">
      <c r="A112">
        <v>1048576</v>
      </c>
      <c r="B112">
        <v>23295684</v>
      </c>
      <c r="C112">
        <v>23295507</v>
      </c>
      <c r="D112">
        <v>23296233</v>
      </c>
      <c r="E112">
        <v>0</v>
      </c>
      <c r="F112">
        <v>6884296</v>
      </c>
      <c r="G112">
        <v>6884252</v>
      </c>
      <c r="H112">
        <v>6884519</v>
      </c>
      <c r="I112">
        <v>0</v>
      </c>
    </row>
    <row r="113" spans="1:9" x14ac:dyDescent="0.25">
      <c r="A113">
        <v>2097152</v>
      </c>
      <c r="B113">
        <v>46590744</v>
      </c>
      <c r="C113">
        <v>46590337</v>
      </c>
      <c r="D113">
        <v>46590933</v>
      </c>
      <c r="E113">
        <v>0</v>
      </c>
      <c r="F113">
        <v>13768476</v>
      </c>
      <c r="G113">
        <v>13768329</v>
      </c>
      <c r="H113">
        <v>13769019</v>
      </c>
      <c r="I113">
        <v>0</v>
      </c>
    </row>
    <row r="114" spans="1:9" x14ac:dyDescent="0.25">
      <c r="A114" t="s">
        <v>8</v>
      </c>
    </row>
    <row r="115" spans="1:9" x14ac:dyDescent="0.25">
      <c r="A115">
        <v>2</v>
      </c>
      <c r="B115">
        <v>695</v>
      </c>
      <c r="C115">
        <v>690</v>
      </c>
      <c r="D115">
        <v>698</v>
      </c>
      <c r="E115">
        <v>7</v>
      </c>
      <c r="F115">
        <v>806</v>
      </c>
      <c r="G115">
        <v>735</v>
      </c>
      <c r="H115">
        <v>1074</v>
      </c>
      <c r="I115">
        <v>18533</v>
      </c>
    </row>
    <row r="116" spans="1:9" x14ac:dyDescent="0.25">
      <c r="A116">
        <v>4</v>
      </c>
      <c r="B116">
        <v>747</v>
      </c>
      <c r="C116">
        <v>693</v>
      </c>
      <c r="D116">
        <v>1000</v>
      </c>
      <c r="E116">
        <v>12511</v>
      </c>
      <c r="F116">
        <v>772</v>
      </c>
      <c r="G116">
        <v>735</v>
      </c>
      <c r="H116">
        <v>1028</v>
      </c>
      <c r="I116">
        <v>8131</v>
      </c>
    </row>
    <row r="117" spans="1:9" x14ac:dyDescent="0.25">
      <c r="A117">
        <v>8</v>
      </c>
      <c r="B117">
        <v>730</v>
      </c>
      <c r="C117">
        <v>697</v>
      </c>
      <c r="D117">
        <v>987</v>
      </c>
      <c r="E117">
        <v>8124</v>
      </c>
      <c r="F117">
        <v>823</v>
      </c>
      <c r="G117">
        <v>734</v>
      </c>
      <c r="H117">
        <v>1123</v>
      </c>
      <c r="I117">
        <v>21118</v>
      </c>
    </row>
    <row r="118" spans="1:9" x14ac:dyDescent="0.25">
      <c r="A118">
        <v>16</v>
      </c>
      <c r="B118">
        <v>908</v>
      </c>
      <c r="C118">
        <v>845</v>
      </c>
      <c r="D118">
        <v>1185</v>
      </c>
      <c r="E118">
        <v>16390</v>
      </c>
      <c r="F118">
        <v>810</v>
      </c>
      <c r="G118">
        <v>773</v>
      </c>
      <c r="H118">
        <v>1088</v>
      </c>
      <c r="I118">
        <v>9549</v>
      </c>
    </row>
    <row r="119" spans="1:9" x14ac:dyDescent="0.25">
      <c r="A119">
        <v>32</v>
      </c>
      <c r="B119">
        <v>1306</v>
      </c>
      <c r="C119">
        <v>1255</v>
      </c>
      <c r="D119">
        <v>1588</v>
      </c>
      <c r="E119">
        <v>11713</v>
      </c>
      <c r="F119">
        <v>1017</v>
      </c>
      <c r="G119">
        <v>983</v>
      </c>
      <c r="H119">
        <v>1295</v>
      </c>
      <c r="I119">
        <v>9490</v>
      </c>
    </row>
    <row r="120" spans="1:9" x14ac:dyDescent="0.25">
      <c r="A120">
        <v>64</v>
      </c>
      <c r="B120">
        <v>2068</v>
      </c>
      <c r="C120">
        <v>2067</v>
      </c>
      <c r="D120">
        <v>2072</v>
      </c>
      <c r="E120">
        <v>4</v>
      </c>
      <c r="F120">
        <v>1346</v>
      </c>
      <c r="G120">
        <v>1324</v>
      </c>
      <c r="H120">
        <v>1378</v>
      </c>
      <c r="I120">
        <v>386</v>
      </c>
    </row>
    <row r="121" spans="1:9" x14ac:dyDescent="0.25">
      <c r="A121">
        <v>128</v>
      </c>
      <c r="B121">
        <v>3638</v>
      </c>
      <c r="C121">
        <v>3544</v>
      </c>
      <c r="D121">
        <v>3902</v>
      </c>
      <c r="E121">
        <v>15836</v>
      </c>
      <c r="F121">
        <v>1951</v>
      </c>
      <c r="G121">
        <v>1927</v>
      </c>
      <c r="H121">
        <v>1974</v>
      </c>
      <c r="I121">
        <v>298</v>
      </c>
    </row>
    <row r="122" spans="1:9" x14ac:dyDescent="0.25">
      <c r="A122">
        <v>256</v>
      </c>
      <c r="B122">
        <v>6630</v>
      </c>
      <c r="C122">
        <v>6517</v>
      </c>
      <c r="D122">
        <v>6794</v>
      </c>
      <c r="E122">
        <v>13712</v>
      </c>
      <c r="F122">
        <v>3386</v>
      </c>
      <c r="G122">
        <v>3212</v>
      </c>
      <c r="H122">
        <v>3594</v>
      </c>
      <c r="I122">
        <v>20134</v>
      </c>
    </row>
    <row r="123" spans="1:9" x14ac:dyDescent="0.25">
      <c r="A123">
        <v>512</v>
      </c>
      <c r="B123">
        <v>12626</v>
      </c>
      <c r="C123">
        <v>12449</v>
      </c>
      <c r="D123">
        <v>12737</v>
      </c>
      <c r="E123">
        <v>14544</v>
      </c>
      <c r="F123">
        <v>5719</v>
      </c>
      <c r="G123">
        <v>5682</v>
      </c>
      <c r="H123">
        <v>5739</v>
      </c>
      <c r="I123">
        <v>416</v>
      </c>
    </row>
    <row r="124" spans="1:9" x14ac:dyDescent="0.25">
      <c r="A124">
        <v>1024</v>
      </c>
      <c r="B124">
        <v>23111</v>
      </c>
      <c r="C124">
        <v>22732</v>
      </c>
      <c r="D124">
        <v>23399</v>
      </c>
      <c r="E124">
        <v>44224</v>
      </c>
      <c r="F124">
        <v>7605</v>
      </c>
      <c r="G124">
        <v>7537</v>
      </c>
      <c r="H124">
        <v>7838</v>
      </c>
      <c r="I124">
        <v>9664</v>
      </c>
    </row>
    <row r="125" spans="1:9" x14ac:dyDescent="0.25">
      <c r="A125">
        <v>2048</v>
      </c>
      <c r="B125">
        <v>46006</v>
      </c>
      <c r="C125">
        <v>45449</v>
      </c>
      <c r="D125">
        <v>46319</v>
      </c>
      <c r="E125">
        <v>98304</v>
      </c>
      <c r="F125">
        <v>14434</v>
      </c>
      <c r="G125">
        <v>14364</v>
      </c>
      <c r="H125">
        <v>14719</v>
      </c>
      <c r="I125">
        <v>10416</v>
      </c>
    </row>
    <row r="126" spans="1:9" x14ac:dyDescent="0.25">
      <c r="A126">
        <v>4096</v>
      </c>
      <c r="B126">
        <v>91586</v>
      </c>
      <c r="C126">
        <v>91247</v>
      </c>
      <c r="D126">
        <v>92014</v>
      </c>
      <c r="E126">
        <v>97280</v>
      </c>
      <c r="F126">
        <v>28253</v>
      </c>
      <c r="G126">
        <v>28014</v>
      </c>
      <c r="H126">
        <v>28802</v>
      </c>
      <c r="I126">
        <v>99520</v>
      </c>
    </row>
    <row r="127" spans="1:9" x14ac:dyDescent="0.25">
      <c r="A127">
        <v>8192</v>
      </c>
      <c r="B127">
        <v>182505</v>
      </c>
      <c r="C127">
        <v>182252</v>
      </c>
      <c r="D127">
        <v>183024</v>
      </c>
      <c r="E127">
        <v>61440</v>
      </c>
      <c r="F127">
        <v>54908</v>
      </c>
      <c r="G127">
        <v>54862</v>
      </c>
      <c r="H127">
        <v>55044</v>
      </c>
      <c r="I127">
        <v>2816</v>
      </c>
    </row>
    <row r="128" spans="1:9" x14ac:dyDescent="0.25">
      <c r="A128">
        <v>16384</v>
      </c>
      <c r="B128">
        <v>364413</v>
      </c>
      <c r="C128">
        <v>363989</v>
      </c>
      <c r="D128">
        <v>364779</v>
      </c>
      <c r="E128">
        <v>65536</v>
      </c>
      <c r="F128">
        <v>108485</v>
      </c>
      <c r="G128">
        <v>108409</v>
      </c>
      <c r="H128">
        <v>108777</v>
      </c>
      <c r="I128">
        <v>11264</v>
      </c>
    </row>
    <row r="129" spans="1:9" x14ac:dyDescent="0.25">
      <c r="A129">
        <v>32768</v>
      </c>
      <c r="B129">
        <v>728538</v>
      </c>
      <c r="C129">
        <v>728192</v>
      </c>
      <c r="D129">
        <v>728804</v>
      </c>
      <c r="E129">
        <v>65536</v>
      </c>
      <c r="F129">
        <v>216219</v>
      </c>
      <c r="G129">
        <v>216142</v>
      </c>
      <c r="H129">
        <v>216482</v>
      </c>
      <c r="I129">
        <v>12288</v>
      </c>
    </row>
    <row r="130" spans="1:9" x14ac:dyDescent="0.25">
      <c r="A130">
        <v>65536</v>
      </c>
      <c r="B130">
        <v>1456669</v>
      </c>
      <c r="C130">
        <v>1456237</v>
      </c>
      <c r="D130">
        <v>1457112</v>
      </c>
      <c r="E130">
        <v>262144</v>
      </c>
      <c r="F130">
        <v>431615</v>
      </c>
      <c r="G130">
        <v>431473</v>
      </c>
      <c r="H130">
        <v>431978</v>
      </c>
      <c r="I130">
        <v>49152</v>
      </c>
    </row>
    <row r="131" spans="1:9" x14ac:dyDescent="0.25">
      <c r="A131">
        <v>131072</v>
      </c>
      <c r="B131">
        <v>2912437</v>
      </c>
      <c r="C131">
        <v>2912199</v>
      </c>
      <c r="D131">
        <v>2912747</v>
      </c>
      <c r="E131">
        <v>0</v>
      </c>
      <c r="F131">
        <v>861917</v>
      </c>
      <c r="G131">
        <v>861804</v>
      </c>
      <c r="H131">
        <v>862284</v>
      </c>
      <c r="I131">
        <v>0</v>
      </c>
    </row>
    <row r="132" spans="1:9" x14ac:dyDescent="0.25">
      <c r="A132">
        <v>262144</v>
      </c>
      <c r="B132">
        <v>5824063</v>
      </c>
      <c r="C132">
        <v>5823714</v>
      </c>
      <c r="D132">
        <v>5824367</v>
      </c>
      <c r="E132">
        <v>0</v>
      </c>
      <c r="F132">
        <v>1722511</v>
      </c>
      <c r="G132">
        <v>1722285</v>
      </c>
      <c r="H132">
        <v>1722772</v>
      </c>
      <c r="I132">
        <v>0</v>
      </c>
    </row>
    <row r="133" spans="1:9" x14ac:dyDescent="0.25">
      <c r="A133">
        <v>524288</v>
      </c>
      <c r="B133">
        <v>11647958</v>
      </c>
      <c r="C133">
        <v>11647693</v>
      </c>
      <c r="D133">
        <v>11648176</v>
      </c>
      <c r="E133">
        <v>0</v>
      </c>
      <c r="F133">
        <v>3444797</v>
      </c>
      <c r="G133">
        <v>3444560</v>
      </c>
      <c r="H133">
        <v>3444967</v>
      </c>
      <c r="I133">
        <v>1048576</v>
      </c>
    </row>
    <row r="134" spans="1:9" x14ac:dyDescent="0.25">
      <c r="A134">
        <v>1048576</v>
      </c>
      <c r="B134">
        <v>23295543</v>
      </c>
      <c r="C134">
        <v>23295033</v>
      </c>
      <c r="D134">
        <v>23295807</v>
      </c>
      <c r="E134">
        <v>67108864</v>
      </c>
      <c r="F134">
        <v>6889512</v>
      </c>
      <c r="G134">
        <v>6889199</v>
      </c>
      <c r="H134">
        <v>6889784</v>
      </c>
      <c r="I134">
        <v>0</v>
      </c>
    </row>
    <row r="135" spans="1:9" x14ac:dyDescent="0.25">
      <c r="A135">
        <v>2097152</v>
      </c>
      <c r="B135">
        <v>46590776</v>
      </c>
      <c r="C135">
        <v>46590397</v>
      </c>
      <c r="D135">
        <v>46591089</v>
      </c>
      <c r="E135">
        <v>0</v>
      </c>
      <c r="F135">
        <v>13778484</v>
      </c>
      <c r="G135">
        <v>13778135</v>
      </c>
      <c r="H135">
        <v>13778823</v>
      </c>
      <c r="I135">
        <v>33554432</v>
      </c>
    </row>
    <row r="136" spans="1:9" x14ac:dyDescent="0.25">
      <c r="A136" t="s">
        <v>9</v>
      </c>
    </row>
    <row r="137" spans="1:9" x14ac:dyDescent="0.25">
      <c r="A137">
        <v>2</v>
      </c>
      <c r="B137">
        <v>43</v>
      </c>
      <c r="C137">
        <v>43</v>
      </c>
      <c r="D137">
        <v>43</v>
      </c>
      <c r="E137">
        <v>0</v>
      </c>
      <c r="F137">
        <v>47</v>
      </c>
      <c r="G137">
        <v>46</v>
      </c>
      <c r="H137">
        <v>63</v>
      </c>
      <c r="I137">
        <v>28</v>
      </c>
    </row>
    <row r="138" spans="1:9" x14ac:dyDescent="0.25">
      <c r="A138">
        <v>4</v>
      </c>
      <c r="B138">
        <v>46</v>
      </c>
      <c r="C138">
        <v>46</v>
      </c>
      <c r="D138">
        <v>46</v>
      </c>
      <c r="E138">
        <v>0</v>
      </c>
      <c r="F138">
        <v>167</v>
      </c>
      <c r="G138">
        <v>161</v>
      </c>
      <c r="H138">
        <v>186</v>
      </c>
      <c r="I138">
        <v>97</v>
      </c>
    </row>
    <row r="139" spans="1:9" x14ac:dyDescent="0.25">
      <c r="A139">
        <v>8</v>
      </c>
      <c r="B139">
        <v>43</v>
      </c>
      <c r="C139">
        <v>43</v>
      </c>
      <c r="D139">
        <v>43</v>
      </c>
      <c r="E139">
        <v>0</v>
      </c>
      <c r="F139">
        <v>47</v>
      </c>
      <c r="G139">
        <v>46</v>
      </c>
      <c r="H139">
        <v>65</v>
      </c>
      <c r="I139">
        <v>36</v>
      </c>
    </row>
    <row r="140" spans="1:9" x14ac:dyDescent="0.25">
      <c r="A140">
        <v>16</v>
      </c>
      <c r="B140">
        <v>45</v>
      </c>
      <c r="C140">
        <v>45</v>
      </c>
      <c r="D140">
        <v>45</v>
      </c>
      <c r="E140">
        <v>0</v>
      </c>
      <c r="F140">
        <v>182</v>
      </c>
      <c r="G140">
        <v>178</v>
      </c>
      <c r="H140">
        <v>196</v>
      </c>
      <c r="I140">
        <v>26</v>
      </c>
    </row>
    <row r="141" spans="1:9" x14ac:dyDescent="0.25">
      <c r="A141">
        <v>32</v>
      </c>
      <c r="B141">
        <v>54</v>
      </c>
      <c r="C141">
        <v>54</v>
      </c>
      <c r="D141">
        <v>54</v>
      </c>
      <c r="E141">
        <v>0</v>
      </c>
      <c r="F141">
        <v>484</v>
      </c>
      <c r="G141">
        <v>470</v>
      </c>
      <c r="H141">
        <v>495</v>
      </c>
      <c r="I141">
        <v>50</v>
      </c>
    </row>
    <row r="142" spans="1:9" x14ac:dyDescent="0.25">
      <c r="A142">
        <v>64</v>
      </c>
      <c r="B142">
        <v>71</v>
      </c>
      <c r="C142">
        <v>61</v>
      </c>
      <c r="D142">
        <v>73</v>
      </c>
      <c r="E142">
        <v>14</v>
      </c>
      <c r="F142">
        <v>1217</v>
      </c>
      <c r="G142">
        <v>1178</v>
      </c>
      <c r="H142">
        <v>1229</v>
      </c>
      <c r="I142">
        <v>204</v>
      </c>
    </row>
    <row r="143" spans="1:9" x14ac:dyDescent="0.25">
      <c r="A143">
        <v>128</v>
      </c>
      <c r="B143">
        <v>898</v>
      </c>
      <c r="C143">
        <v>886</v>
      </c>
      <c r="D143">
        <v>903</v>
      </c>
      <c r="E143">
        <v>22</v>
      </c>
      <c r="F143">
        <v>1803</v>
      </c>
      <c r="G143">
        <v>1754</v>
      </c>
      <c r="H143">
        <v>1835</v>
      </c>
      <c r="I143">
        <v>688</v>
      </c>
    </row>
    <row r="144" spans="1:9" x14ac:dyDescent="0.25">
      <c r="A144">
        <v>256</v>
      </c>
      <c r="B144">
        <v>3127</v>
      </c>
      <c r="C144">
        <v>3120</v>
      </c>
      <c r="D144">
        <v>3131</v>
      </c>
      <c r="E144">
        <v>17</v>
      </c>
      <c r="F144">
        <v>2692</v>
      </c>
      <c r="G144">
        <v>2658</v>
      </c>
      <c r="H144">
        <v>2715</v>
      </c>
      <c r="I144">
        <v>319</v>
      </c>
    </row>
    <row r="145" spans="1:9" x14ac:dyDescent="0.25">
      <c r="A145">
        <v>512</v>
      </c>
      <c r="B145">
        <v>7620</v>
      </c>
      <c r="C145">
        <v>7606</v>
      </c>
      <c r="D145">
        <v>7626</v>
      </c>
      <c r="E145">
        <v>32</v>
      </c>
      <c r="F145">
        <v>4446</v>
      </c>
      <c r="G145">
        <v>4394</v>
      </c>
      <c r="H145">
        <v>4463</v>
      </c>
      <c r="I145">
        <v>508</v>
      </c>
    </row>
    <row r="146" spans="1:9" x14ac:dyDescent="0.25">
      <c r="A146">
        <v>1024</v>
      </c>
      <c r="B146">
        <v>16571</v>
      </c>
      <c r="C146">
        <v>16563</v>
      </c>
      <c r="D146">
        <v>16576</v>
      </c>
      <c r="E146">
        <v>32</v>
      </c>
      <c r="F146">
        <v>5998</v>
      </c>
      <c r="G146">
        <v>5963</v>
      </c>
      <c r="H146">
        <v>6025</v>
      </c>
      <c r="I146">
        <v>388</v>
      </c>
    </row>
    <row r="147" spans="1:9" x14ac:dyDescent="0.25">
      <c r="A147">
        <v>2048</v>
      </c>
      <c r="B147">
        <v>34492</v>
      </c>
      <c r="C147">
        <v>34480</v>
      </c>
      <c r="D147">
        <v>34496</v>
      </c>
      <c r="E147">
        <v>0</v>
      </c>
      <c r="F147">
        <v>10939</v>
      </c>
      <c r="G147">
        <v>10888</v>
      </c>
      <c r="H147">
        <v>10965</v>
      </c>
      <c r="I147">
        <v>680</v>
      </c>
    </row>
    <row r="148" spans="1:9" x14ac:dyDescent="0.25">
      <c r="A148">
        <v>4096</v>
      </c>
      <c r="B148">
        <v>70334</v>
      </c>
      <c r="C148">
        <v>70330</v>
      </c>
      <c r="D148">
        <v>70336</v>
      </c>
      <c r="E148">
        <v>0</v>
      </c>
      <c r="F148">
        <v>20804</v>
      </c>
      <c r="G148">
        <v>20763</v>
      </c>
      <c r="H148">
        <v>20826</v>
      </c>
      <c r="I148">
        <v>480</v>
      </c>
    </row>
    <row r="149" spans="1:9" x14ac:dyDescent="0.25">
      <c r="A149">
        <v>8192</v>
      </c>
      <c r="B149">
        <v>142010</v>
      </c>
      <c r="C149">
        <v>142006</v>
      </c>
      <c r="D149">
        <v>142014</v>
      </c>
      <c r="E149">
        <v>2048</v>
      </c>
      <c r="F149">
        <v>39868</v>
      </c>
      <c r="G149">
        <v>39824</v>
      </c>
      <c r="H149">
        <v>39886</v>
      </c>
      <c r="I149">
        <v>512</v>
      </c>
    </row>
    <row r="150" spans="1:9" x14ac:dyDescent="0.25">
      <c r="A150">
        <v>16384</v>
      </c>
      <c r="B150">
        <v>285370</v>
      </c>
      <c r="C150">
        <v>285359</v>
      </c>
      <c r="D150">
        <v>285376</v>
      </c>
      <c r="E150">
        <v>8192</v>
      </c>
      <c r="F150">
        <v>77989</v>
      </c>
      <c r="G150">
        <v>77949</v>
      </c>
      <c r="H150">
        <v>78006</v>
      </c>
      <c r="I150">
        <v>512</v>
      </c>
    </row>
    <row r="151" spans="1:9" x14ac:dyDescent="0.25">
      <c r="A151">
        <v>32768</v>
      </c>
      <c r="B151">
        <v>572202</v>
      </c>
      <c r="C151">
        <v>572096</v>
      </c>
      <c r="D151">
        <v>572299</v>
      </c>
      <c r="E151">
        <v>32768</v>
      </c>
      <c r="F151">
        <v>154518</v>
      </c>
      <c r="G151">
        <v>154086</v>
      </c>
      <c r="H151">
        <v>154841</v>
      </c>
      <c r="I151">
        <v>55296</v>
      </c>
    </row>
    <row r="152" spans="1:9" x14ac:dyDescent="0.25">
      <c r="A152">
        <v>65536</v>
      </c>
      <c r="B152">
        <v>1145827</v>
      </c>
      <c r="C152">
        <v>1145734</v>
      </c>
      <c r="D152">
        <v>1146059</v>
      </c>
      <c r="E152">
        <v>0</v>
      </c>
      <c r="F152">
        <v>308270</v>
      </c>
      <c r="G152">
        <v>308184</v>
      </c>
      <c r="H152">
        <v>308386</v>
      </c>
      <c r="I152">
        <v>8192</v>
      </c>
    </row>
    <row r="153" spans="1:9" x14ac:dyDescent="0.25">
      <c r="A153">
        <v>131072</v>
      </c>
      <c r="B153">
        <v>2292770</v>
      </c>
      <c r="C153">
        <v>2292681</v>
      </c>
      <c r="D153">
        <v>2293048</v>
      </c>
      <c r="E153">
        <v>0</v>
      </c>
      <c r="F153">
        <v>615311</v>
      </c>
      <c r="G153">
        <v>615249</v>
      </c>
      <c r="H153">
        <v>615339</v>
      </c>
      <c r="I153">
        <v>0</v>
      </c>
    </row>
    <row r="154" spans="1:9" x14ac:dyDescent="0.25">
      <c r="A154">
        <v>262144</v>
      </c>
      <c r="B154">
        <v>4586506</v>
      </c>
      <c r="C154">
        <v>4586493</v>
      </c>
      <c r="D154">
        <v>4586524</v>
      </c>
      <c r="E154">
        <v>0</v>
      </c>
      <c r="F154">
        <v>1229417</v>
      </c>
      <c r="G154">
        <v>1229216</v>
      </c>
      <c r="H154">
        <v>1229469</v>
      </c>
      <c r="I154">
        <v>0</v>
      </c>
    </row>
    <row r="155" spans="1:9" x14ac:dyDescent="0.25">
      <c r="A155">
        <v>524288</v>
      </c>
      <c r="B155">
        <v>9174080</v>
      </c>
      <c r="C155">
        <v>9174034</v>
      </c>
      <c r="D155">
        <v>9174372</v>
      </c>
      <c r="E155">
        <v>0</v>
      </c>
      <c r="F155">
        <v>2458625</v>
      </c>
      <c r="G155">
        <v>2458305</v>
      </c>
      <c r="H155">
        <v>2458724</v>
      </c>
      <c r="I155">
        <v>0</v>
      </c>
    </row>
    <row r="156" spans="1:9" x14ac:dyDescent="0.25">
      <c r="A156">
        <v>1048576</v>
      </c>
      <c r="B156">
        <v>18349079</v>
      </c>
      <c r="C156">
        <v>18349061</v>
      </c>
      <c r="D156">
        <v>18349093</v>
      </c>
      <c r="E156">
        <v>33554432</v>
      </c>
      <c r="F156">
        <v>4916895</v>
      </c>
      <c r="G156">
        <v>4916647</v>
      </c>
      <c r="H156">
        <v>4916957</v>
      </c>
      <c r="I156">
        <v>0</v>
      </c>
    </row>
    <row r="157" spans="1:9" x14ac:dyDescent="0.25">
      <c r="A157">
        <v>2097152</v>
      </c>
      <c r="B157">
        <v>36699166</v>
      </c>
      <c r="C157">
        <v>36699141</v>
      </c>
      <c r="D157">
        <v>36699197</v>
      </c>
      <c r="E157">
        <v>268435456</v>
      </c>
      <c r="F157">
        <v>9833357</v>
      </c>
      <c r="G157">
        <v>9833117</v>
      </c>
      <c r="H157">
        <v>9833417</v>
      </c>
      <c r="I157">
        <v>0</v>
      </c>
    </row>
    <row r="158" spans="1:9" x14ac:dyDescent="0.25">
      <c r="A158" t="s">
        <v>10</v>
      </c>
    </row>
    <row r="159" spans="1:9" x14ac:dyDescent="0.25">
      <c r="A159">
        <v>2</v>
      </c>
      <c r="B159">
        <v>43</v>
      </c>
      <c r="C159">
        <v>43</v>
      </c>
      <c r="D159">
        <v>43</v>
      </c>
      <c r="E159">
        <v>0</v>
      </c>
      <c r="F159">
        <v>49</v>
      </c>
      <c r="G159">
        <v>46</v>
      </c>
      <c r="H159">
        <v>63</v>
      </c>
      <c r="I159">
        <v>51</v>
      </c>
    </row>
    <row r="160" spans="1:9" x14ac:dyDescent="0.25">
      <c r="A160">
        <v>4</v>
      </c>
      <c r="B160">
        <v>46</v>
      </c>
      <c r="C160">
        <v>46</v>
      </c>
      <c r="D160">
        <v>46</v>
      </c>
      <c r="E160">
        <v>0</v>
      </c>
      <c r="F160">
        <v>165</v>
      </c>
      <c r="G160">
        <v>161</v>
      </c>
      <c r="H160">
        <v>169</v>
      </c>
      <c r="I160">
        <v>8</v>
      </c>
    </row>
    <row r="161" spans="1:9" x14ac:dyDescent="0.25">
      <c r="A161">
        <v>8</v>
      </c>
      <c r="B161">
        <v>43</v>
      </c>
      <c r="C161">
        <v>43</v>
      </c>
      <c r="D161">
        <v>43</v>
      </c>
      <c r="E161">
        <v>0</v>
      </c>
      <c r="F161">
        <v>46</v>
      </c>
      <c r="G161">
        <v>46</v>
      </c>
      <c r="H161">
        <v>46</v>
      </c>
      <c r="I161">
        <v>0</v>
      </c>
    </row>
    <row r="162" spans="1:9" x14ac:dyDescent="0.25">
      <c r="A162">
        <v>16</v>
      </c>
      <c r="B162">
        <v>45</v>
      </c>
      <c r="C162">
        <v>45</v>
      </c>
      <c r="D162">
        <v>45</v>
      </c>
      <c r="E162">
        <v>0</v>
      </c>
      <c r="F162">
        <v>183</v>
      </c>
      <c r="G162">
        <v>176</v>
      </c>
      <c r="H162">
        <v>199</v>
      </c>
      <c r="I162">
        <v>70</v>
      </c>
    </row>
    <row r="163" spans="1:9" x14ac:dyDescent="0.25">
      <c r="A163">
        <v>32</v>
      </c>
      <c r="B163">
        <v>54</v>
      </c>
      <c r="C163">
        <v>54</v>
      </c>
      <c r="D163">
        <v>54</v>
      </c>
      <c r="E163">
        <v>0</v>
      </c>
      <c r="F163">
        <v>500</v>
      </c>
      <c r="G163">
        <v>461</v>
      </c>
      <c r="H163">
        <v>510</v>
      </c>
      <c r="I163">
        <v>207</v>
      </c>
    </row>
    <row r="164" spans="1:9" x14ac:dyDescent="0.25">
      <c r="A164">
        <v>64</v>
      </c>
      <c r="B164">
        <v>71</v>
      </c>
      <c r="C164">
        <v>61</v>
      </c>
      <c r="D164">
        <v>73</v>
      </c>
      <c r="E164">
        <v>14</v>
      </c>
      <c r="F164">
        <v>1220</v>
      </c>
      <c r="G164">
        <v>1184</v>
      </c>
      <c r="H164">
        <v>1238</v>
      </c>
      <c r="I164">
        <v>221</v>
      </c>
    </row>
    <row r="165" spans="1:9" x14ac:dyDescent="0.25">
      <c r="A165">
        <v>128</v>
      </c>
      <c r="B165">
        <v>901</v>
      </c>
      <c r="C165">
        <v>898</v>
      </c>
      <c r="D165">
        <v>906</v>
      </c>
      <c r="E165">
        <v>7</v>
      </c>
      <c r="F165">
        <v>1804</v>
      </c>
      <c r="G165">
        <v>1790</v>
      </c>
      <c r="H165">
        <v>1828</v>
      </c>
      <c r="I165">
        <v>172</v>
      </c>
    </row>
    <row r="166" spans="1:9" x14ac:dyDescent="0.25">
      <c r="A166">
        <v>256</v>
      </c>
      <c r="B166">
        <v>3126</v>
      </c>
      <c r="C166">
        <v>3115</v>
      </c>
      <c r="D166">
        <v>3131</v>
      </c>
      <c r="E166">
        <v>23</v>
      </c>
      <c r="F166">
        <v>2689</v>
      </c>
      <c r="G166">
        <v>2634</v>
      </c>
      <c r="H166">
        <v>2715</v>
      </c>
      <c r="I166">
        <v>599</v>
      </c>
    </row>
    <row r="167" spans="1:9" x14ac:dyDescent="0.25">
      <c r="A167">
        <v>512</v>
      </c>
      <c r="B167">
        <v>7620</v>
      </c>
      <c r="C167">
        <v>7609</v>
      </c>
      <c r="D167">
        <v>7625</v>
      </c>
      <c r="E167">
        <v>24</v>
      </c>
      <c r="F167">
        <v>4448</v>
      </c>
      <c r="G167">
        <v>4413</v>
      </c>
      <c r="H167">
        <v>4463</v>
      </c>
      <c r="I167">
        <v>316</v>
      </c>
    </row>
    <row r="168" spans="1:9" x14ac:dyDescent="0.25">
      <c r="A168">
        <v>1024</v>
      </c>
      <c r="B168">
        <v>16572</v>
      </c>
      <c r="C168">
        <v>16565</v>
      </c>
      <c r="D168">
        <v>16576</v>
      </c>
      <c r="E168">
        <v>0</v>
      </c>
      <c r="F168">
        <v>5995</v>
      </c>
      <c r="G168">
        <v>5943</v>
      </c>
      <c r="H168">
        <v>6018</v>
      </c>
      <c r="I168">
        <v>524</v>
      </c>
    </row>
    <row r="169" spans="1:9" x14ac:dyDescent="0.25">
      <c r="A169">
        <v>2048</v>
      </c>
      <c r="B169">
        <v>34491</v>
      </c>
      <c r="C169">
        <v>34484</v>
      </c>
      <c r="D169">
        <v>34496</v>
      </c>
      <c r="E169">
        <v>0</v>
      </c>
      <c r="F169">
        <v>10935</v>
      </c>
      <c r="G169">
        <v>10908</v>
      </c>
      <c r="H169">
        <v>10953</v>
      </c>
      <c r="I169">
        <v>216</v>
      </c>
    </row>
    <row r="170" spans="1:9" x14ac:dyDescent="0.25">
      <c r="A170">
        <v>4096</v>
      </c>
      <c r="B170">
        <v>70332</v>
      </c>
      <c r="C170">
        <v>70325</v>
      </c>
      <c r="D170">
        <v>70336</v>
      </c>
      <c r="E170">
        <v>0</v>
      </c>
      <c r="F170">
        <v>20812</v>
      </c>
      <c r="G170">
        <v>20764</v>
      </c>
      <c r="H170">
        <v>20826</v>
      </c>
      <c r="I170">
        <v>448</v>
      </c>
    </row>
    <row r="171" spans="1:9" x14ac:dyDescent="0.25">
      <c r="A171">
        <v>8192</v>
      </c>
      <c r="B171">
        <v>142010</v>
      </c>
      <c r="C171">
        <v>142000</v>
      </c>
      <c r="D171">
        <v>142015</v>
      </c>
      <c r="E171">
        <v>0</v>
      </c>
      <c r="F171">
        <v>39871</v>
      </c>
      <c r="G171">
        <v>39805</v>
      </c>
      <c r="H171">
        <v>39899</v>
      </c>
      <c r="I171">
        <v>768</v>
      </c>
    </row>
    <row r="172" spans="1:9" x14ac:dyDescent="0.25">
      <c r="A172">
        <v>16384</v>
      </c>
      <c r="B172">
        <v>285371</v>
      </c>
      <c r="C172">
        <v>285368</v>
      </c>
      <c r="D172">
        <v>285375</v>
      </c>
      <c r="E172">
        <v>0</v>
      </c>
      <c r="F172">
        <v>77990</v>
      </c>
      <c r="G172">
        <v>77949</v>
      </c>
      <c r="H172">
        <v>78006</v>
      </c>
      <c r="I172">
        <v>512</v>
      </c>
    </row>
    <row r="173" spans="1:9" x14ac:dyDescent="0.25">
      <c r="A173">
        <v>32768</v>
      </c>
      <c r="B173">
        <v>572222</v>
      </c>
      <c r="C173">
        <v>572081</v>
      </c>
      <c r="D173">
        <v>572443</v>
      </c>
      <c r="E173">
        <v>32768</v>
      </c>
      <c r="F173">
        <v>154358</v>
      </c>
      <c r="G173">
        <v>154051</v>
      </c>
      <c r="H173">
        <v>154739</v>
      </c>
      <c r="I173">
        <v>71680</v>
      </c>
    </row>
    <row r="174" spans="1:9" x14ac:dyDescent="0.25">
      <c r="A174">
        <v>65536</v>
      </c>
      <c r="B174">
        <v>1145851</v>
      </c>
      <c r="C174">
        <v>1145714</v>
      </c>
      <c r="D174">
        <v>1146150</v>
      </c>
      <c r="E174">
        <v>0</v>
      </c>
      <c r="F174">
        <v>308225</v>
      </c>
      <c r="G174">
        <v>308041</v>
      </c>
      <c r="H174">
        <v>308356</v>
      </c>
      <c r="I174">
        <v>16384</v>
      </c>
    </row>
    <row r="175" spans="1:9" x14ac:dyDescent="0.25">
      <c r="A175">
        <v>131072</v>
      </c>
      <c r="B175">
        <v>2292743</v>
      </c>
      <c r="C175">
        <v>2292723</v>
      </c>
      <c r="D175">
        <v>2292780</v>
      </c>
      <c r="E175">
        <v>0</v>
      </c>
      <c r="F175">
        <v>615241</v>
      </c>
      <c r="G175">
        <v>615104</v>
      </c>
      <c r="H175">
        <v>615330</v>
      </c>
      <c r="I175">
        <v>0</v>
      </c>
    </row>
    <row r="176" spans="1:9" x14ac:dyDescent="0.25">
      <c r="A176">
        <v>262144</v>
      </c>
      <c r="B176">
        <v>4586506</v>
      </c>
      <c r="C176">
        <v>4586495</v>
      </c>
      <c r="D176">
        <v>4586519</v>
      </c>
      <c r="E176">
        <v>0</v>
      </c>
      <c r="F176">
        <v>1229406</v>
      </c>
      <c r="G176">
        <v>1229244</v>
      </c>
      <c r="H176">
        <v>1229444</v>
      </c>
      <c r="I176">
        <v>0</v>
      </c>
    </row>
    <row r="177" spans="1:9" x14ac:dyDescent="0.25">
      <c r="A177">
        <v>524288</v>
      </c>
      <c r="B177">
        <v>9174066</v>
      </c>
      <c r="C177">
        <v>9174025</v>
      </c>
      <c r="D177">
        <v>9174255</v>
      </c>
      <c r="E177">
        <v>0</v>
      </c>
      <c r="F177">
        <v>2458652</v>
      </c>
      <c r="G177">
        <v>2458396</v>
      </c>
      <c r="H177">
        <v>2458711</v>
      </c>
      <c r="I177">
        <v>1048576</v>
      </c>
    </row>
    <row r="178" spans="1:9" x14ac:dyDescent="0.25">
      <c r="A178">
        <v>1048576</v>
      </c>
      <c r="B178">
        <v>18349093</v>
      </c>
      <c r="C178">
        <v>18349077</v>
      </c>
      <c r="D178">
        <v>18349109</v>
      </c>
      <c r="E178">
        <v>0</v>
      </c>
      <c r="F178">
        <v>4916850</v>
      </c>
      <c r="G178">
        <v>4916597</v>
      </c>
      <c r="H178">
        <v>4916962</v>
      </c>
      <c r="I178">
        <v>2097152</v>
      </c>
    </row>
    <row r="179" spans="1:9" x14ac:dyDescent="0.25">
      <c r="A179">
        <v>2097152</v>
      </c>
      <c r="B179">
        <v>36699201</v>
      </c>
      <c r="C179">
        <v>36699141</v>
      </c>
      <c r="D179">
        <v>36699477</v>
      </c>
      <c r="E179">
        <v>134217728</v>
      </c>
      <c r="F179">
        <v>9833349</v>
      </c>
      <c r="G179">
        <v>9833044</v>
      </c>
      <c r="H179">
        <v>9833422</v>
      </c>
      <c r="I179">
        <v>8388608</v>
      </c>
    </row>
    <row r="180" spans="1:9" x14ac:dyDescent="0.25">
      <c r="A180" t="s">
        <v>11</v>
      </c>
    </row>
    <row r="181" spans="1:9" x14ac:dyDescent="0.25">
      <c r="A181">
        <v>2</v>
      </c>
      <c r="B181">
        <v>43</v>
      </c>
      <c r="C181">
        <v>43</v>
      </c>
      <c r="D181">
        <v>43</v>
      </c>
      <c r="E181">
        <v>0</v>
      </c>
      <c r="F181">
        <v>49</v>
      </c>
      <c r="G181">
        <v>46</v>
      </c>
      <c r="H181">
        <v>63</v>
      </c>
      <c r="I181">
        <v>51</v>
      </c>
    </row>
    <row r="182" spans="1:9" x14ac:dyDescent="0.25">
      <c r="A182">
        <v>4</v>
      </c>
      <c r="B182">
        <v>46</v>
      </c>
      <c r="C182">
        <v>46</v>
      </c>
      <c r="D182">
        <v>46</v>
      </c>
      <c r="E182">
        <v>0</v>
      </c>
      <c r="F182">
        <v>168</v>
      </c>
      <c r="G182">
        <v>161</v>
      </c>
      <c r="H182">
        <v>183</v>
      </c>
      <c r="I182">
        <v>92</v>
      </c>
    </row>
    <row r="183" spans="1:9" x14ac:dyDescent="0.25">
      <c r="A183">
        <v>8</v>
      </c>
      <c r="B183">
        <v>43</v>
      </c>
      <c r="C183">
        <v>43</v>
      </c>
      <c r="D183">
        <v>43</v>
      </c>
      <c r="E183">
        <v>0</v>
      </c>
      <c r="F183">
        <v>46</v>
      </c>
      <c r="G183">
        <v>46</v>
      </c>
      <c r="H183">
        <v>46</v>
      </c>
      <c r="I183">
        <v>0</v>
      </c>
    </row>
    <row r="184" spans="1:9" x14ac:dyDescent="0.25">
      <c r="A184">
        <v>16</v>
      </c>
      <c r="B184">
        <v>45</v>
      </c>
      <c r="C184">
        <v>45</v>
      </c>
      <c r="D184">
        <v>45</v>
      </c>
      <c r="E184">
        <v>0</v>
      </c>
      <c r="F184">
        <v>180</v>
      </c>
      <c r="G184">
        <v>176</v>
      </c>
      <c r="H184">
        <v>183</v>
      </c>
      <c r="I184">
        <v>5</v>
      </c>
    </row>
    <row r="185" spans="1:9" x14ac:dyDescent="0.25">
      <c r="A185">
        <v>32</v>
      </c>
      <c r="B185">
        <v>54</v>
      </c>
      <c r="C185">
        <v>54</v>
      </c>
      <c r="D185">
        <v>54</v>
      </c>
      <c r="E185">
        <v>0</v>
      </c>
      <c r="F185">
        <v>325</v>
      </c>
      <c r="G185">
        <v>321</v>
      </c>
      <c r="H185">
        <v>330</v>
      </c>
      <c r="I185">
        <v>7</v>
      </c>
    </row>
    <row r="186" spans="1:9" x14ac:dyDescent="0.25">
      <c r="A186">
        <v>64</v>
      </c>
      <c r="B186">
        <v>71</v>
      </c>
      <c r="C186">
        <v>61</v>
      </c>
      <c r="D186">
        <v>73</v>
      </c>
      <c r="E186">
        <v>14</v>
      </c>
      <c r="F186">
        <v>491</v>
      </c>
      <c r="G186">
        <v>480</v>
      </c>
      <c r="H186">
        <v>524</v>
      </c>
      <c r="I186">
        <v>293</v>
      </c>
    </row>
    <row r="187" spans="1:9" x14ac:dyDescent="0.25">
      <c r="A187">
        <v>128</v>
      </c>
      <c r="B187">
        <v>96</v>
      </c>
      <c r="C187">
        <v>86</v>
      </c>
      <c r="D187">
        <v>98</v>
      </c>
      <c r="E187">
        <v>14</v>
      </c>
      <c r="F187">
        <v>935</v>
      </c>
      <c r="G187">
        <v>926</v>
      </c>
      <c r="H187">
        <v>955</v>
      </c>
      <c r="I187">
        <v>155</v>
      </c>
    </row>
    <row r="188" spans="1:9" x14ac:dyDescent="0.25">
      <c r="A188">
        <v>256</v>
      </c>
      <c r="B188">
        <v>529</v>
      </c>
      <c r="C188">
        <v>516</v>
      </c>
      <c r="D188">
        <v>534</v>
      </c>
      <c r="E188">
        <v>30</v>
      </c>
      <c r="F188">
        <v>1813</v>
      </c>
      <c r="G188">
        <v>1806</v>
      </c>
      <c r="H188">
        <v>1826</v>
      </c>
      <c r="I188">
        <v>87</v>
      </c>
    </row>
    <row r="189" spans="1:9" x14ac:dyDescent="0.25">
      <c r="A189">
        <v>512</v>
      </c>
      <c r="B189">
        <v>1284</v>
      </c>
      <c r="C189">
        <v>1278</v>
      </c>
      <c r="D189">
        <v>1290</v>
      </c>
      <c r="E189">
        <v>12</v>
      </c>
      <c r="F189">
        <v>3577</v>
      </c>
      <c r="G189">
        <v>3566</v>
      </c>
      <c r="H189">
        <v>3600</v>
      </c>
      <c r="I189">
        <v>157</v>
      </c>
    </row>
    <row r="190" spans="1:9" x14ac:dyDescent="0.25">
      <c r="A190">
        <v>1024</v>
      </c>
      <c r="B190">
        <v>2775</v>
      </c>
      <c r="C190">
        <v>2770</v>
      </c>
      <c r="D190">
        <v>2779</v>
      </c>
      <c r="E190">
        <v>9</v>
      </c>
      <c r="F190">
        <v>5132</v>
      </c>
      <c r="G190">
        <v>5115</v>
      </c>
      <c r="H190">
        <v>5159</v>
      </c>
      <c r="I190">
        <v>274</v>
      </c>
    </row>
    <row r="191" spans="1:9" x14ac:dyDescent="0.25">
      <c r="A191">
        <v>2048</v>
      </c>
      <c r="B191">
        <v>5756</v>
      </c>
      <c r="C191">
        <v>5751</v>
      </c>
      <c r="D191">
        <v>5759</v>
      </c>
      <c r="E191">
        <v>4</v>
      </c>
      <c r="F191">
        <v>10069</v>
      </c>
      <c r="G191">
        <v>10058</v>
      </c>
      <c r="H191">
        <v>10103</v>
      </c>
      <c r="I191">
        <v>288</v>
      </c>
    </row>
    <row r="192" spans="1:9" x14ac:dyDescent="0.25">
      <c r="A192">
        <v>4096</v>
      </c>
      <c r="B192">
        <v>11735</v>
      </c>
      <c r="C192">
        <v>11724</v>
      </c>
      <c r="D192">
        <v>11739</v>
      </c>
      <c r="E192">
        <v>16</v>
      </c>
      <c r="F192">
        <v>19949</v>
      </c>
      <c r="G192">
        <v>19938</v>
      </c>
      <c r="H192">
        <v>19978</v>
      </c>
      <c r="I192">
        <v>224</v>
      </c>
    </row>
    <row r="193" spans="1:9" x14ac:dyDescent="0.25">
      <c r="A193">
        <v>8192</v>
      </c>
      <c r="B193">
        <v>23673</v>
      </c>
      <c r="C193">
        <v>23665</v>
      </c>
      <c r="D193">
        <v>23679</v>
      </c>
      <c r="E193">
        <v>64</v>
      </c>
      <c r="F193">
        <v>39005</v>
      </c>
      <c r="G193">
        <v>38998</v>
      </c>
      <c r="H193">
        <v>39025</v>
      </c>
      <c r="I193">
        <v>128</v>
      </c>
    </row>
    <row r="194" spans="1:9" x14ac:dyDescent="0.25">
      <c r="A194">
        <v>16384</v>
      </c>
      <c r="B194">
        <v>47574</v>
      </c>
      <c r="C194">
        <v>47564</v>
      </c>
      <c r="D194">
        <v>47580</v>
      </c>
      <c r="E194">
        <v>256</v>
      </c>
      <c r="F194">
        <v>77118</v>
      </c>
      <c r="G194">
        <v>77115</v>
      </c>
      <c r="H194">
        <v>77126</v>
      </c>
      <c r="I194">
        <v>0</v>
      </c>
    </row>
    <row r="195" spans="1:9" x14ac:dyDescent="0.25">
      <c r="A195">
        <v>32768</v>
      </c>
      <c r="B195">
        <v>95413</v>
      </c>
      <c r="C195">
        <v>95388</v>
      </c>
      <c r="D195">
        <v>95443</v>
      </c>
      <c r="E195">
        <v>1024</v>
      </c>
      <c r="F195">
        <v>154107</v>
      </c>
      <c r="G195">
        <v>154081</v>
      </c>
      <c r="H195">
        <v>154151</v>
      </c>
      <c r="I195">
        <v>0</v>
      </c>
    </row>
    <row r="196" spans="1:9" x14ac:dyDescent="0.25">
      <c r="A196">
        <v>65536</v>
      </c>
      <c r="B196">
        <v>192859</v>
      </c>
      <c r="C196">
        <v>192699</v>
      </c>
      <c r="D196">
        <v>193045</v>
      </c>
      <c r="E196">
        <v>16384</v>
      </c>
      <c r="F196">
        <v>308005</v>
      </c>
      <c r="G196">
        <v>307959</v>
      </c>
      <c r="H196">
        <v>308038</v>
      </c>
      <c r="I196">
        <v>0</v>
      </c>
    </row>
    <row r="197" spans="1:9" x14ac:dyDescent="0.25">
      <c r="A197">
        <v>131072</v>
      </c>
      <c r="B197">
        <v>384372</v>
      </c>
      <c r="C197">
        <v>384149</v>
      </c>
      <c r="D197">
        <v>384503</v>
      </c>
      <c r="E197">
        <v>0</v>
      </c>
      <c r="F197">
        <v>615082</v>
      </c>
      <c r="G197">
        <v>615076</v>
      </c>
      <c r="H197">
        <v>615099</v>
      </c>
      <c r="I197">
        <v>0</v>
      </c>
    </row>
    <row r="198" spans="1:9" x14ac:dyDescent="0.25">
      <c r="A198">
        <v>262144</v>
      </c>
      <c r="B198">
        <v>766764</v>
      </c>
      <c r="C198">
        <v>766606</v>
      </c>
      <c r="D198">
        <v>766886</v>
      </c>
      <c r="E198">
        <v>0</v>
      </c>
      <c r="F198">
        <v>1229200</v>
      </c>
      <c r="G198">
        <v>1229194</v>
      </c>
      <c r="H198">
        <v>1229218</v>
      </c>
      <c r="I198">
        <v>131072</v>
      </c>
    </row>
    <row r="199" spans="1:9" x14ac:dyDescent="0.25">
      <c r="A199">
        <v>524288</v>
      </c>
      <c r="B199">
        <v>1531264</v>
      </c>
      <c r="C199">
        <v>1530798</v>
      </c>
      <c r="D199">
        <v>1531495</v>
      </c>
      <c r="E199">
        <v>0</v>
      </c>
      <c r="F199">
        <v>2458459</v>
      </c>
      <c r="G199">
        <v>2458261</v>
      </c>
      <c r="H199">
        <v>2458629</v>
      </c>
      <c r="I199">
        <v>0</v>
      </c>
    </row>
    <row r="200" spans="1:9" x14ac:dyDescent="0.25">
      <c r="A200">
        <v>1048576</v>
      </c>
      <c r="B200">
        <v>3061717</v>
      </c>
      <c r="C200">
        <v>3061146</v>
      </c>
      <c r="D200">
        <v>3062386</v>
      </c>
      <c r="E200">
        <v>0</v>
      </c>
      <c r="F200">
        <v>4916539</v>
      </c>
      <c r="G200">
        <v>4916462</v>
      </c>
      <c r="H200">
        <v>4916938</v>
      </c>
      <c r="I200">
        <v>2097152</v>
      </c>
    </row>
    <row r="201" spans="1:9" x14ac:dyDescent="0.25">
      <c r="A201">
        <v>2097152</v>
      </c>
      <c r="B201">
        <v>6121542</v>
      </c>
      <c r="C201">
        <v>6120660</v>
      </c>
      <c r="D201">
        <v>6121960</v>
      </c>
      <c r="E201">
        <v>0</v>
      </c>
      <c r="F201">
        <v>9832904</v>
      </c>
      <c r="G201">
        <v>9832902</v>
      </c>
      <c r="H201">
        <v>9832908</v>
      </c>
      <c r="I201">
        <v>8388608</v>
      </c>
    </row>
    <row r="202" spans="1:9" x14ac:dyDescent="0.25">
      <c r="A202" t="s">
        <v>12</v>
      </c>
    </row>
    <row r="203" spans="1:9" x14ac:dyDescent="0.25">
      <c r="A203">
        <v>2</v>
      </c>
      <c r="B203">
        <v>43</v>
      </c>
      <c r="C203">
        <v>43</v>
      </c>
      <c r="D203">
        <v>43</v>
      </c>
      <c r="E203">
        <v>0</v>
      </c>
      <c r="F203">
        <v>49</v>
      </c>
      <c r="G203">
        <v>46</v>
      </c>
      <c r="H203">
        <v>63</v>
      </c>
      <c r="I203">
        <v>51</v>
      </c>
    </row>
    <row r="204" spans="1:9" x14ac:dyDescent="0.25">
      <c r="A204">
        <v>4</v>
      </c>
      <c r="B204">
        <v>46</v>
      </c>
      <c r="C204">
        <v>46</v>
      </c>
      <c r="D204">
        <v>46</v>
      </c>
      <c r="E204">
        <v>0</v>
      </c>
      <c r="F204">
        <v>163</v>
      </c>
      <c r="G204">
        <v>161</v>
      </c>
      <c r="H204">
        <v>186</v>
      </c>
      <c r="I204">
        <v>61</v>
      </c>
    </row>
    <row r="205" spans="1:9" x14ac:dyDescent="0.25">
      <c r="A205">
        <v>8</v>
      </c>
      <c r="B205">
        <v>43</v>
      </c>
      <c r="C205">
        <v>43</v>
      </c>
      <c r="D205">
        <v>43</v>
      </c>
      <c r="E205">
        <v>0</v>
      </c>
      <c r="F205">
        <v>46</v>
      </c>
      <c r="G205">
        <v>46</v>
      </c>
      <c r="H205">
        <v>46</v>
      </c>
      <c r="I205">
        <v>0</v>
      </c>
    </row>
    <row r="206" spans="1:9" x14ac:dyDescent="0.25">
      <c r="A206">
        <v>16</v>
      </c>
      <c r="B206">
        <v>45</v>
      </c>
      <c r="C206">
        <v>45</v>
      </c>
      <c r="D206">
        <v>45</v>
      </c>
      <c r="E206">
        <v>0</v>
      </c>
      <c r="F206">
        <v>179</v>
      </c>
      <c r="G206">
        <v>176</v>
      </c>
      <c r="H206">
        <v>184</v>
      </c>
      <c r="I206">
        <v>6</v>
      </c>
    </row>
    <row r="207" spans="1:9" x14ac:dyDescent="0.25">
      <c r="A207">
        <v>32</v>
      </c>
      <c r="B207">
        <v>54</v>
      </c>
      <c r="C207">
        <v>54</v>
      </c>
      <c r="D207">
        <v>54</v>
      </c>
      <c r="E207">
        <v>0</v>
      </c>
      <c r="F207">
        <v>324</v>
      </c>
      <c r="G207">
        <v>321</v>
      </c>
      <c r="H207">
        <v>330</v>
      </c>
      <c r="I207">
        <v>12</v>
      </c>
    </row>
    <row r="208" spans="1:9" x14ac:dyDescent="0.25">
      <c r="A208">
        <v>64</v>
      </c>
      <c r="B208">
        <v>71</v>
      </c>
      <c r="C208">
        <v>61</v>
      </c>
      <c r="D208">
        <v>73</v>
      </c>
      <c r="E208">
        <v>14</v>
      </c>
      <c r="F208">
        <v>493</v>
      </c>
      <c r="G208">
        <v>480</v>
      </c>
      <c r="H208">
        <v>523</v>
      </c>
      <c r="I208">
        <v>284</v>
      </c>
    </row>
    <row r="209" spans="1:9" x14ac:dyDescent="0.25">
      <c r="A209">
        <v>128</v>
      </c>
      <c r="B209">
        <v>96</v>
      </c>
      <c r="C209">
        <v>86</v>
      </c>
      <c r="D209">
        <v>98</v>
      </c>
      <c r="E209">
        <v>14</v>
      </c>
      <c r="F209">
        <v>929</v>
      </c>
      <c r="G209">
        <v>926</v>
      </c>
      <c r="H209">
        <v>946</v>
      </c>
      <c r="I209">
        <v>43</v>
      </c>
    </row>
    <row r="210" spans="1:9" x14ac:dyDescent="0.25">
      <c r="A210">
        <v>256</v>
      </c>
      <c r="B210">
        <v>527</v>
      </c>
      <c r="C210">
        <v>524</v>
      </c>
      <c r="D210">
        <v>531</v>
      </c>
      <c r="E210">
        <v>6</v>
      </c>
      <c r="F210">
        <v>1818</v>
      </c>
      <c r="G210">
        <v>1806</v>
      </c>
      <c r="H210">
        <v>1849</v>
      </c>
      <c r="I210">
        <v>297</v>
      </c>
    </row>
    <row r="211" spans="1:9" x14ac:dyDescent="0.25">
      <c r="A211">
        <v>512</v>
      </c>
      <c r="B211">
        <v>1285</v>
      </c>
      <c r="C211">
        <v>1279</v>
      </c>
      <c r="D211">
        <v>1290</v>
      </c>
      <c r="E211">
        <v>12</v>
      </c>
      <c r="F211">
        <v>3576</v>
      </c>
      <c r="G211">
        <v>3565</v>
      </c>
      <c r="H211">
        <v>3589</v>
      </c>
      <c r="I211">
        <v>107</v>
      </c>
    </row>
    <row r="212" spans="1:9" x14ac:dyDescent="0.25">
      <c r="A212">
        <v>1024</v>
      </c>
      <c r="B212">
        <v>2776</v>
      </c>
      <c r="C212">
        <v>2769</v>
      </c>
      <c r="D212">
        <v>2780</v>
      </c>
      <c r="E212">
        <v>14</v>
      </c>
      <c r="F212">
        <v>5124</v>
      </c>
      <c r="G212">
        <v>5114</v>
      </c>
      <c r="H212">
        <v>5154</v>
      </c>
      <c r="I212">
        <v>174</v>
      </c>
    </row>
    <row r="213" spans="1:9" x14ac:dyDescent="0.25">
      <c r="A213">
        <v>2048</v>
      </c>
      <c r="B213">
        <v>5756</v>
      </c>
      <c r="C213">
        <v>5746</v>
      </c>
      <c r="D213">
        <v>5760</v>
      </c>
      <c r="E213">
        <v>20</v>
      </c>
      <c r="F213">
        <v>10066</v>
      </c>
      <c r="G213">
        <v>10056</v>
      </c>
      <c r="H213">
        <v>10094</v>
      </c>
      <c r="I213">
        <v>216</v>
      </c>
    </row>
    <row r="214" spans="1:9" x14ac:dyDescent="0.25">
      <c r="A214">
        <v>4096</v>
      </c>
      <c r="B214">
        <v>11735</v>
      </c>
      <c r="C214">
        <v>11726</v>
      </c>
      <c r="D214">
        <v>11740</v>
      </c>
      <c r="E214">
        <v>16</v>
      </c>
      <c r="F214">
        <v>19938</v>
      </c>
      <c r="G214">
        <v>19935</v>
      </c>
      <c r="H214">
        <v>19950</v>
      </c>
      <c r="I214">
        <v>0</v>
      </c>
    </row>
    <row r="215" spans="1:9" x14ac:dyDescent="0.25">
      <c r="A215">
        <v>8192</v>
      </c>
      <c r="B215">
        <v>23676</v>
      </c>
      <c r="C215">
        <v>23670</v>
      </c>
      <c r="D215">
        <v>23679</v>
      </c>
      <c r="E215">
        <v>0</v>
      </c>
      <c r="F215">
        <v>39002</v>
      </c>
      <c r="G215">
        <v>38991</v>
      </c>
      <c r="H215">
        <v>39026</v>
      </c>
      <c r="I215">
        <v>0</v>
      </c>
    </row>
    <row r="216" spans="1:9" x14ac:dyDescent="0.25">
      <c r="A216">
        <v>16384</v>
      </c>
      <c r="B216">
        <v>47574</v>
      </c>
      <c r="C216">
        <v>47566</v>
      </c>
      <c r="D216">
        <v>47579</v>
      </c>
      <c r="E216">
        <v>0</v>
      </c>
      <c r="F216">
        <v>77125</v>
      </c>
      <c r="G216">
        <v>77118</v>
      </c>
      <c r="H216">
        <v>77146</v>
      </c>
      <c r="I216">
        <v>0</v>
      </c>
    </row>
    <row r="217" spans="1:9" x14ac:dyDescent="0.25">
      <c r="A217">
        <v>32768</v>
      </c>
      <c r="B217">
        <v>95434</v>
      </c>
      <c r="C217">
        <v>95389</v>
      </c>
      <c r="D217">
        <v>95466</v>
      </c>
      <c r="E217">
        <v>1024</v>
      </c>
      <c r="F217">
        <v>154123</v>
      </c>
      <c r="G217">
        <v>154088</v>
      </c>
      <c r="H217">
        <v>154163</v>
      </c>
      <c r="I217">
        <v>0</v>
      </c>
    </row>
    <row r="218" spans="1:9" x14ac:dyDescent="0.25">
      <c r="A218">
        <v>65536</v>
      </c>
      <c r="B218">
        <v>192859</v>
      </c>
      <c r="C218">
        <v>192754</v>
      </c>
      <c r="D218">
        <v>193021</v>
      </c>
      <c r="E218">
        <v>8192</v>
      </c>
      <c r="F218">
        <v>308022</v>
      </c>
      <c r="G218">
        <v>308014</v>
      </c>
      <c r="H218">
        <v>308041</v>
      </c>
      <c r="I218">
        <v>0</v>
      </c>
    </row>
    <row r="219" spans="1:9" x14ac:dyDescent="0.25">
      <c r="A219">
        <v>131072</v>
      </c>
      <c r="B219">
        <v>384405</v>
      </c>
      <c r="C219">
        <v>384279</v>
      </c>
      <c r="D219">
        <v>384536</v>
      </c>
      <c r="E219">
        <v>0</v>
      </c>
      <c r="F219">
        <v>615085</v>
      </c>
      <c r="G219">
        <v>615076</v>
      </c>
      <c r="H219">
        <v>615111</v>
      </c>
      <c r="I219">
        <v>0</v>
      </c>
    </row>
    <row r="220" spans="1:9" x14ac:dyDescent="0.25">
      <c r="A220">
        <v>262144</v>
      </c>
      <c r="B220">
        <v>766714</v>
      </c>
      <c r="C220">
        <v>766518</v>
      </c>
      <c r="D220">
        <v>766978</v>
      </c>
      <c r="E220">
        <v>0</v>
      </c>
      <c r="F220">
        <v>1229205</v>
      </c>
      <c r="G220">
        <v>1229194</v>
      </c>
      <c r="H220">
        <v>1229221</v>
      </c>
      <c r="I220">
        <v>0</v>
      </c>
    </row>
    <row r="221" spans="1:9" x14ac:dyDescent="0.25">
      <c r="A221">
        <v>524288</v>
      </c>
      <c r="B221">
        <v>1531070</v>
      </c>
      <c r="C221">
        <v>1530055</v>
      </c>
      <c r="D221">
        <v>1531633</v>
      </c>
      <c r="E221">
        <v>0</v>
      </c>
      <c r="F221">
        <v>2458418</v>
      </c>
      <c r="G221">
        <v>2458246</v>
      </c>
      <c r="H221">
        <v>2458603</v>
      </c>
      <c r="I221">
        <v>524288</v>
      </c>
    </row>
    <row r="222" spans="1:9" x14ac:dyDescent="0.25">
      <c r="A222">
        <v>1048576</v>
      </c>
      <c r="B222">
        <v>3061851</v>
      </c>
      <c r="C222">
        <v>3061343</v>
      </c>
      <c r="D222">
        <v>3062564</v>
      </c>
      <c r="E222">
        <v>0</v>
      </c>
      <c r="F222">
        <v>4916481</v>
      </c>
      <c r="G222">
        <v>4916463</v>
      </c>
      <c r="H222">
        <v>4916515</v>
      </c>
      <c r="I222">
        <v>2097152</v>
      </c>
    </row>
    <row r="223" spans="1:9" x14ac:dyDescent="0.25">
      <c r="A223">
        <v>2097152</v>
      </c>
      <c r="B223">
        <v>6121293</v>
      </c>
      <c r="C223">
        <v>6120678</v>
      </c>
      <c r="D223">
        <v>6121827</v>
      </c>
      <c r="E223">
        <v>0</v>
      </c>
      <c r="F223">
        <v>9832952</v>
      </c>
      <c r="G223">
        <v>9832919</v>
      </c>
      <c r="H223">
        <v>9832989</v>
      </c>
      <c r="I223">
        <v>8388608</v>
      </c>
    </row>
    <row r="224" spans="1:9" x14ac:dyDescent="0.25">
      <c r="A224" t="s">
        <v>13</v>
      </c>
    </row>
    <row r="225" spans="1:9" x14ac:dyDescent="0.25">
      <c r="A225">
        <v>2</v>
      </c>
      <c r="B225">
        <v>43</v>
      </c>
      <c r="C225">
        <v>43</v>
      </c>
      <c r="D225">
        <v>43</v>
      </c>
      <c r="E225">
        <v>0</v>
      </c>
      <c r="F225">
        <v>49</v>
      </c>
      <c r="G225">
        <v>46</v>
      </c>
      <c r="H225">
        <v>63</v>
      </c>
      <c r="I225">
        <v>51</v>
      </c>
    </row>
    <row r="226" spans="1:9" x14ac:dyDescent="0.25">
      <c r="A226">
        <v>4</v>
      </c>
      <c r="B226">
        <v>46</v>
      </c>
      <c r="C226">
        <v>46</v>
      </c>
      <c r="D226">
        <v>46</v>
      </c>
      <c r="E226">
        <v>0</v>
      </c>
      <c r="F226">
        <v>166</v>
      </c>
      <c r="G226">
        <v>161</v>
      </c>
      <c r="H226">
        <v>174</v>
      </c>
      <c r="I226">
        <v>16</v>
      </c>
    </row>
    <row r="227" spans="1:9" x14ac:dyDescent="0.25">
      <c r="A227">
        <v>8</v>
      </c>
      <c r="B227">
        <v>43</v>
      </c>
      <c r="C227">
        <v>43</v>
      </c>
      <c r="D227">
        <v>43</v>
      </c>
      <c r="E227">
        <v>0</v>
      </c>
      <c r="F227">
        <v>46</v>
      </c>
      <c r="G227">
        <v>46</v>
      </c>
      <c r="H227">
        <v>46</v>
      </c>
      <c r="I227">
        <v>0</v>
      </c>
    </row>
    <row r="228" spans="1:9" x14ac:dyDescent="0.25">
      <c r="A228">
        <v>16</v>
      </c>
      <c r="B228">
        <v>45</v>
      </c>
      <c r="C228">
        <v>45</v>
      </c>
      <c r="D228">
        <v>45</v>
      </c>
      <c r="E228">
        <v>0</v>
      </c>
      <c r="F228">
        <v>183</v>
      </c>
      <c r="G228">
        <v>176</v>
      </c>
      <c r="H228">
        <v>203</v>
      </c>
      <c r="I228">
        <v>92</v>
      </c>
    </row>
    <row r="229" spans="1:9" x14ac:dyDescent="0.25">
      <c r="A229">
        <v>32</v>
      </c>
      <c r="B229">
        <v>54</v>
      </c>
      <c r="C229">
        <v>54</v>
      </c>
      <c r="D229">
        <v>54</v>
      </c>
      <c r="E229">
        <v>0</v>
      </c>
      <c r="F229">
        <v>325</v>
      </c>
      <c r="G229">
        <v>321</v>
      </c>
      <c r="H229">
        <v>330</v>
      </c>
      <c r="I229">
        <v>18</v>
      </c>
    </row>
    <row r="230" spans="1:9" x14ac:dyDescent="0.25">
      <c r="A230">
        <v>64</v>
      </c>
      <c r="B230">
        <v>71</v>
      </c>
      <c r="C230">
        <v>61</v>
      </c>
      <c r="D230">
        <v>73</v>
      </c>
      <c r="E230">
        <v>14</v>
      </c>
      <c r="F230">
        <v>489</v>
      </c>
      <c r="G230">
        <v>480</v>
      </c>
      <c r="H230">
        <v>515</v>
      </c>
      <c r="I230">
        <v>170</v>
      </c>
    </row>
    <row r="231" spans="1:9" x14ac:dyDescent="0.25">
      <c r="A231">
        <v>128</v>
      </c>
      <c r="B231">
        <v>96</v>
      </c>
      <c r="C231">
        <v>86</v>
      </c>
      <c r="D231">
        <v>98</v>
      </c>
      <c r="E231">
        <v>14</v>
      </c>
      <c r="F231">
        <v>929</v>
      </c>
      <c r="G231">
        <v>926</v>
      </c>
      <c r="H231">
        <v>944</v>
      </c>
      <c r="I231">
        <v>32</v>
      </c>
    </row>
    <row r="232" spans="1:9" x14ac:dyDescent="0.25">
      <c r="A232">
        <v>256</v>
      </c>
      <c r="B232">
        <v>528</v>
      </c>
      <c r="C232">
        <v>521</v>
      </c>
      <c r="D232">
        <v>535</v>
      </c>
      <c r="E232">
        <v>13</v>
      </c>
      <c r="F232">
        <v>1816</v>
      </c>
      <c r="G232">
        <v>1804</v>
      </c>
      <c r="H232">
        <v>1849</v>
      </c>
      <c r="I232">
        <v>235</v>
      </c>
    </row>
    <row r="233" spans="1:9" x14ac:dyDescent="0.25">
      <c r="A233">
        <v>512</v>
      </c>
      <c r="B233">
        <v>1284</v>
      </c>
      <c r="C233">
        <v>1273</v>
      </c>
      <c r="D233">
        <v>1290</v>
      </c>
      <c r="E233">
        <v>23</v>
      </c>
      <c r="F233">
        <v>3574</v>
      </c>
      <c r="G233">
        <v>3566</v>
      </c>
      <c r="H233">
        <v>3586</v>
      </c>
      <c r="I233">
        <v>80</v>
      </c>
    </row>
    <row r="234" spans="1:9" x14ac:dyDescent="0.25">
      <c r="A234">
        <v>1024</v>
      </c>
      <c r="B234">
        <v>2775</v>
      </c>
      <c r="C234">
        <v>2764</v>
      </c>
      <c r="D234">
        <v>2779</v>
      </c>
      <c r="E234">
        <v>19</v>
      </c>
      <c r="F234">
        <v>5122</v>
      </c>
      <c r="G234">
        <v>5114</v>
      </c>
      <c r="H234">
        <v>5150</v>
      </c>
      <c r="I234">
        <v>116</v>
      </c>
    </row>
    <row r="235" spans="1:9" x14ac:dyDescent="0.25">
      <c r="A235">
        <v>2048</v>
      </c>
      <c r="B235">
        <v>5755</v>
      </c>
      <c r="C235">
        <v>5748</v>
      </c>
      <c r="D235">
        <v>5759</v>
      </c>
      <c r="E235">
        <v>20</v>
      </c>
      <c r="F235">
        <v>10070</v>
      </c>
      <c r="G235">
        <v>10056</v>
      </c>
      <c r="H235">
        <v>10094</v>
      </c>
      <c r="I235">
        <v>296</v>
      </c>
    </row>
    <row r="236" spans="1:9" x14ac:dyDescent="0.25">
      <c r="A236">
        <v>4096</v>
      </c>
      <c r="B236">
        <v>11734</v>
      </c>
      <c r="C236">
        <v>11724</v>
      </c>
      <c r="D236">
        <v>11740</v>
      </c>
      <c r="E236">
        <v>16</v>
      </c>
      <c r="F236">
        <v>19942</v>
      </c>
      <c r="G236">
        <v>19936</v>
      </c>
      <c r="H236">
        <v>19968</v>
      </c>
      <c r="I236">
        <v>96</v>
      </c>
    </row>
    <row r="237" spans="1:9" x14ac:dyDescent="0.25">
      <c r="A237">
        <v>8192</v>
      </c>
      <c r="B237">
        <v>23674</v>
      </c>
      <c r="C237">
        <v>23665</v>
      </c>
      <c r="D237">
        <v>23679</v>
      </c>
      <c r="E237">
        <v>0</v>
      </c>
      <c r="F237">
        <v>39002</v>
      </c>
      <c r="G237">
        <v>38995</v>
      </c>
      <c r="H237">
        <v>39025</v>
      </c>
      <c r="I237">
        <v>0</v>
      </c>
    </row>
    <row r="238" spans="1:9" x14ac:dyDescent="0.25">
      <c r="A238">
        <v>16384</v>
      </c>
      <c r="B238">
        <v>47575</v>
      </c>
      <c r="C238">
        <v>47571</v>
      </c>
      <c r="D238">
        <v>47580</v>
      </c>
      <c r="E238">
        <v>256</v>
      </c>
      <c r="F238">
        <v>77123</v>
      </c>
      <c r="G238">
        <v>77118</v>
      </c>
      <c r="H238">
        <v>77148</v>
      </c>
      <c r="I238">
        <v>0</v>
      </c>
    </row>
    <row r="239" spans="1:9" x14ac:dyDescent="0.25">
      <c r="A239">
        <v>32768</v>
      </c>
      <c r="B239">
        <v>95416</v>
      </c>
      <c r="C239">
        <v>95390</v>
      </c>
      <c r="D239">
        <v>95445</v>
      </c>
      <c r="E239">
        <v>0</v>
      </c>
      <c r="F239">
        <v>154103</v>
      </c>
      <c r="G239">
        <v>154081</v>
      </c>
      <c r="H239">
        <v>154144</v>
      </c>
      <c r="I239">
        <v>0</v>
      </c>
    </row>
    <row r="240" spans="1:9" x14ac:dyDescent="0.25">
      <c r="A240">
        <v>65536</v>
      </c>
      <c r="B240">
        <v>192843</v>
      </c>
      <c r="C240">
        <v>192754</v>
      </c>
      <c r="D240">
        <v>192998</v>
      </c>
      <c r="E240">
        <v>8192</v>
      </c>
      <c r="F240">
        <v>307997</v>
      </c>
      <c r="G240">
        <v>307953</v>
      </c>
      <c r="H240">
        <v>308026</v>
      </c>
      <c r="I240">
        <v>0</v>
      </c>
    </row>
    <row r="241" spans="1:9" x14ac:dyDescent="0.25">
      <c r="A241">
        <v>131072</v>
      </c>
      <c r="B241">
        <v>384372</v>
      </c>
      <c r="C241">
        <v>384236</v>
      </c>
      <c r="D241">
        <v>384481</v>
      </c>
      <c r="E241">
        <v>16384</v>
      </c>
      <c r="F241">
        <v>615074</v>
      </c>
      <c r="G241">
        <v>615036</v>
      </c>
      <c r="H241">
        <v>615094</v>
      </c>
      <c r="I241">
        <v>0</v>
      </c>
    </row>
    <row r="242" spans="1:9" x14ac:dyDescent="0.25">
      <c r="A242">
        <v>262144</v>
      </c>
      <c r="B242">
        <v>766677</v>
      </c>
      <c r="C242">
        <v>766545</v>
      </c>
      <c r="D242">
        <v>766894</v>
      </c>
      <c r="E242">
        <v>0</v>
      </c>
      <c r="F242">
        <v>1229200</v>
      </c>
      <c r="G242">
        <v>1229194</v>
      </c>
      <c r="H242">
        <v>1229219</v>
      </c>
      <c r="I242">
        <v>0</v>
      </c>
    </row>
    <row r="243" spans="1:9" x14ac:dyDescent="0.25">
      <c r="A243">
        <v>524288</v>
      </c>
      <c r="B243">
        <v>1531332</v>
      </c>
      <c r="C243">
        <v>1531180</v>
      </c>
      <c r="D243">
        <v>1531441</v>
      </c>
      <c r="E243">
        <v>0</v>
      </c>
      <c r="F243">
        <v>2458407</v>
      </c>
      <c r="G243">
        <v>2458264</v>
      </c>
      <c r="H243">
        <v>2458530</v>
      </c>
      <c r="I243">
        <v>0</v>
      </c>
    </row>
    <row r="244" spans="1:9" x14ac:dyDescent="0.25">
      <c r="A244">
        <v>1048576</v>
      </c>
      <c r="B244">
        <v>3061781</v>
      </c>
      <c r="C244">
        <v>3061238</v>
      </c>
      <c r="D244">
        <v>3062546</v>
      </c>
      <c r="E244">
        <v>0</v>
      </c>
      <c r="F244">
        <v>4916520</v>
      </c>
      <c r="G244">
        <v>4916462</v>
      </c>
      <c r="H244">
        <v>4916665</v>
      </c>
      <c r="I244">
        <v>0</v>
      </c>
    </row>
    <row r="245" spans="1:9" x14ac:dyDescent="0.25">
      <c r="A245">
        <v>2097152</v>
      </c>
      <c r="B245">
        <v>6121071</v>
      </c>
      <c r="C245">
        <v>6120629</v>
      </c>
      <c r="D245">
        <v>6121424</v>
      </c>
      <c r="E245">
        <v>4194304</v>
      </c>
      <c r="F245">
        <v>9832908</v>
      </c>
      <c r="G245">
        <v>9832902</v>
      </c>
      <c r="H245">
        <v>9832923</v>
      </c>
      <c r="I245">
        <v>0</v>
      </c>
    </row>
    <row r="246" spans="1:9" x14ac:dyDescent="0.25">
      <c r="A246" t="s">
        <v>14</v>
      </c>
    </row>
    <row r="247" spans="1:9" x14ac:dyDescent="0.25">
      <c r="A247">
        <v>2</v>
      </c>
      <c r="B247">
        <v>43</v>
      </c>
      <c r="C247">
        <v>43</v>
      </c>
      <c r="D247">
        <v>43</v>
      </c>
      <c r="E247">
        <v>0</v>
      </c>
      <c r="F247">
        <v>49</v>
      </c>
      <c r="G247">
        <v>46</v>
      </c>
      <c r="H247">
        <v>63</v>
      </c>
      <c r="I247">
        <v>51</v>
      </c>
    </row>
    <row r="248" spans="1:9" x14ac:dyDescent="0.25">
      <c r="A248">
        <v>4</v>
      </c>
      <c r="B248">
        <v>46</v>
      </c>
      <c r="C248">
        <v>46</v>
      </c>
      <c r="D248">
        <v>46</v>
      </c>
      <c r="E248">
        <v>0</v>
      </c>
      <c r="F248">
        <v>165</v>
      </c>
      <c r="G248">
        <v>161</v>
      </c>
      <c r="H248">
        <v>169</v>
      </c>
      <c r="I248">
        <v>10</v>
      </c>
    </row>
    <row r="249" spans="1:9" x14ac:dyDescent="0.25">
      <c r="A249">
        <v>8</v>
      </c>
      <c r="B249">
        <v>43</v>
      </c>
      <c r="C249">
        <v>43</v>
      </c>
      <c r="D249">
        <v>43</v>
      </c>
      <c r="E249">
        <v>0</v>
      </c>
      <c r="F249">
        <v>49</v>
      </c>
      <c r="G249">
        <v>46</v>
      </c>
      <c r="H249">
        <v>65</v>
      </c>
      <c r="I249">
        <v>64</v>
      </c>
    </row>
    <row r="250" spans="1:9" x14ac:dyDescent="0.25">
      <c r="A250">
        <v>16</v>
      </c>
      <c r="B250">
        <v>45</v>
      </c>
      <c r="C250">
        <v>45</v>
      </c>
      <c r="D250">
        <v>45</v>
      </c>
      <c r="E250">
        <v>0</v>
      </c>
      <c r="F250">
        <v>183</v>
      </c>
      <c r="G250">
        <v>178</v>
      </c>
      <c r="H250">
        <v>203</v>
      </c>
      <c r="I250">
        <v>54</v>
      </c>
    </row>
    <row r="251" spans="1:9" x14ac:dyDescent="0.25">
      <c r="A251">
        <v>32</v>
      </c>
      <c r="B251">
        <v>54</v>
      </c>
      <c r="C251">
        <v>54</v>
      </c>
      <c r="D251">
        <v>54</v>
      </c>
      <c r="E251">
        <v>0</v>
      </c>
      <c r="F251">
        <v>326</v>
      </c>
      <c r="G251">
        <v>323</v>
      </c>
      <c r="H251">
        <v>330</v>
      </c>
      <c r="I251">
        <v>4</v>
      </c>
    </row>
    <row r="252" spans="1:9" x14ac:dyDescent="0.25">
      <c r="A252">
        <v>64</v>
      </c>
      <c r="B252">
        <v>71</v>
      </c>
      <c r="C252">
        <v>61</v>
      </c>
      <c r="D252">
        <v>73</v>
      </c>
      <c r="E252">
        <v>14</v>
      </c>
      <c r="F252">
        <v>491</v>
      </c>
      <c r="G252">
        <v>480</v>
      </c>
      <c r="H252">
        <v>509</v>
      </c>
      <c r="I252">
        <v>107</v>
      </c>
    </row>
    <row r="253" spans="1:9" x14ac:dyDescent="0.25">
      <c r="A253">
        <v>128</v>
      </c>
      <c r="B253">
        <v>96</v>
      </c>
      <c r="C253">
        <v>86</v>
      </c>
      <c r="D253">
        <v>98</v>
      </c>
      <c r="E253">
        <v>14</v>
      </c>
      <c r="F253">
        <v>931</v>
      </c>
      <c r="G253">
        <v>924</v>
      </c>
      <c r="H253">
        <v>954</v>
      </c>
      <c r="I253">
        <v>115</v>
      </c>
    </row>
    <row r="254" spans="1:9" x14ac:dyDescent="0.25">
      <c r="A254">
        <v>256</v>
      </c>
      <c r="B254">
        <v>528</v>
      </c>
      <c r="C254">
        <v>516</v>
      </c>
      <c r="D254">
        <v>535</v>
      </c>
      <c r="E254">
        <v>26</v>
      </c>
      <c r="F254">
        <v>1819</v>
      </c>
      <c r="G254">
        <v>1806</v>
      </c>
      <c r="H254">
        <v>1839</v>
      </c>
      <c r="I254">
        <v>216</v>
      </c>
    </row>
    <row r="255" spans="1:9" x14ac:dyDescent="0.25">
      <c r="A255">
        <v>512</v>
      </c>
      <c r="B255">
        <v>1284</v>
      </c>
      <c r="C255">
        <v>1274</v>
      </c>
      <c r="D255">
        <v>1290</v>
      </c>
      <c r="E255">
        <v>23</v>
      </c>
      <c r="F255">
        <v>3570</v>
      </c>
      <c r="G255">
        <v>3564</v>
      </c>
      <c r="H255">
        <v>3585</v>
      </c>
      <c r="I255">
        <v>46</v>
      </c>
    </row>
    <row r="256" spans="1:9" x14ac:dyDescent="0.25">
      <c r="A256">
        <v>1024</v>
      </c>
      <c r="B256">
        <v>2776</v>
      </c>
      <c r="C256">
        <v>2766</v>
      </c>
      <c r="D256">
        <v>2779</v>
      </c>
      <c r="E256">
        <v>16</v>
      </c>
      <c r="F256">
        <v>5124</v>
      </c>
      <c r="G256">
        <v>5114</v>
      </c>
      <c r="H256">
        <v>5154</v>
      </c>
      <c r="I256">
        <v>214</v>
      </c>
    </row>
    <row r="257" spans="1:9" x14ac:dyDescent="0.25">
      <c r="A257">
        <v>2048</v>
      </c>
      <c r="B257">
        <v>5755</v>
      </c>
      <c r="C257">
        <v>5746</v>
      </c>
      <c r="D257">
        <v>5760</v>
      </c>
      <c r="E257">
        <v>20</v>
      </c>
      <c r="F257">
        <v>10065</v>
      </c>
      <c r="G257">
        <v>10056</v>
      </c>
      <c r="H257">
        <v>10093</v>
      </c>
      <c r="I257">
        <v>176</v>
      </c>
    </row>
    <row r="258" spans="1:9" x14ac:dyDescent="0.25">
      <c r="A258">
        <v>4096</v>
      </c>
      <c r="B258">
        <v>11735</v>
      </c>
      <c r="C258">
        <v>11725</v>
      </c>
      <c r="D258">
        <v>11739</v>
      </c>
      <c r="E258">
        <v>16</v>
      </c>
      <c r="F258">
        <v>19938</v>
      </c>
      <c r="G258">
        <v>19935</v>
      </c>
      <c r="H258">
        <v>19950</v>
      </c>
      <c r="I258">
        <v>32</v>
      </c>
    </row>
    <row r="259" spans="1:9" x14ac:dyDescent="0.25">
      <c r="A259">
        <v>8192</v>
      </c>
      <c r="B259">
        <v>23675</v>
      </c>
      <c r="C259">
        <v>23664</v>
      </c>
      <c r="D259">
        <v>23679</v>
      </c>
      <c r="E259">
        <v>64</v>
      </c>
      <c r="F259">
        <v>39008</v>
      </c>
      <c r="G259">
        <v>38998</v>
      </c>
      <c r="H259">
        <v>39038</v>
      </c>
      <c r="I259">
        <v>256</v>
      </c>
    </row>
    <row r="260" spans="1:9" x14ac:dyDescent="0.25">
      <c r="A260">
        <v>16384</v>
      </c>
      <c r="B260">
        <v>47574</v>
      </c>
      <c r="C260">
        <v>47564</v>
      </c>
      <c r="D260">
        <v>47579</v>
      </c>
      <c r="E260">
        <v>256</v>
      </c>
      <c r="F260">
        <v>77120</v>
      </c>
      <c r="G260">
        <v>77115</v>
      </c>
      <c r="H260">
        <v>77138</v>
      </c>
      <c r="I260">
        <v>0</v>
      </c>
    </row>
    <row r="261" spans="1:9" x14ac:dyDescent="0.25">
      <c r="A261">
        <v>32768</v>
      </c>
      <c r="B261">
        <v>95427</v>
      </c>
      <c r="C261">
        <v>95394</v>
      </c>
      <c r="D261">
        <v>95475</v>
      </c>
      <c r="E261">
        <v>1024</v>
      </c>
      <c r="F261">
        <v>154096</v>
      </c>
      <c r="G261">
        <v>154069</v>
      </c>
      <c r="H261">
        <v>154163</v>
      </c>
      <c r="I261">
        <v>0</v>
      </c>
    </row>
    <row r="262" spans="1:9" x14ac:dyDescent="0.25">
      <c r="A262">
        <v>65536</v>
      </c>
      <c r="B262">
        <v>192864</v>
      </c>
      <c r="C262">
        <v>192679</v>
      </c>
      <c r="D262">
        <v>193010</v>
      </c>
      <c r="E262">
        <v>8192</v>
      </c>
      <c r="F262">
        <v>308009</v>
      </c>
      <c r="G262">
        <v>307976</v>
      </c>
      <c r="H262">
        <v>308046</v>
      </c>
      <c r="I262">
        <v>0</v>
      </c>
    </row>
    <row r="263" spans="1:9" x14ac:dyDescent="0.25">
      <c r="A263">
        <v>131072</v>
      </c>
      <c r="B263">
        <v>384346</v>
      </c>
      <c r="C263">
        <v>384191</v>
      </c>
      <c r="D263">
        <v>384468</v>
      </c>
      <c r="E263">
        <v>16384</v>
      </c>
      <c r="F263">
        <v>615082</v>
      </c>
      <c r="G263">
        <v>615074</v>
      </c>
      <c r="H263">
        <v>615100</v>
      </c>
      <c r="I263">
        <v>0</v>
      </c>
    </row>
    <row r="264" spans="1:9" x14ac:dyDescent="0.25">
      <c r="A264">
        <v>262144</v>
      </c>
      <c r="B264">
        <v>766720</v>
      </c>
      <c r="C264">
        <v>766594</v>
      </c>
      <c r="D264">
        <v>766846</v>
      </c>
      <c r="E264">
        <v>65536</v>
      </c>
      <c r="F264">
        <v>1229201</v>
      </c>
      <c r="G264">
        <v>1229194</v>
      </c>
      <c r="H264">
        <v>1229215</v>
      </c>
      <c r="I264">
        <v>0</v>
      </c>
    </row>
    <row r="265" spans="1:9" x14ac:dyDescent="0.25">
      <c r="A265">
        <v>524288</v>
      </c>
      <c r="B265">
        <v>1531206</v>
      </c>
      <c r="C265">
        <v>1530489</v>
      </c>
      <c r="D265">
        <v>1531585</v>
      </c>
      <c r="E265">
        <v>262144</v>
      </c>
      <c r="F265">
        <v>2458444</v>
      </c>
      <c r="G265">
        <v>2458251</v>
      </c>
      <c r="H265">
        <v>2458586</v>
      </c>
      <c r="I265">
        <v>0</v>
      </c>
    </row>
    <row r="266" spans="1:9" x14ac:dyDescent="0.25">
      <c r="A266">
        <v>1048576</v>
      </c>
      <c r="B266">
        <v>3061652</v>
      </c>
      <c r="C266">
        <v>3061115</v>
      </c>
      <c r="D266">
        <v>3062270</v>
      </c>
      <c r="E266">
        <v>0</v>
      </c>
      <c r="F266">
        <v>4916468</v>
      </c>
      <c r="G266">
        <v>4916462</v>
      </c>
      <c r="H266">
        <v>4916478</v>
      </c>
      <c r="I266">
        <v>2097152</v>
      </c>
    </row>
    <row r="267" spans="1:9" x14ac:dyDescent="0.25">
      <c r="A267">
        <v>2097152</v>
      </c>
      <c r="B267">
        <v>6121256</v>
      </c>
      <c r="C267">
        <v>6120472</v>
      </c>
      <c r="D267">
        <v>6121875</v>
      </c>
      <c r="E267">
        <v>0</v>
      </c>
      <c r="F267">
        <v>9832909</v>
      </c>
      <c r="G267">
        <v>9832902</v>
      </c>
      <c r="H267">
        <v>9832935</v>
      </c>
      <c r="I267">
        <v>0</v>
      </c>
    </row>
    <row r="268" spans="1:9" x14ac:dyDescent="0.25">
      <c r="A268" t="s">
        <v>15</v>
      </c>
    </row>
    <row r="269" spans="1:9" x14ac:dyDescent="0.25">
      <c r="A269">
        <v>2</v>
      </c>
      <c r="B269">
        <v>43</v>
      </c>
      <c r="C269">
        <v>43</v>
      </c>
      <c r="D269">
        <v>43</v>
      </c>
      <c r="E269">
        <v>0</v>
      </c>
      <c r="F269">
        <v>49</v>
      </c>
      <c r="G269">
        <v>46</v>
      </c>
      <c r="H269">
        <v>63</v>
      </c>
      <c r="I269">
        <v>51</v>
      </c>
    </row>
    <row r="270" spans="1:9" x14ac:dyDescent="0.25">
      <c r="A270">
        <v>4</v>
      </c>
      <c r="B270">
        <v>46</v>
      </c>
      <c r="C270">
        <v>46</v>
      </c>
      <c r="D270">
        <v>46</v>
      </c>
      <c r="E270">
        <v>0</v>
      </c>
      <c r="F270">
        <v>164</v>
      </c>
      <c r="G270">
        <v>161</v>
      </c>
      <c r="H270">
        <v>169</v>
      </c>
      <c r="I270">
        <v>9</v>
      </c>
    </row>
    <row r="271" spans="1:9" x14ac:dyDescent="0.25">
      <c r="A271">
        <v>8</v>
      </c>
      <c r="B271">
        <v>43</v>
      </c>
      <c r="C271">
        <v>43</v>
      </c>
      <c r="D271">
        <v>43</v>
      </c>
      <c r="E271">
        <v>0</v>
      </c>
      <c r="F271">
        <v>46</v>
      </c>
      <c r="G271">
        <v>46</v>
      </c>
      <c r="H271">
        <v>46</v>
      </c>
      <c r="I271">
        <v>0</v>
      </c>
    </row>
    <row r="272" spans="1:9" x14ac:dyDescent="0.25">
      <c r="A272">
        <v>16</v>
      </c>
      <c r="B272">
        <v>45</v>
      </c>
      <c r="C272">
        <v>45</v>
      </c>
      <c r="D272">
        <v>45</v>
      </c>
      <c r="E272">
        <v>0</v>
      </c>
      <c r="F272">
        <v>180</v>
      </c>
      <c r="G272">
        <v>179</v>
      </c>
      <c r="H272">
        <v>184</v>
      </c>
      <c r="I272">
        <v>4</v>
      </c>
    </row>
    <row r="273" spans="1:9" x14ac:dyDescent="0.25">
      <c r="A273">
        <v>32</v>
      </c>
      <c r="B273">
        <v>54</v>
      </c>
      <c r="C273">
        <v>54</v>
      </c>
      <c r="D273">
        <v>54</v>
      </c>
      <c r="E273">
        <v>0</v>
      </c>
      <c r="F273">
        <v>327</v>
      </c>
      <c r="G273">
        <v>321</v>
      </c>
      <c r="H273">
        <v>339</v>
      </c>
      <c r="I273">
        <v>40</v>
      </c>
    </row>
    <row r="274" spans="1:9" x14ac:dyDescent="0.25">
      <c r="A274">
        <v>64</v>
      </c>
      <c r="B274">
        <v>71</v>
      </c>
      <c r="C274">
        <v>61</v>
      </c>
      <c r="D274">
        <v>73</v>
      </c>
      <c r="E274">
        <v>14</v>
      </c>
      <c r="F274">
        <v>490</v>
      </c>
      <c r="G274">
        <v>480</v>
      </c>
      <c r="H274">
        <v>520</v>
      </c>
      <c r="I274">
        <v>178</v>
      </c>
    </row>
    <row r="275" spans="1:9" x14ac:dyDescent="0.25">
      <c r="A275">
        <v>128</v>
      </c>
      <c r="B275">
        <v>96</v>
      </c>
      <c r="C275">
        <v>86</v>
      </c>
      <c r="D275">
        <v>98</v>
      </c>
      <c r="E275">
        <v>14</v>
      </c>
      <c r="F275">
        <v>934</v>
      </c>
      <c r="G275">
        <v>926</v>
      </c>
      <c r="H275">
        <v>959</v>
      </c>
      <c r="I275">
        <v>148</v>
      </c>
    </row>
    <row r="276" spans="1:9" x14ac:dyDescent="0.25">
      <c r="A276">
        <v>256</v>
      </c>
      <c r="B276">
        <v>528</v>
      </c>
      <c r="C276">
        <v>521</v>
      </c>
      <c r="D276">
        <v>534</v>
      </c>
      <c r="E276">
        <v>12</v>
      </c>
      <c r="F276">
        <v>1815</v>
      </c>
      <c r="G276">
        <v>1806</v>
      </c>
      <c r="H276">
        <v>1839</v>
      </c>
      <c r="I276">
        <v>148</v>
      </c>
    </row>
    <row r="277" spans="1:9" x14ac:dyDescent="0.25">
      <c r="A277">
        <v>512</v>
      </c>
      <c r="B277">
        <v>1285</v>
      </c>
      <c r="C277">
        <v>1273</v>
      </c>
      <c r="D277">
        <v>1290</v>
      </c>
      <c r="E277">
        <v>26</v>
      </c>
      <c r="F277">
        <v>3576</v>
      </c>
      <c r="G277">
        <v>3565</v>
      </c>
      <c r="H277">
        <v>3600</v>
      </c>
      <c r="I277">
        <v>191</v>
      </c>
    </row>
    <row r="278" spans="1:9" x14ac:dyDescent="0.25">
      <c r="A278">
        <v>1024</v>
      </c>
      <c r="B278">
        <v>2774</v>
      </c>
      <c r="C278">
        <v>2764</v>
      </c>
      <c r="D278">
        <v>2779</v>
      </c>
      <c r="E278">
        <v>16</v>
      </c>
      <c r="F278">
        <v>5126</v>
      </c>
      <c r="G278">
        <v>5118</v>
      </c>
      <c r="H278">
        <v>5139</v>
      </c>
      <c r="I278">
        <v>94</v>
      </c>
    </row>
    <row r="279" spans="1:9" x14ac:dyDescent="0.25">
      <c r="A279">
        <v>2048</v>
      </c>
      <c r="B279">
        <v>5755</v>
      </c>
      <c r="C279">
        <v>5751</v>
      </c>
      <c r="D279">
        <v>5760</v>
      </c>
      <c r="E279">
        <v>8</v>
      </c>
      <c r="F279">
        <v>10071</v>
      </c>
      <c r="G279">
        <v>10056</v>
      </c>
      <c r="H279">
        <v>10104</v>
      </c>
      <c r="I279">
        <v>336</v>
      </c>
    </row>
    <row r="280" spans="1:9" x14ac:dyDescent="0.25">
      <c r="A280">
        <v>4096</v>
      </c>
      <c r="B280">
        <v>11734</v>
      </c>
      <c r="C280">
        <v>11726</v>
      </c>
      <c r="D280">
        <v>11739</v>
      </c>
      <c r="E280">
        <v>16</v>
      </c>
      <c r="F280">
        <v>19941</v>
      </c>
      <c r="G280">
        <v>19933</v>
      </c>
      <c r="H280">
        <v>19961</v>
      </c>
      <c r="I280">
        <v>64</v>
      </c>
    </row>
    <row r="281" spans="1:9" x14ac:dyDescent="0.25">
      <c r="A281">
        <v>8192</v>
      </c>
      <c r="B281">
        <v>23674</v>
      </c>
      <c r="C281">
        <v>23665</v>
      </c>
      <c r="D281">
        <v>23680</v>
      </c>
      <c r="E281">
        <v>0</v>
      </c>
      <c r="F281">
        <v>39001</v>
      </c>
      <c r="G281">
        <v>38998</v>
      </c>
      <c r="H281">
        <v>39016</v>
      </c>
      <c r="I281">
        <v>0</v>
      </c>
    </row>
    <row r="282" spans="1:9" x14ac:dyDescent="0.25">
      <c r="A282">
        <v>16384</v>
      </c>
      <c r="B282">
        <v>47574</v>
      </c>
      <c r="C282">
        <v>47570</v>
      </c>
      <c r="D282">
        <v>47578</v>
      </c>
      <c r="E282">
        <v>256</v>
      </c>
      <c r="F282">
        <v>77118</v>
      </c>
      <c r="G282">
        <v>77115</v>
      </c>
      <c r="H282">
        <v>77130</v>
      </c>
      <c r="I282">
        <v>0</v>
      </c>
    </row>
    <row r="283" spans="1:9" x14ac:dyDescent="0.25">
      <c r="A283">
        <v>32768</v>
      </c>
      <c r="B283">
        <v>95415</v>
      </c>
      <c r="C283">
        <v>95376</v>
      </c>
      <c r="D283">
        <v>95448</v>
      </c>
      <c r="E283">
        <v>2048</v>
      </c>
      <c r="F283">
        <v>154096</v>
      </c>
      <c r="G283">
        <v>154074</v>
      </c>
      <c r="H283">
        <v>154121</v>
      </c>
      <c r="I283">
        <v>0</v>
      </c>
    </row>
    <row r="284" spans="1:9" x14ac:dyDescent="0.25">
      <c r="A284">
        <v>65536</v>
      </c>
      <c r="B284">
        <v>192865</v>
      </c>
      <c r="C284">
        <v>192723</v>
      </c>
      <c r="D284">
        <v>193043</v>
      </c>
      <c r="E284">
        <v>12288</v>
      </c>
      <c r="F284">
        <v>308018</v>
      </c>
      <c r="G284">
        <v>307996</v>
      </c>
      <c r="H284">
        <v>308038</v>
      </c>
      <c r="I284">
        <v>8192</v>
      </c>
    </row>
    <row r="285" spans="1:9" x14ac:dyDescent="0.25">
      <c r="A285">
        <v>131072</v>
      </c>
      <c r="B285">
        <v>384382</v>
      </c>
      <c r="C285">
        <v>384278</v>
      </c>
      <c r="D285">
        <v>384535</v>
      </c>
      <c r="E285">
        <v>16384</v>
      </c>
      <c r="F285">
        <v>615085</v>
      </c>
      <c r="G285">
        <v>615074</v>
      </c>
      <c r="H285">
        <v>615116</v>
      </c>
      <c r="I285">
        <v>0</v>
      </c>
    </row>
    <row r="286" spans="1:9" x14ac:dyDescent="0.25">
      <c r="A286">
        <v>262144</v>
      </c>
      <c r="B286">
        <v>766684</v>
      </c>
      <c r="C286">
        <v>766478</v>
      </c>
      <c r="D286">
        <v>766843</v>
      </c>
      <c r="E286">
        <v>65536</v>
      </c>
      <c r="F286">
        <v>1229199</v>
      </c>
      <c r="G286">
        <v>1229194</v>
      </c>
      <c r="H286">
        <v>1229218</v>
      </c>
      <c r="I286">
        <v>262144</v>
      </c>
    </row>
    <row r="287" spans="1:9" x14ac:dyDescent="0.25">
      <c r="A287">
        <v>524288</v>
      </c>
      <c r="B287">
        <v>1531095</v>
      </c>
      <c r="C287">
        <v>1530196</v>
      </c>
      <c r="D287">
        <v>1531526</v>
      </c>
      <c r="E287">
        <v>262144</v>
      </c>
      <c r="F287">
        <v>2458463</v>
      </c>
      <c r="G287">
        <v>2458263</v>
      </c>
      <c r="H287">
        <v>2458600</v>
      </c>
      <c r="I287">
        <v>0</v>
      </c>
    </row>
    <row r="288" spans="1:9" x14ac:dyDescent="0.25">
      <c r="A288">
        <v>1048576</v>
      </c>
      <c r="B288">
        <v>3061820</v>
      </c>
      <c r="C288">
        <v>3061248</v>
      </c>
      <c r="D288">
        <v>3062581</v>
      </c>
      <c r="E288">
        <v>0</v>
      </c>
      <c r="F288">
        <v>4916514</v>
      </c>
      <c r="G288">
        <v>4916462</v>
      </c>
      <c r="H288">
        <v>4916947</v>
      </c>
      <c r="I288">
        <v>0</v>
      </c>
    </row>
    <row r="289" spans="1:9" x14ac:dyDescent="0.25">
      <c r="A289">
        <v>2097152</v>
      </c>
      <c r="B289">
        <v>6121495</v>
      </c>
      <c r="C289">
        <v>6120663</v>
      </c>
      <c r="D289">
        <v>6122645</v>
      </c>
      <c r="E289">
        <v>0</v>
      </c>
      <c r="F289">
        <v>9832912</v>
      </c>
      <c r="G289">
        <v>9832902</v>
      </c>
      <c r="H289">
        <v>9832927</v>
      </c>
      <c r="I289">
        <v>0</v>
      </c>
    </row>
    <row r="290" spans="1:9" x14ac:dyDescent="0.25">
      <c r="A290" t="s">
        <v>16</v>
      </c>
    </row>
    <row r="291" spans="1:9" x14ac:dyDescent="0.25">
      <c r="A291">
        <v>2</v>
      </c>
      <c r="B291">
        <v>43</v>
      </c>
      <c r="C291">
        <v>43</v>
      </c>
      <c r="D291">
        <v>43</v>
      </c>
      <c r="E291">
        <v>0</v>
      </c>
      <c r="F291">
        <v>49</v>
      </c>
      <c r="G291">
        <v>46</v>
      </c>
      <c r="H291">
        <v>63</v>
      </c>
      <c r="I291">
        <v>51</v>
      </c>
    </row>
    <row r="292" spans="1:9" x14ac:dyDescent="0.25">
      <c r="A292">
        <v>4</v>
      </c>
      <c r="B292">
        <v>46</v>
      </c>
      <c r="C292">
        <v>46</v>
      </c>
      <c r="D292">
        <v>46</v>
      </c>
      <c r="E292">
        <v>0</v>
      </c>
      <c r="F292">
        <v>164</v>
      </c>
      <c r="G292">
        <v>161</v>
      </c>
      <c r="H292">
        <v>169</v>
      </c>
      <c r="I292">
        <v>9</v>
      </c>
    </row>
    <row r="293" spans="1:9" x14ac:dyDescent="0.25">
      <c r="A293">
        <v>8</v>
      </c>
      <c r="B293">
        <v>43</v>
      </c>
      <c r="C293">
        <v>43</v>
      </c>
      <c r="D293">
        <v>43</v>
      </c>
      <c r="E293">
        <v>0</v>
      </c>
      <c r="F293">
        <v>46</v>
      </c>
      <c r="G293">
        <v>46</v>
      </c>
      <c r="H293">
        <v>46</v>
      </c>
      <c r="I293">
        <v>0</v>
      </c>
    </row>
    <row r="294" spans="1:9" x14ac:dyDescent="0.25">
      <c r="A294">
        <v>16</v>
      </c>
      <c r="B294">
        <v>45</v>
      </c>
      <c r="C294">
        <v>45</v>
      </c>
      <c r="D294">
        <v>45</v>
      </c>
      <c r="E294">
        <v>0</v>
      </c>
      <c r="F294">
        <v>180</v>
      </c>
      <c r="G294">
        <v>179</v>
      </c>
      <c r="H294">
        <v>184</v>
      </c>
      <c r="I294">
        <v>4</v>
      </c>
    </row>
    <row r="295" spans="1:9" x14ac:dyDescent="0.25">
      <c r="A295">
        <v>32</v>
      </c>
      <c r="B295">
        <v>54</v>
      </c>
      <c r="C295">
        <v>54</v>
      </c>
      <c r="D295">
        <v>54</v>
      </c>
      <c r="E295">
        <v>0</v>
      </c>
      <c r="F295">
        <v>327</v>
      </c>
      <c r="G295">
        <v>321</v>
      </c>
      <c r="H295">
        <v>339</v>
      </c>
      <c r="I295">
        <v>40</v>
      </c>
    </row>
    <row r="296" spans="1:9" x14ac:dyDescent="0.25">
      <c r="A296">
        <v>64</v>
      </c>
      <c r="B296">
        <v>71</v>
      </c>
      <c r="C296">
        <v>61</v>
      </c>
      <c r="D296">
        <v>73</v>
      </c>
      <c r="E296">
        <v>14</v>
      </c>
      <c r="F296">
        <v>490</v>
      </c>
      <c r="G296">
        <v>480</v>
      </c>
      <c r="H296">
        <v>520</v>
      </c>
      <c r="I296">
        <v>178</v>
      </c>
    </row>
    <row r="297" spans="1:9" x14ac:dyDescent="0.25">
      <c r="A297">
        <v>128</v>
      </c>
      <c r="B297">
        <v>96</v>
      </c>
      <c r="C297">
        <v>86</v>
      </c>
      <c r="D297">
        <v>98</v>
      </c>
      <c r="E297">
        <v>14</v>
      </c>
      <c r="F297">
        <v>934</v>
      </c>
      <c r="G297">
        <v>926</v>
      </c>
      <c r="H297">
        <v>959</v>
      </c>
      <c r="I297">
        <v>148</v>
      </c>
    </row>
    <row r="298" spans="1:9" x14ac:dyDescent="0.25">
      <c r="A298">
        <v>256</v>
      </c>
      <c r="B298">
        <v>528</v>
      </c>
      <c r="C298">
        <v>521</v>
      </c>
      <c r="D298">
        <v>534</v>
      </c>
      <c r="E298">
        <v>12</v>
      </c>
      <c r="F298">
        <v>1815</v>
      </c>
      <c r="G298">
        <v>1806</v>
      </c>
      <c r="H298">
        <v>1839</v>
      </c>
      <c r="I298">
        <v>148</v>
      </c>
    </row>
    <row r="299" spans="1:9" x14ac:dyDescent="0.25">
      <c r="A299">
        <v>512</v>
      </c>
      <c r="B299">
        <v>1285</v>
      </c>
      <c r="C299">
        <v>1273</v>
      </c>
      <c r="D299">
        <v>1290</v>
      </c>
      <c r="E299">
        <v>26</v>
      </c>
      <c r="F299">
        <v>3576</v>
      </c>
      <c r="G299">
        <v>3565</v>
      </c>
      <c r="H299">
        <v>3600</v>
      </c>
      <c r="I299">
        <v>191</v>
      </c>
    </row>
    <row r="300" spans="1:9" x14ac:dyDescent="0.25">
      <c r="A300">
        <v>1024</v>
      </c>
      <c r="B300">
        <v>2774</v>
      </c>
      <c r="C300">
        <v>2764</v>
      </c>
      <c r="D300">
        <v>2779</v>
      </c>
      <c r="E300">
        <v>16</v>
      </c>
      <c r="F300">
        <v>5126</v>
      </c>
      <c r="G300">
        <v>5118</v>
      </c>
      <c r="H300">
        <v>5139</v>
      </c>
      <c r="I300">
        <v>94</v>
      </c>
    </row>
    <row r="301" spans="1:9" x14ac:dyDescent="0.25">
      <c r="A301">
        <v>2048</v>
      </c>
      <c r="B301">
        <v>5755</v>
      </c>
      <c r="C301">
        <v>5751</v>
      </c>
      <c r="D301">
        <v>5760</v>
      </c>
      <c r="E301">
        <v>8</v>
      </c>
      <c r="F301">
        <v>10071</v>
      </c>
      <c r="G301">
        <v>10056</v>
      </c>
      <c r="H301">
        <v>10104</v>
      </c>
      <c r="I301">
        <v>336</v>
      </c>
    </row>
    <row r="302" spans="1:9" x14ac:dyDescent="0.25">
      <c r="A302">
        <v>4096</v>
      </c>
      <c r="B302">
        <v>11734</v>
      </c>
      <c r="C302">
        <v>11726</v>
      </c>
      <c r="D302">
        <v>11739</v>
      </c>
      <c r="E302">
        <v>16</v>
      </c>
      <c r="F302">
        <v>19941</v>
      </c>
      <c r="G302">
        <v>19933</v>
      </c>
      <c r="H302">
        <v>19961</v>
      </c>
      <c r="I302">
        <v>64</v>
      </c>
    </row>
    <row r="303" spans="1:9" x14ac:dyDescent="0.25">
      <c r="A303">
        <v>8192</v>
      </c>
      <c r="B303">
        <v>23674</v>
      </c>
      <c r="C303">
        <v>23665</v>
      </c>
      <c r="D303">
        <v>23680</v>
      </c>
      <c r="E303">
        <v>0</v>
      </c>
      <c r="F303">
        <v>39001</v>
      </c>
      <c r="G303">
        <v>38998</v>
      </c>
      <c r="H303">
        <v>39016</v>
      </c>
      <c r="I303">
        <v>0</v>
      </c>
    </row>
    <row r="304" spans="1:9" x14ac:dyDescent="0.25">
      <c r="A304">
        <v>16384</v>
      </c>
      <c r="B304">
        <v>47574</v>
      </c>
      <c r="C304">
        <v>47570</v>
      </c>
      <c r="D304">
        <v>47578</v>
      </c>
      <c r="E304">
        <v>256</v>
      </c>
      <c r="F304">
        <v>77118</v>
      </c>
      <c r="G304">
        <v>77115</v>
      </c>
      <c r="H304">
        <v>77130</v>
      </c>
      <c r="I304">
        <v>0</v>
      </c>
    </row>
    <row r="305" spans="1:9" x14ac:dyDescent="0.25">
      <c r="A305">
        <v>32768</v>
      </c>
      <c r="B305">
        <v>95415</v>
      </c>
      <c r="C305">
        <v>95376</v>
      </c>
      <c r="D305">
        <v>95448</v>
      </c>
      <c r="E305">
        <v>2048</v>
      </c>
      <c r="F305">
        <v>154096</v>
      </c>
      <c r="G305">
        <v>154074</v>
      </c>
      <c r="H305">
        <v>154121</v>
      </c>
      <c r="I305">
        <v>0</v>
      </c>
    </row>
    <row r="306" spans="1:9" x14ac:dyDescent="0.25">
      <c r="A306">
        <v>65536</v>
      </c>
      <c r="B306">
        <v>192865</v>
      </c>
      <c r="C306">
        <v>192723</v>
      </c>
      <c r="D306">
        <v>193043</v>
      </c>
      <c r="E306">
        <v>12288</v>
      </c>
      <c r="F306">
        <v>308018</v>
      </c>
      <c r="G306">
        <v>307996</v>
      </c>
      <c r="H306">
        <v>308038</v>
      </c>
      <c r="I306">
        <v>8192</v>
      </c>
    </row>
    <row r="307" spans="1:9" x14ac:dyDescent="0.25">
      <c r="A307">
        <v>131072</v>
      </c>
      <c r="B307">
        <v>384382</v>
      </c>
      <c r="C307">
        <v>384278</v>
      </c>
      <c r="D307">
        <v>384535</v>
      </c>
      <c r="E307">
        <v>16384</v>
      </c>
      <c r="F307">
        <v>615085</v>
      </c>
      <c r="G307">
        <v>615074</v>
      </c>
      <c r="H307">
        <v>615116</v>
      </c>
      <c r="I307">
        <v>0</v>
      </c>
    </row>
    <row r="308" spans="1:9" x14ac:dyDescent="0.25">
      <c r="A308">
        <v>262144</v>
      </c>
      <c r="B308">
        <v>766684</v>
      </c>
      <c r="C308">
        <v>766478</v>
      </c>
      <c r="D308">
        <v>766843</v>
      </c>
      <c r="E308">
        <v>65536</v>
      </c>
      <c r="F308">
        <v>1229199</v>
      </c>
      <c r="G308">
        <v>1229194</v>
      </c>
      <c r="H308">
        <v>1229218</v>
      </c>
      <c r="I308">
        <v>262144</v>
      </c>
    </row>
    <row r="309" spans="1:9" x14ac:dyDescent="0.25">
      <c r="A309">
        <v>524288</v>
      </c>
      <c r="B309">
        <v>1531095</v>
      </c>
      <c r="C309">
        <v>1530196</v>
      </c>
      <c r="D309">
        <v>1531526</v>
      </c>
      <c r="E309">
        <v>262144</v>
      </c>
      <c r="F309">
        <v>2458463</v>
      </c>
      <c r="G309">
        <v>2458263</v>
      </c>
      <c r="H309">
        <v>2458600</v>
      </c>
      <c r="I309">
        <v>0</v>
      </c>
    </row>
    <row r="310" spans="1:9" x14ac:dyDescent="0.25">
      <c r="A310">
        <v>1048576</v>
      </c>
      <c r="B310">
        <v>3061820</v>
      </c>
      <c r="C310">
        <v>3061248</v>
      </c>
      <c r="D310">
        <v>3062581</v>
      </c>
      <c r="E310">
        <v>0</v>
      </c>
      <c r="F310">
        <v>4916514</v>
      </c>
      <c r="G310">
        <v>4916462</v>
      </c>
      <c r="H310">
        <v>4916947</v>
      </c>
      <c r="I310">
        <v>0</v>
      </c>
    </row>
    <row r="311" spans="1:9" x14ac:dyDescent="0.25">
      <c r="A311">
        <v>2097152</v>
      </c>
      <c r="B311">
        <v>6121495</v>
      </c>
      <c r="C311">
        <v>6120663</v>
      </c>
      <c r="D311">
        <v>6122645</v>
      </c>
      <c r="E311">
        <v>0</v>
      </c>
      <c r="F311">
        <v>9832912</v>
      </c>
      <c r="G311">
        <v>9832902</v>
      </c>
      <c r="H311">
        <v>9832927</v>
      </c>
      <c r="I3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zoomScale="85" zoomScaleNormal="85" workbookViewId="0">
      <selection activeCell="H26" sqref="H26"/>
    </sheetView>
  </sheetViews>
  <sheetFormatPr defaultRowHeight="15" x14ac:dyDescent="0.25"/>
  <cols>
    <col min="1" max="1" width="13.28515625" customWidth="1"/>
  </cols>
  <sheetData>
    <row r="1" spans="1:31" x14ac:dyDescent="0.25">
      <c r="B1" s="16" t="s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5" t="s">
        <v>3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s="1" customFormat="1" x14ac:dyDescent="0.25">
      <c r="B2" s="15" t="s">
        <v>27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 t="s">
        <v>19</v>
      </c>
      <c r="Q2" s="15" t="s">
        <v>27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 t="s">
        <v>19</v>
      </c>
    </row>
    <row r="3" spans="1:31" x14ac:dyDescent="0.25">
      <c r="A3" s="2" t="s">
        <v>1</v>
      </c>
      <c r="B3" s="3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15"/>
      <c r="Q3" s="2">
        <v>0</v>
      </c>
      <c r="R3" s="2">
        <v>1</v>
      </c>
      <c r="S3" s="2">
        <v>2</v>
      </c>
      <c r="T3" s="2">
        <v>3</v>
      </c>
      <c r="U3" s="2">
        <v>4</v>
      </c>
      <c r="V3" s="2">
        <v>5</v>
      </c>
      <c r="W3" s="2">
        <v>6</v>
      </c>
      <c r="X3" s="2">
        <v>7</v>
      </c>
      <c r="Y3" s="2">
        <v>8</v>
      </c>
      <c r="Z3" s="2">
        <v>9</v>
      </c>
      <c r="AA3" s="2">
        <v>10</v>
      </c>
      <c r="AB3" s="2">
        <v>11</v>
      </c>
      <c r="AC3" s="2">
        <v>12</v>
      </c>
      <c r="AD3" s="2">
        <v>13</v>
      </c>
      <c r="AE3" s="15"/>
    </row>
    <row r="4" spans="1:31" x14ac:dyDescent="0.25">
      <c r="A4" s="2">
        <v>2</v>
      </c>
      <c r="B4" s="4">
        <f>1000000000/((1024*1024)*('Raw Data in ns'!B5/'Transfer time MBs'!A4))</f>
        <v>1.7976895690975494</v>
      </c>
      <c r="C4" s="5">
        <f>1000000000/((1024*1024)*('Raw Data in ns'!B27/'Transfer time MBs'!A4))</f>
        <v>1.2048949038613392</v>
      </c>
      <c r="D4" s="5">
        <f>1000000000/((1024*1024)*('Raw Data in ns'!B49/'Transfer time MBs'!A4))</f>
        <v>1.2164213219467475</v>
      </c>
      <c r="E4" s="5">
        <f>1000000000/((1024*1024)*('Raw Data in ns'!B71/'Transfer time MBs'!A4))</f>
        <v>1.2011011541640428</v>
      </c>
      <c r="F4" s="5">
        <f>1000000000/((1024*1024)*('Raw Data in ns'!B93/'Transfer time MBs'!A4))</f>
        <v>2.6056675311646176</v>
      </c>
      <c r="G4" s="5">
        <f>1000000000/((1024*1024)*('Raw Data in ns'!B115/'Transfer time MBs'!A4))</f>
        <v>2.7443865220323742</v>
      </c>
      <c r="H4" s="5">
        <f>1000000000/((1024*1024)*('Raw Data in ns'!B137/'Transfer time MBs'!A4))</f>
        <v>44.356944949127907</v>
      </c>
      <c r="I4" s="5">
        <f>1000000000/((1024*1024)*('Raw Data in ns'!B159/'Transfer time MBs'!A4))</f>
        <v>44.356944949127907</v>
      </c>
      <c r="J4" s="5">
        <f>1000000000/((1024*1024)*('Raw Data in ns'!B181/'Transfer time MBs'!A4))</f>
        <v>44.356944949127907</v>
      </c>
      <c r="K4" s="5">
        <f>1000000000/((1024*1024)*('Raw Data in ns'!B203/'Transfer time MBs'!A4))</f>
        <v>44.356944949127907</v>
      </c>
      <c r="L4" s="5">
        <f>1000000000/((1024*1024)*('Raw Data in ns'!B225/'Transfer time MBs'!A4))</f>
        <v>44.356944949127907</v>
      </c>
      <c r="M4" s="5">
        <f>1000000000/((1024*1024)*('Raw Data in ns'!B247/'Transfer time MBs'!A4))</f>
        <v>44.356944949127907</v>
      </c>
      <c r="N4" s="5">
        <f>1000000000/((1024*1024)*('Raw Data in ns'!B269/'Transfer time MBs'!A4))</f>
        <v>44.356944949127907</v>
      </c>
      <c r="O4" s="5">
        <f>1000000000/((1024*1024)*('Raw Data in ns'!B291/'Transfer time MBs'!A4))</f>
        <v>44.356944949127907</v>
      </c>
      <c r="P4" s="6">
        <f>1000000000/((1024*1024)*(87))</f>
        <v>10.961773751795977</v>
      </c>
      <c r="Q4" s="4">
        <f>1000000000/((1024*1024)*('Raw Data in ns'!F5/'Transfer time MBs'!A4))</f>
        <v>1.1869002071017423</v>
      </c>
      <c r="R4" s="5">
        <f>1000000000/((1024*1024)*('Raw Data in ns'!F27/'Transfer time MBs'!A4))</f>
        <v>1.3217939243329868</v>
      </c>
      <c r="S4" s="5">
        <f>1000000000/((1024*1024)*('Raw Data in ns'!F49/'Transfer time MBs'!A4))</f>
        <v>1.3300897021007672</v>
      </c>
      <c r="T4" s="5">
        <f>1000000000/((1024*1024)*('Raw Data in ns'!F71/'Transfer time MBs'!A4))</f>
        <v>1.2992838098177792</v>
      </c>
      <c r="U4" s="5">
        <f>1000000000/((1024*1024)*('Raw Data in ns'!F93/'Transfer time MBs'!A4))</f>
        <v>2.4421877500800258</v>
      </c>
      <c r="V4" s="5">
        <f>1000000000/((1024*1024)*('Raw Data in ns'!F115/'Transfer time MBs'!A4))</f>
        <v>2.3664375096929282</v>
      </c>
      <c r="W4" s="5">
        <f>1000000000/((1024*1024)*('Raw Data in ns'!F137/'Transfer time MBs'!A4))</f>
        <v>40.581885804521278</v>
      </c>
      <c r="X4" s="5">
        <f>1000000000/((1024*1024)*('Raw Data in ns'!F159/'Transfer time MBs'!A4))</f>
        <v>38.925482302295919</v>
      </c>
      <c r="Y4" s="5">
        <f>1000000000/((1024*1024)*('Raw Data in ns'!F181/'Transfer time MBs'!A4))</f>
        <v>38.925482302295919</v>
      </c>
      <c r="Z4" s="5">
        <f>1000000000/((1024*1024)*('Raw Data in ns'!F203/'Transfer time MBs'!A4))</f>
        <v>38.925482302295919</v>
      </c>
      <c r="AA4" s="5">
        <f>1000000000/((1024*1024)*('Raw Data in ns'!F225/'Transfer time MBs'!A4))</f>
        <v>38.925482302295919</v>
      </c>
      <c r="AB4" s="5">
        <f>1000000000/((1024*1024)*('Raw Data in ns'!F247/'Transfer time MBs'!A4))</f>
        <v>38.925482302295919</v>
      </c>
      <c r="AC4" s="5">
        <f>1000000000/((1024*1024)*('Raw Data in ns'!F269/'Transfer time MBs'!A4))</f>
        <v>38.925482302295919</v>
      </c>
      <c r="AD4" s="5">
        <f>1000000000/((1024*1024)*('Raw Data in ns'!F291/'Transfer time MBs'!A4))</f>
        <v>38.925482302295919</v>
      </c>
      <c r="AE4" s="6">
        <f>1000000000/((1024*1024)*(101))</f>
        <v>9.4423199644183171</v>
      </c>
    </row>
    <row r="5" spans="1:31" x14ac:dyDescent="0.25">
      <c r="A5" s="2">
        <v>4</v>
      </c>
      <c r="B5" s="7">
        <f>1000000000/((1024*1024)*('Raw Data in ns'!B6/'Transfer time MBs'!A5))</f>
        <v>3.3258040676765477</v>
      </c>
      <c r="C5" s="8">
        <f>1000000000/((1024*1024)*('Raw Data in ns'!B28/'Transfer time MBs'!A5))</f>
        <v>2.5757577755739365</v>
      </c>
      <c r="D5" s="8">
        <f>1000000000/((1024*1024)*('Raw Data in ns'!B50/'Transfer time MBs'!A5))</f>
        <v>2.5844832422933606</v>
      </c>
      <c r="E5" s="8">
        <f>1000000000/((1024*1024)*('Raw Data in ns'!B72/'Transfer time MBs'!A5))</f>
        <v>2.6344594375863259</v>
      </c>
      <c r="F5" s="8">
        <f>1000000000/((1024*1024)*('Raw Data in ns'!B94/'Transfer time MBs'!A5))</f>
        <v>4.3696417704753721</v>
      </c>
      <c r="G5" s="8">
        <f>1000000000/((1024*1024)*('Raw Data in ns'!B116/'Transfer time MBs'!A5))</f>
        <v>5.1066897799531459</v>
      </c>
      <c r="H5" s="8">
        <f>1000000000/((1024*1024)*('Raw Data in ns'!B138/'Transfer time MBs'!A5))</f>
        <v>82.928201426630437</v>
      </c>
      <c r="I5" s="8">
        <f>1000000000/((1024*1024)*('Raw Data in ns'!B160/'Transfer time MBs'!A5))</f>
        <v>82.928201426630437</v>
      </c>
      <c r="J5" s="8">
        <f>1000000000/((1024*1024)*('Raw Data in ns'!B182/'Transfer time MBs'!A5))</f>
        <v>82.928201426630437</v>
      </c>
      <c r="K5" s="8">
        <f>1000000000/((1024*1024)*('Raw Data in ns'!B204/'Transfer time MBs'!A5))</f>
        <v>82.928201426630437</v>
      </c>
      <c r="L5" s="8">
        <f>1000000000/((1024*1024)*('Raw Data in ns'!B226/'Transfer time MBs'!A5))</f>
        <v>82.928201426630437</v>
      </c>
      <c r="M5" s="8">
        <f>1000000000/((1024*1024)*('Raw Data in ns'!B248/'Transfer time MBs'!A5))</f>
        <v>82.928201426630437</v>
      </c>
      <c r="N5" s="8">
        <f>1000000000/((1024*1024)*('Raw Data in ns'!B270/'Transfer time MBs'!A5))</f>
        <v>82.928201426630437</v>
      </c>
      <c r="O5" s="8">
        <f>1000000000/((1024*1024)*('Raw Data in ns'!B292/'Transfer time MBs'!A5))</f>
        <v>82.928201426630437</v>
      </c>
      <c r="P5" s="9">
        <f>1000000000/((1024*1024)*(44.5))</f>
        <v>21.43088351474719</v>
      </c>
      <c r="Q5" s="7">
        <f>1000000000/((1024*1024)*('Raw Data in ns'!F6/'Transfer time MBs'!A5))</f>
        <v>2.4626838383634602</v>
      </c>
      <c r="R5" s="8">
        <f>1000000000/((1024*1024)*('Raw Data in ns'!F28/'Transfer time MBs'!A5))</f>
        <v>2.5030821952919946</v>
      </c>
      <c r="S5" s="8">
        <f>1000000000/((1024*1024)*('Raw Data in ns'!F50/'Transfer time MBs'!A5))</f>
        <v>2.5482279663493652</v>
      </c>
      <c r="T5" s="8">
        <f>1000000000/((1024*1024)*('Raw Data in ns'!F72/'Transfer time MBs'!A5))</f>
        <v>2.5705507180761455</v>
      </c>
      <c r="U5" s="8">
        <f>1000000000/((1024*1024)*('Raw Data in ns'!F94/'Transfer time MBs'!A5))</f>
        <v>4.339814864192264</v>
      </c>
      <c r="V5" s="8">
        <f>1000000000/((1024*1024)*('Raw Data in ns'!F116/'Transfer time MBs'!A5))</f>
        <v>4.9413177015867875</v>
      </c>
      <c r="W5" s="8">
        <f>1000000000/((1024*1024)*('Raw Data in ns'!F138/'Transfer time MBs'!A5))</f>
        <v>22.842498596556887</v>
      </c>
      <c r="X5" s="8">
        <f>1000000000/((1024*1024)*('Raw Data in ns'!F160/'Transfer time MBs'!A5))</f>
        <v>23.119377367424242</v>
      </c>
      <c r="Y5" s="8">
        <f>1000000000/((1024*1024)*('Raw Data in ns'!F182/'Transfer time MBs'!A5))</f>
        <v>22.706531343005953</v>
      </c>
      <c r="Z5" s="8">
        <f>1000000000/((1024*1024)*('Raw Data in ns'!F204/'Transfer time MBs'!A5))</f>
        <v>23.403050709355828</v>
      </c>
      <c r="AA5" s="8">
        <f>1000000000/((1024*1024)*('Raw Data in ns'!F226/'Transfer time MBs'!A5))</f>
        <v>22.980104009789155</v>
      </c>
      <c r="AB5" s="8">
        <f>1000000000/((1024*1024)*('Raw Data in ns'!F248/'Transfer time MBs'!A5))</f>
        <v>23.119377367424242</v>
      </c>
      <c r="AC5" s="8">
        <f>1000000000/((1024*1024)*('Raw Data in ns'!F270/'Transfer time MBs'!A5))</f>
        <v>23.260349180640244</v>
      </c>
      <c r="AD5" s="8">
        <f>1000000000/((1024*1024)*('Raw Data in ns'!F292/'Transfer time MBs'!A5))</f>
        <v>23.260349180640244</v>
      </c>
      <c r="AE5" s="9">
        <f>1000000000/((1024*1024)*(50.25))</f>
        <v>18.978593361318406</v>
      </c>
    </row>
    <row r="6" spans="1:31" x14ac:dyDescent="0.25">
      <c r="A6" s="2">
        <v>8</v>
      </c>
      <c r="B6" s="7">
        <f>1000000000/((1024*1024)*('Raw Data in ns'!B7/'Transfer time MBs'!A6))</f>
        <v>5.3166512412891986</v>
      </c>
      <c r="C6" s="8">
        <f>1000000000/((1024*1024)*('Raw Data in ns'!B29/'Transfer time MBs'!A6))</f>
        <v>5.086263020833333</v>
      </c>
      <c r="D6" s="8">
        <f>1000000000/((1024*1024)*('Raw Data in ns'!B51/'Transfer time MBs'!A6))</f>
        <v>5.1865360511556764</v>
      </c>
      <c r="E6" s="8">
        <f>1000000000/((1024*1024)*('Raw Data in ns'!B73/'Transfer time MBs'!A6))</f>
        <v>5.0998626545788772</v>
      </c>
      <c r="F6" s="8">
        <f>1000000000/((1024*1024)*('Raw Data in ns'!B95/'Transfer time MBs'!A6))</f>
        <v>9.882635403173575</v>
      </c>
      <c r="G6" s="8">
        <f>1000000000/((1024*1024)*('Raw Data in ns'!B117/'Transfer time MBs'!A6))</f>
        <v>10.451225385273972</v>
      </c>
      <c r="H6" s="8">
        <f>1000000000/((1024*1024)*('Raw Data in ns'!B139/'Transfer time MBs'!A6))</f>
        <v>177.42777979651163</v>
      </c>
      <c r="I6" s="8">
        <f>1000000000/((1024*1024)*('Raw Data in ns'!B161/'Transfer time MBs'!A6))</f>
        <v>177.42777979651163</v>
      </c>
      <c r="J6" s="8">
        <f>1000000000/((1024*1024)*('Raw Data in ns'!B183/'Transfer time MBs'!A6))</f>
        <v>177.42777979651163</v>
      </c>
      <c r="K6" s="8">
        <f>1000000000/((1024*1024)*('Raw Data in ns'!B205/'Transfer time MBs'!A6))</f>
        <v>177.42777979651163</v>
      </c>
      <c r="L6" s="8">
        <f>1000000000/((1024*1024)*('Raw Data in ns'!B227/'Transfer time MBs'!A6))</f>
        <v>177.42777979651163</v>
      </c>
      <c r="M6" s="8">
        <f>1000000000/((1024*1024)*('Raw Data in ns'!B249/'Transfer time MBs'!A6))</f>
        <v>177.42777979651163</v>
      </c>
      <c r="N6" s="8">
        <f>1000000000/((1024*1024)*('Raw Data in ns'!B271/'Transfer time MBs'!A6))</f>
        <v>177.42777979651163</v>
      </c>
      <c r="O6" s="8">
        <f>1000000000/((1024*1024)*('Raw Data in ns'!B293/'Transfer time MBs'!A6))</f>
        <v>177.42777979651163</v>
      </c>
      <c r="P6" s="9">
        <f>1000000000/((1024*1024)*(25.25))</f>
        <v>37.769279857673268</v>
      </c>
      <c r="Q6" s="7">
        <f>1000000000/((1024*1024)*('Raw Data in ns'!F7/'Transfer time MBs'!A6))</f>
        <v>5.3315126004542277</v>
      </c>
      <c r="R6" s="8">
        <f>1000000000/((1024*1024)*('Raw Data in ns'!F29/'Transfer time MBs'!A6))</f>
        <v>5.2871756973319473</v>
      </c>
      <c r="S6" s="8">
        <f>1000000000/((1024*1024)*('Raw Data in ns'!F51/'Transfer time MBs'!A6))</f>
        <v>5.4070832964209776</v>
      </c>
      <c r="T6" s="8">
        <f>1000000000/((1024*1024)*('Raw Data in ns'!F73/'Transfer time MBs'!A6))</f>
        <v>5.2945139009368498</v>
      </c>
      <c r="U6" s="8">
        <f>1000000000/((1024*1024)*('Raw Data in ns'!F95/'Transfer time MBs'!A6))</f>
        <v>8.820109284682081</v>
      </c>
      <c r="V6" s="8">
        <f>1000000000/((1024*1024)*('Raw Data in ns'!F117/'Transfer time MBs'!A6))</f>
        <v>9.2702242178007292</v>
      </c>
      <c r="W6" s="8">
        <f>1000000000/((1024*1024)*('Raw Data in ns'!F139/'Transfer time MBs'!A6))</f>
        <v>162.32754321808511</v>
      </c>
      <c r="X6" s="8">
        <f>1000000000/((1024*1024)*('Raw Data in ns'!F161/'Transfer time MBs'!A6))</f>
        <v>165.85640285326087</v>
      </c>
      <c r="Y6" s="8">
        <f>1000000000/((1024*1024)*('Raw Data in ns'!F183/'Transfer time MBs'!A6))</f>
        <v>165.85640285326087</v>
      </c>
      <c r="Z6" s="8">
        <f>1000000000/((1024*1024)*('Raw Data in ns'!F205/'Transfer time MBs'!A6))</f>
        <v>165.85640285326087</v>
      </c>
      <c r="AA6" s="8">
        <f>1000000000/((1024*1024)*('Raw Data in ns'!F227/'Transfer time MBs'!A6))</f>
        <v>165.85640285326087</v>
      </c>
      <c r="AB6" s="8">
        <f>1000000000/((1024*1024)*('Raw Data in ns'!F249/'Transfer time MBs'!A6))</f>
        <v>155.70192920918367</v>
      </c>
      <c r="AC6" s="8">
        <f>1000000000/((1024*1024)*('Raw Data in ns'!F271/'Transfer time MBs'!A6))</f>
        <v>165.85640285326087</v>
      </c>
      <c r="AD6" s="8">
        <f>1000000000/((1024*1024)*('Raw Data in ns'!F293/'Transfer time MBs'!A6))</f>
        <v>165.85640285326087</v>
      </c>
      <c r="AE6" s="9">
        <f>1000000000/((1024*1024)*(26.875))</f>
        <v>35.485555959302324</v>
      </c>
    </row>
    <row r="7" spans="1:31" x14ac:dyDescent="0.25">
      <c r="A7" s="2">
        <v>16</v>
      </c>
      <c r="B7" s="7">
        <f>1000000000/((1024*1024)*('Raw Data in ns'!B8/'Transfer time MBs'!A7))</f>
        <v>10.42267012465847</v>
      </c>
      <c r="C7" s="8">
        <f>1000000000/((1024*1024)*('Raw Data in ns'!B30/'Transfer time MBs'!A7))</f>
        <v>9.0826125372023814</v>
      </c>
      <c r="D7" s="8">
        <f>1000000000/((1024*1024)*('Raw Data in ns'!B52/'Transfer time MBs'!A7))</f>
        <v>9.2253863739419586</v>
      </c>
      <c r="E7" s="8">
        <f>1000000000/((1024*1024)*('Raw Data in ns'!B74/'Transfer time MBs'!A7))</f>
        <v>9.3155000381562889</v>
      </c>
      <c r="F7" s="8">
        <f>1000000000/((1024*1024)*('Raw Data in ns'!B96/'Transfer time MBs'!A7))</f>
        <v>16.585640285326086</v>
      </c>
      <c r="G7" s="8">
        <f>1000000000/((1024*1024)*('Raw Data in ns'!B118/'Transfer time MBs'!A7))</f>
        <v>16.804833769273127</v>
      </c>
      <c r="H7" s="8">
        <f>1000000000/((1024*1024)*('Raw Data in ns'!B140/'Transfer time MBs'!A7))</f>
        <v>339.08420138888891</v>
      </c>
      <c r="I7" s="8">
        <f>1000000000/((1024*1024)*('Raw Data in ns'!B162/'Transfer time MBs'!A7))</f>
        <v>339.08420138888891</v>
      </c>
      <c r="J7" s="8">
        <f>1000000000/((1024*1024)*('Raw Data in ns'!B184/'Transfer time MBs'!A7))</f>
        <v>339.08420138888891</v>
      </c>
      <c r="K7" s="8">
        <f>1000000000/((1024*1024)*('Raw Data in ns'!B206/'Transfer time MBs'!A7))</f>
        <v>339.08420138888891</v>
      </c>
      <c r="L7" s="8">
        <f>1000000000/((1024*1024)*('Raw Data in ns'!B228/'Transfer time MBs'!A7))</f>
        <v>339.08420138888891</v>
      </c>
      <c r="M7" s="8">
        <f>1000000000/((1024*1024)*('Raw Data in ns'!B250/'Transfer time MBs'!A7))</f>
        <v>339.08420138888891</v>
      </c>
      <c r="N7" s="8">
        <f>1000000000/((1024*1024)*('Raw Data in ns'!B272/'Transfer time MBs'!A7))</f>
        <v>339.08420138888891</v>
      </c>
      <c r="O7" s="8">
        <f>1000000000/((1024*1024)*('Raw Data in ns'!B294/'Transfer time MBs'!A7))</f>
        <v>339.08420138888891</v>
      </c>
      <c r="P7" s="9">
        <f>1000000000/((1024*1024)*(23.1875))</f>
        <v>41.128811489218329</v>
      </c>
      <c r="Q7" s="7">
        <f>1000000000/((1024*1024)*('Raw Data in ns'!F8/'Transfer time MBs'!A7))</f>
        <v>10.611118958623088</v>
      </c>
      <c r="R7" s="8">
        <f>1000000000/((1024*1024)*('Raw Data in ns'!F30/'Transfer time MBs'!A7))</f>
        <v>10.261458683591123</v>
      </c>
      <c r="S7" s="8">
        <f>1000000000/((1024*1024)*('Raw Data in ns'!F52/'Transfer time MBs'!A7))</f>
        <v>10.394270478542234</v>
      </c>
      <c r="T7" s="8">
        <f>1000000000/((1024*1024)*('Raw Data in ns'!F74/'Transfer time MBs'!A7))</f>
        <v>10.303031102295746</v>
      </c>
      <c r="U7" s="8">
        <f>1000000000/((1024*1024)*('Raw Data in ns'!F96/'Transfer time MBs'!A7))</f>
        <v>18.273998877245511</v>
      </c>
      <c r="V7" s="8">
        <f>1000000000/((1024*1024)*('Raw Data in ns'!F118/'Transfer time MBs'!A7))</f>
        <v>18.838011188271604</v>
      </c>
      <c r="W7" s="8">
        <f>1000000000/((1024*1024)*('Raw Data in ns'!F140/'Transfer time MBs'!A7))</f>
        <v>83.839500343406598</v>
      </c>
      <c r="X7" s="8">
        <f>1000000000/((1024*1024)*('Raw Data in ns'!F162/'Transfer time MBs'!A7))</f>
        <v>83.381360997267763</v>
      </c>
      <c r="Y7" s="8">
        <f>1000000000/((1024*1024)*('Raw Data in ns'!F184/'Transfer time MBs'!A7))</f>
        <v>84.771050347222229</v>
      </c>
      <c r="Z7" s="8">
        <f>1000000000/((1024*1024)*('Raw Data in ns'!F206/'Transfer time MBs'!A7))</f>
        <v>85.244631634078218</v>
      </c>
      <c r="AA7" s="8">
        <f>1000000000/((1024*1024)*('Raw Data in ns'!F228/'Transfer time MBs'!A7))</f>
        <v>83.381360997267763</v>
      </c>
      <c r="AB7" s="8">
        <f>1000000000/((1024*1024)*('Raw Data in ns'!F250/'Transfer time MBs'!A7))</f>
        <v>83.381360997267763</v>
      </c>
      <c r="AC7" s="8">
        <f>1000000000/((1024*1024)*('Raw Data in ns'!F272/'Transfer time MBs'!A7))</f>
        <v>84.771050347222229</v>
      </c>
      <c r="AD7" s="8">
        <f>1000000000/((1024*1024)*('Raw Data in ns'!F294/'Transfer time MBs'!A7))</f>
        <v>84.771050347222229</v>
      </c>
      <c r="AE7" s="9">
        <f>1000000000/((1024*1024)*(23.375))</f>
        <v>40.798901236631018</v>
      </c>
    </row>
    <row r="8" spans="1:31" x14ac:dyDescent="0.25">
      <c r="A8" s="2">
        <v>32</v>
      </c>
      <c r="B8" s="7">
        <f>1000000000/((1024*1024)*('Raw Data in ns'!B9/'Transfer time MBs'!A8))</f>
        <v>15.033289716748769</v>
      </c>
      <c r="C8" s="8">
        <f>1000000000/((1024*1024)*('Raw Data in ns'!B31/'Transfer time MBs'!A8))</f>
        <v>15.018493171751969</v>
      </c>
      <c r="D8" s="8">
        <f>1000000000/((1024*1024)*('Raw Data in ns'!B53/'Transfer time MBs'!A8))</f>
        <v>14.886623475609756</v>
      </c>
      <c r="E8" s="8">
        <f>1000000000/((1024*1024)*('Raw Data in ns'!B75/'Transfer time MBs'!A8))</f>
        <v>15.197997074203187</v>
      </c>
      <c r="F8" s="8">
        <f>1000000000/((1024*1024)*('Raw Data in ns'!B97/'Transfer time MBs'!A8))</f>
        <v>22.018454635642136</v>
      </c>
      <c r="G8" s="8">
        <f>1000000000/((1024*1024)*('Raw Data in ns'!B119/'Transfer time MBs'!A8))</f>
        <v>23.367211428024504</v>
      </c>
      <c r="H8" s="8">
        <f>1000000000/((1024*1024)*('Raw Data in ns'!B141/'Transfer time MBs'!A8))</f>
        <v>565.14033564814815</v>
      </c>
      <c r="I8" s="8">
        <f>1000000000/((1024*1024)*('Raw Data in ns'!B163/'Transfer time MBs'!A8))</f>
        <v>565.14033564814815</v>
      </c>
      <c r="J8" s="8">
        <f>1000000000/((1024*1024)*('Raw Data in ns'!B185/'Transfer time MBs'!A8))</f>
        <v>565.14033564814815</v>
      </c>
      <c r="K8" s="8">
        <f>1000000000/((1024*1024)*('Raw Data in ns'!B207/'Transfer time MBs'!A8))</f>
        <v>565.14033564814815</v>
      </c>
      <c r="L8" s="8">
        <f>1000000000/((1024*1024)*('Raw Data in ns'!B229/'Transfer time MBs'!A8))</f>
        <v>565.14033564814815</v>
      </c>
      <c r="M8" s="8">
        <f>1000000000/((1024*1024)*('Raw Data in ns'!B251/'Transfer time MBs'!A8))</f>
        <v>565.14033564814815</v>
      </c>
      <c r="N8" s="8">
        <f>1000000000/((1024*1024)*('Raw Data in ns'!B273/'Transfer time MBs'!A8))</f>
        <v>565.14033564814815</v>
      </c>
      <c r="O8" s="8">
        <f>1000000000/((1024*1024)*('Raw Data in ns'!B295/'Transfer time MBs'!A8))</f>
        <v>565.14033564814815</v>
      </c>
      <c r="P8" s="9">
        <f>1000000000/((1024*1024)*(22.90625))</f>
        <v>41.633803717598909</v>
      </c>
      <c r="Q8" s="7">
        <f>1000000000/((1024*1024)*('Raw Data in ns'!F9/'Transfer time MBs'!A8))</f>
        <v>17.029898507254465</v>
      </c>
      <c r="R8" s="8">
        <f>1000000000/((1024*1024)*('Raw Data in ns'!F31/'Transfer time MBs'!A8))</f>
        <v>18.461934739866908</v>
      </c>
      <c r="S8" s="8">
        <f>1000000000/((1024*1024)*('Raw Data in ns'!F53/'Transfer time MBs'!A8))</f>
        <v>17.972660851001176</v>
      </c>
      <c r="T8" s="8">
        <f>1000000000/((1024*1024)*('Raw Data in ns'!F75/'Transfer time MBs'!A8))</f>
        <v>18.208578833532219</v>
      </c>
      <c r="U8" s="8">
        <f>1000000000/((1024*1024)*('Raw Data in ns'!F97/'Transfer time MBs'!A8))</f>
        <v>30.185537215628091</v>
      </c>
      <c r="V8" s="8">
        <f>1000000000/((1024*1024)*('Raw Data in ns'!F119/'Transfer time MBs'!A8))</f>
        <v>30.007451450344149</v>
      </c>
      <c r="W8" s="8">
        <f>1000000000/((1024*1024)*('Raw Data in ns'!F141/'Transfer time MBs'!A8))</f>
        <v>63.052847365702476</v>
      </c>
      <c r="X8" s="8">
        <f>1000000000/((1024*1024)*('Raw Data in ns'!F163/'Transfer time MBs'!A8))</f>
        <v>61.03515625</v>
      </c>
      <c r="Y8" s="8">
        <f>1000000000/((1024*1024)*('Raw Data in ns'!F185/'Transfer time MBs'!A8))</f>
        <v>93.900240384615387</v>
      </c>
      <c r="Z8" s="8">
        <f>1000000000/((1024*1024)*('Raw Data in ns'!F207/'Transfer time MBs'!A8))</f>
        <v>94.190055941358025</v>
      </c>
      <c r="AA8" s="8">
        <f>1000000000/((1024*1024)*('Raw Data in ns'!F229/'Transfer time MBs'!A8))</f>
        <v>93.900240384615387</v>
      </c>
      <c r="AB8" s="8">
        <f>1000000000/((1024*1024)*('Raw Data in ns'!F251/'Transfer time MBs'!A8))</f>
        <v>93.612202837423311</v>
      </c>
      <c r="AC8" s="8">
        <f>1000000000/((1024*1024)*('Raw Data in ns'!F273/'Transfer time MBs'!A8))</f>
        <v>93.325926987767588</v>
      </c>
      <c r="AD8" s="8">
        <f>1000000000/((1024*1024)*('Raw Data in ns'!F295/'Transfer time MBs'!A8))</f>
        <v>93.325926987767588</v>
      </c>
      <c r="AE8" s="9">
        <f>1000000000/((1024*1024)*(21.5))</f>
        <v>44.356944949127907</v>
      </c>
    </row>
    <row r="9" spans="1:31" x14ac:dyDescent="0.25">
      <c r="A9" s="2">
        <v>64</v>
      </c>
      <c r="B9" s="7">
        <f>1000000000/((1024*1024)*('Raw Data in ns'!B10/'Transfer time MBs'!A9))</f>
        <v>18.501108290391027</v>
      </c>
      <c r="C9" s="8">
        <f>1000000000/((1024*1024)*('Raw Data in ns'!B32/'Transfer time MBs'!A9))</f>
        <v>19.217618466624685</v>
      </c>
      <c r="D9" s="8">
        <f>1000000000/((1024*1024)*('Raw Data in ns'!B54/'Transfer time MBs'!A9))</f>
        <v>19.33940312103929</v>
      </c>
      <c r="E9" s="8">
        <f>1000000000/((1024*1024)*('Raw Data in ns'!B76/'Transfer time MBs'!A9))</f>
        <v>18.648077069966391</v>
      </c>
      <c r="F9" s="8">
        <f>1000000000/((1024*1024)*('Raw Data in ns'!B98/'Transfer time MBs'!A9))</f>
        <v>27.781136208466091</v>
      </c>
      <c r="G9" s="8">
        <f>1000000000/((1024*1024)*('Raw Data in ns'!B120/'Transfer time MBs'!A9))</f>
        <v>29.514098766924565</v>
      </c>
      <c r="H9" s="8">
        <f>1000000000/((1024*1024)*('Raw Data in ns'!B142/'Transfer time MBs'!A9))</f>
        <v>859.65008802816897</v>
      </c>
      <c r="I9" s="8">
        <f>1000000000/((1024*1024)*('Raw Data in ns'!B164/'Transfer time MBs'!A9))</f>
        <v>859.65008802816897</v>
      </c>
      <c r="J9" s="8">
        <f>1000000000/((1024*1024)*('Raw Data in ns'!B186/'Transfer time MBs'!A9))</f>
        <v>859.65008802816897</v>
      </c>
      <c r="K9" s="8">
        <f>1000000000/((1024*1024)*('Raw Data in ns'!B208/'Transfer time MBs'!A9))</f>
        <v>859.65008802816897</v>
      </c>
      <c r="L9" s="8">
        <f>1000000000/((1024*1024)*('Raw Data in ns'!B230/'Transfer time MBs'!A9))</f>
        <v>859.65008802816897</v>
      </c>
      <c r="M9" s="8">
        <f>1000000000/((1024*1024)*('Raw Data in ns'!B252/'Transfer time MBs'!A9))</f>
        <v>859.65008802816897</v>
      </c>
      <c r="N9" s="8">
        <f>1000000000/((1024*1024)*('Raw Data in ns'!B274/'Transfer time MBs'!A9))</f>
        <v>859.65008802816897</v>
      </c>
      <c r="O9" s="8">
        <f>1000000000/((1024*1024)*('Raw Data in ns'!B296/'Transfer time MBs'!A9))</f>
        <v>859.65008802816897</v>
      </c>
      <c r="P9" s="9">
        <f>1000000000/((1024*1024)*(20.984375))</f>
        <v>45.44687732688012</v>
      </c>
      <c r="Q9" s="7">
        <f>1000000000/((1024*1024)*('Raw Data in ns'!F10/'Transfer time MBs'!A9))</f>
        <v>19.39471123292024</v>
      </c>
      <c r="R9" s="8">
        <f>1000000000/((1024*1024)*('Raw Data in ns'!F32/'Transfer time MBs'!A9))</f>
        <v>25.357356148732862</v>
      </c>
      <c r="S9" s="8">
        <f>1000000000/((1024*1024)*('Raw Data in ns'!F54/'Transfer time MBs'!A9))</f>
        <v>25.699013157894736</v>
      </c>
      <c r="T9" s="8">
        <f>1000000000/((1024*1024)*('Raw Data in ns'!F76/'Transfer time MBs'!A9))</f>
        <v>25.840455651989839</v>
      </c>
      <c r="U9" s="8">
        <f>1000000000/((1024*1024)*('Raw Data in ns'!F98/'Transfer time MBs'!A9))</f>
        <v>41.605423483299248</v>
      </c>
      <c r="V9" s="8">
        <f>1000000000/((1024*1024)*('Raw Data in ns'!F120/'Transfer time MBs'!A9))</f>
        <v>45.34558413818722</v>
      </c>
      <c r="W9" s="8">
        <f>1000000000/((1024*1024)*('Raw Data in ns'!F142/'Transfer time MBs'!A9))</f>
        <v>50.152141536565324</v>
      </c>
      <c r="X9" s="8">
        <f>1000000000/((1024*1024)*('Raw Data in ns'!F164/'Transfer time MBs'!A9))</f>
        <v>50.028816598360656</v>
      </c>
      <c r="Y9" s="8">
        <f>1000000000/((1024*1024)*('Raw Data in ns'!F186/'Transfer time MBs'!A9))</f>
        <v>124.30785386965377</v>
      </c>
      <c r="Z9" s="8">
        <f>1000000000/((1024*1024)*('Raw Data in ns'!F208/'Transfer time MBs'!A9))</f>
        <v>123.80356237322515</v>
      </c>
      <c r="AA9" s="8">
        <f>1000000000/((1024*1024)*('Raw Data in ns'!F230/'Transfer time MBs'!A9))</f>
        <v>124.81627044989776</v>
      </c>
      <c r="AB9" s="8">
        <f>1000000000/((1024*1024)*('Raw Data in ns'!F252/'Transfer time MBs'!A9))</f>
        <v>124.30785386965377</v>
      </c>
      <c r="AC9" s="8">
        <f>1000000000/((1024*1024)*('Raw Data in ns'!F274/'Transfer time MBs'!A9))</f>
        <v>124.56154336734694</v>
      </c>
      <c r="AD9" s="8">
        <f>1000000000/((1024*1024)*('Raw Data in ns'!F296/'Transfer time MBs'!A9))</f>
        <v>124.56154336734694</v>
      </c>
      <c r="AE9" s="9">
        <f>1000000000/((1024*1024)*(19.421875))</f>
        <v>49.103102373290426</v>
      </c>
    </row>
    <row r="10" spans="1:31" x14ac:dyDescent="0.25">
      <c r="A10" s="2">
        <v>128</v>
      </c>
      <c r="B10" s="7">
        <f>1000000000/((1024*1024)*('Raw Data in ns'!B11/'Transfer time MBs'!A10))</f>
        <v>22.222885945749134</v>
      </c>
      <c r="C10" s="8">
        <f>1000000000/((1024*1024)*('Raw Data in ns'!B33/'Transfer time MBs'!A10))</f>
        <v>26.083400106837608</v>
      </c>
      <c r="D10" s="8">
        <f>1000000000/((1024*1024)*('Raw Data in ns'!B55/'Transfer time MBs'!A10))</f>
        <v>26.027785181236673</v>
      </c>
      <c r="E10" s="8">
        <f>1000000000/((1024*1024)*('Raw Data in ns'!B77/'Transfer time MBs'!A10))</f>
        <v>26.382172574022043</v>
      </c>
      <c r="F10" s="8">
        <f>1000000000/((1024*1024)*('Raw Data in ns'!B99/'Transfer time MBs'!A10))</f>
        <v>33.225452504082746</v>
      </c>
      <c r="G10" s="8">
        <f>1000000000/((1024*1024)*('Raw Data in ns'!B121/'Transfer time MBs'!A10))</f>
        <v>33.554236531061022</v>
      </c>
      <c r="H10" s="8">
        <f>1000000000/((1024*1024)*('Raw Data in ns'!B143/'Transfer time MBs'!A10))</f>
        <v>135.93576002227172</v>
      </c>
      <c r="I10" s="8">
        <f>1000000000/((1024*1024)*('Raw Data in ns'!B165/'Transfer time MBs'!A10))</f>
        <v>135.48314372918978</v>
      </c>
      <c r="J10" s="8">
        <f>1000000000/((1024*1024)*('Raw Data in ns'!B187/'Transfer time MBs'!A10))</f>
        <v>1271.5657552083333</v>
      </c>
      <c r="K10" s="8">
        <f>1000000000/((1024*1024)*('Raw Data in ns'!B209/'Transfer time MBs'!A10))</f>
        <v>1271.5657552083333</v>
      </c>
      <c r="L10" s="8">
        <f>1000000000/((1024*1024)*('Raw Data in ns'!B231/'Transfer time MBs'!A10))</f>
        <v>1271.5657552083333</v>
      </c>
      <c r="M10" s="8">
        <f>1000000000/((1024*1024)*('Raw Data in ns'!B253/'Transfer time MBs'!A10))</f>
        <v>1271.5657552083333</v>
      </c>
      <c r="N10" s="8">
        <f>1000000000/((1024*1024)*('Raw Data in ns'!B275/'Transfer time MBs'!A10))</f>
        <v>1271.5657552083333</v>
      </c>
      <c r="O10" s="8">
        <f>1000000000/((1024*1024)*('Raw Data in ns'!B297/'Transfer time MBs'!A10))</f>
        <v>1271.5657552083333</v>
      </c>
      <c r="P10" s="9">
        <f>1000000000/((1024*1024)*(20.375))</f>
        <v>46.806101418711656</v>
      </c>
      <c r="Q10" s="7">
        <f>1000000000/((1024*1024)*('Raw Data in ns'!F11/'Transfer time MBs'!A10))</f>
        <v>25.661196657557284</v>
      </c>
      <c r="R10" s="8">
        <f>1000000000/((1024*1024)*('Raw Data in ns'!F33/'Transfer time MBs'!A10))</f>
        <v>39.568982982171796</v>
      </c>
      <c r="S10" s="8">
        <f>1000000000/((1024*1024)*('Raw Data in ns'!F55/'Transfer time MBs'!A10))</f>
        <v>40.167921191181307</v>
      </c>
      <c r="T10" s="8">
        <f>1000000000/((1024*1024)*('Raw Data in ns'!F77/'Transfer time MBs'!A10))</f>
        <v>39.5305416126943</v>
      </c>
      <c r="U10" s="8">
        <f>1000000000/((1024*1024)*('Raw Data in ns'!F99/'Transfer time MBs'!A10))</f>
        <v>60.671129473161031</v>
      </c>
      <c r="V10" s="8">
        <f>1000000000/((1024*1024)*('Raw Data in ns'!F121/'Transfer time MBs'!A10))</f>
        <v>62.568074064582262</v>
      </c>
      <c r="W10" s="8">
        <f>1000000000/((1024*1024)*('Raw Data in ns'!F143/'Transfer time MBs'!A10))</f>
        <v>67.704000277315586</v>
      </c>
      <c r="X10" s="8">
        <f>1000000000/((1024*1024)*('Raw Data in ns'!F165/'Transfer time MBs'!A10))</f>
        <v>67.666470343680714</v>
      </c>
      <c r="Y10" s="8">
        <f>1000000000/((1024*1024)*('Raw Data in ns'!F187/'Transfer time MBs'!A10))</f>
        <v>130.55648395721926</v>
      </c>
      <c r="Z10" s="8">
        <f>1000000000/((1024*1024)*('Raw Data in ns'!F209/'Transfer time MBs'!A10))</f>
        <v>131.39969052744888</v>
      </c>
      <c r="AA10" s="8">
        <f>1000000000/((1024*1024)*('Raw Data in ns'!F231/'Transfer time MBs'!A10))</f>
        <v>131.39969052744888</v>
      </c>
      <c r="AB10" s="8">
        <f>1000000000/((1024*1024)*('Raw Data in ns'!F253/'Transfer time MBs'!A10))</f>
        <v>131.11741407089153</v>
      </c>
      <c r="AC10" s="8">
        <f>1000000000/((1024*1024)*('Raw Data in ns'!F275/'Transfer time MBs'!A10))</f>
        <v>130.69626605995717</v>
      </c>
      <c r="AD10" s="8">
        <f>1000000000/((1024*1024)*('Raw Data in ns'!F297/'Transfer time MBs'!A10))</f>
        <v>130.69626605995717</v>
      </c>
      <c r="AE10" s="9">
        <f>1000000000/((1024*1024)*(18.8359375))</f>
        <v>50.630573413521361</v>
      </c>
    </row>
    <row r="11" spans="1:31" x14ac:dyDescent="0.25">
      <c r="A11" s="2">
        <v>256</v>
      </c>
      <c r="B11" s="7">
        <f>1000000000/((1024*1024)*('Raw Data in ns'!B12/'Transfer time MBs'!A11))</f>
        <v>25.114764427528034</v>
      </c>
      <c r="C11" s="8">
        <f>1000000000/((1024*1024)*('Raw Data in ns'!B34/'Transfer time MBs'!A11))</f>
        <v>31.612148776382234</v>
      </c>
      <c r="D11" s="8">
        <f>1000000000/((1024*1024)*('Raw Data in ns'!B56/'Transfer time MBs'!A11))</f>
        <v>31.595784262973986</v>
      </c>
      <c r="E11" s="8">
        <f>1000000000/((1024*1024)*('Raw Data in ns'!B78/'Transfer time MBs'!A11))</f>
        <v>31.624433290155441</v>
      </c>
      <c r="F11" s="8">
        <f>1000000000/((1024*1024)*('Raw Data in ns'!B100/'Transfer time MBs'!A11))</f>
        <v>36.142209474463364</v>
      </c>
      <c r="G11" s="8">
        <f>1000000000/((1024*1024)*('Raw Data in ns'!B122/'Transfer time MBs'!A11))</f>
        <v>36.823623680241326</v>
      </c>
      <c r="H11" s="8">
        <f>1000000000/((1024*1024)*('Raw Data in ns'!B144/'Transfer time MBs'!A11))</f>
        <v>78.075031979533094</v>
      </c>
      <c r="I11" s="8">
        <f>1000000000/((1024*1024)*('Raw Data in ns'!B166/'Transfer time MBs'!A11))</f>
        <v>78.100007997440812</v>
      </c>
      <c r="J11" s="8">
        <f>1000000000/((1024*1024)*('Raw Data in ns'!B188/'Transfer time MBs'!A11))</f>
        <v>461.51346880907374</v>
      </c>
      <c r="K11" s="8">
        <f>1000000000/((1024*1024)*('Raw Data in ns'!B210/'Transfer time MBs'!A11))</f>
        <v>463.26494307400378</v>
      </c>
      <c r="L11" s="8">
        <f>1000000000/((1024*1024)*('Raw Data in ns'!B232/'Transfer time MBs'!A11))</f>
        <v>462.38754734848487</v>
      </c>
      <c r="M11" s="8">
        <f>1000000000/((1024*1024)*('Raw Data in ns'!B254/'Transfer time MBs'!A11))</f>
        <v>462.38754734848487</v>
      </c>
      <c r="N11" s="8">
        <f>1000000000/((1024*1024)*('Raw Data in ns'!B276/'Transfer time MBs'!A11))</f>
        <v>462.38754734848487</v>
      </c>
      <c r="O11" s="8">
        <f>1000000000/((1024*1024)*('Raw Data in ns'!B298/'Transfer time MBs'!A11))</f>
        <v>462.38754734848487</v>
      </c>
      <c r="P11" s="9">
        <f>1000000000/((1024*1024)*(20.1953125))</f>
        <v>47.222558027079302</v>
      </c>
      <c r="Q11" s="7">
        <f>1000000000/((1024*1024)*('Raw Data in ns'!F12/'Transfer time MBs'!A11))</f>
        <v>31.847198669449519</v>
      </c>
      <c r="R11" s="8">
        <f>1000000000/((1024*1024)*('Raw Data in ns'!F34/'Transfer time MBs'!A11))</f>
        <v>56.776889534883722</v>
      </c>
      <c r="S11" s="8">
        <f>1000000000/((1024*1024)*('Raw Data in ns'!F56/'Transfer time MBs'!A11))</f>
        <v>56.869467738178429</v>
      </c>
      <c r="T11" s="8">
        <f>1000000000/((1024*1024)*('Raw Data in ns'!F78/'Transfer time MBs'!A11))</f>
        <v>56.279535500230523</v>
      </c>
      <c r="U11" s="8">
        <f>1000000000/((1024*1024)*('Raw Data in ns'!F100/'Transfer time MBs'!A11))</f>
        <v>73.492060505719451</v>
      </c>
      <c r="V11" s="8">
        <f>1000000000/((1024*1024)*('Raw Data in ns'!F122/'Transfer time MBs'!A11))</f>
        <v>72.102960720614291</v>
      </c>
      <c r="W11" s="8">
        <f>1000000000/((1024*1024)*('Raw Data in ns'!F144/'Transfer time MBs'!A11))</f>
        <v>90.691168276374441</v>
      </c>
      <c r="X11" s="8">
        <f>1000000000/((1024*1024)*('Raw Data in ns'!F166/'Transfer time MBs'!A11))</f>
        <v>90.792348456675342</v>
      </c>
      <c r="Y11" s="8">
        <f>1000000000/((1024*1024)*('Raw Data in ns'!F188/'Transfer time MBs'!A11))</f>
        <v>134.6611279646994</v>
      </c>
      <c r="Z11" s="8">
        <f>1000000000/((1024*1024)*('Raw Data in ns'!F210/'Transfer time MBs'!A11))</f>
        <v>134.29077282728272</v>
      </c>
      <c r="AA11" s="8">
        <f>1000000000/((1024*1024)*('Raw Data in ns'!F232/'Transfer time MBs'!A11))</f>
        <v>134.43867015418502</v>
      </c>
      <c r="AB11" s="8">
        <f>1000000000/((1024*1024)*('Raw Data in ns'!F254/'Transfer time MBs'!A11))</f>
        <v>134.21694612424409</v>
      </c>
      <c r="AC11" s="8">
        <f>1000000000/((1024*1024)*('Raw Data in ns'!F276/'Transfer time MBs'!A11))</f>
        <v>134.51274104683196</v>
      </c>
      <c r="AD11" s="8">
        <f>1000000000/((1024*1024)*('Raw Data in ns'!F298/'Transfer time MBs'!A11))</f>
        <v>134.51274104683196</v>
      </c>
      <c r="AE11" s="9">
        <f>1000000000/((1024*1024)*(18.72265625))</f>
        <v>50.936913206759861</v>
      </c>
    </row>
    <row r="12" spans="1:31" x14ac:dyDescent="0.25">
      <c r="A12" s="2">
        <v>512</v>
      </c>
      <c r="B12" s="7">
        <f>1000000000/((1024*1024)*('Raw Data in ns'!B13/'Transfer time MBs'!A12))</f>
        <v>26.890695561185151</v>
      </c>
      <c r="C12" s="8">
        <f>1000000000/((1024*1024)*('Raw Data in ns'!B35/'Transfer time MBs'!A12))</f>
        <v>35.711347180574855</v>
      </c>
      <c r="D12" s="8">
        <f>1000000000/((1024*1024)*('Raw Data in ns'!B57/'Transfer time MBs'!A12))</f>
        <v>35.716571574866506</v>
      </c>
      <c r="E12" s="8">
        <f>1000000000/((1024*1024)*('Raw Data in ns'!B79/'Transfer time MBs'!A12))</f>
        <v>35.576047358834245</v>
      </c>
      <c r="F12" s="8">
        <f>1000000000/((1024*1024)*('Raw Data in ns'!B101/'Transfer time MBs'!A12))</f>
        <v>38.559681749980257</v>
      </c>
      <c r="G12" s="8">
        <f>1000000000/((1024*1024)*('Raw Data in ns'!B123/'Transfer time MBs'!A12))</f>
        <v>38.67267939173135</v>
      </c>
      <c r="H12" s="8">
        <f>1000000000/((1024*1024)*('Raw Data in ns'!B145/'Transfer time MBs'!A12))</f>
        <v>64.078904199475062</v>
      </c>
      <c r="I12" s="8">
        <f>1000000000/((1024*1024)*('Raw Data in ns'!B167/'Transfer time MBs'!A12))</f>
        <v>64.078904199475062</v>
      </c>
      <c r="J12" s="8">
        <f>1000000000/((1024*1024)*('Raw Data in ns'!B189/'Transfer time MBs'!A12))</f>
        <v>380.28134735202491</v>
      </c>
      <c r="K12" s="8">
        <f>1000000000/((1024*1024)*('Raw Data in ns'!B211/'Transfer time MBs'!A12))</f>
        <v>379.98540856031127</v>
      </c>
      <c r="L12" s="8">
        <f>1000000000/((1024*1024)*('Raw Data in ns'!B233/'Transfer time MBs'!A12))</f>
        <v>380.28134735202491</v>
      </c>
      <c r="M12" s="8">
        <f>1000000000/((1024*1024)*('Raw Data in ns'!B255/'Transfer time MBs'!A12))</f>
        <v>380.28134735202491</v>
      </c>
      <c r="N12" s="8">
        <f>1000000000/((1024*1024)*('Raw Data in ns'!B277/'Transfer time MBs'!A12))</f>
        <v>379.98540856031127</v>
      </c>
      <c r="O12" s="8">
        <f>1000000000/((1024*1024)*('Raw Data in ns'!B299/'Transfer time MBs'!A12))</f>
        <v>379.98540856031127</v>
      </c>
      <c r="P12" s="9">
        <f>1000000000/((1024*1024)*(20.3046875))</f>
        <v>46.968184878799541</v>
      </c>
      <c r="Q12" s="7">
        <f>1000000000/((1024*1024)*('Raw Data in ns'!F13/'Transfer time MBs'!A12))</f>
        <v>35.293187567762921</v>
      </c>
      <c r="R12" s="8">
        <f>1000000000/((1024*1024)*('Raw Data in ns'!F35/'Transfer time MBs'!A12))</f>
        <v>72.445289317507417</v>
      </c>
      <c r="S12" s="8">
        <f>1000000000/((1024*1024)*('Raw Data in ns'!F57/'Transfer time MBs'!A12))</f>
        <v>71.386147660818708</v>
      </c>
      <c r="T12" s="8">
        <f>1000000000/((1024*1024)*('Raw Data in ns'!F79/'Transfer time MBs'!A12))</f>
        <v>70.642541956018519</v>
      </c>
      <c r="U12" s="8">
        <f>1000000000/((1024*1024)*('Raw Data in ns'!F101/'Transfer time MBs'!A12))</f>
        <v>82.97047578589634</v>
      </c>
      <c r="V12" s="8">
        <f>1000000000/((1024*1024)*('Raw Data in ns'!F123/'Transfer time MBs'!A12))</f>
        <v>85.378781255464247</v>
      </c>
      <c r="W12" s="8">
        <f>1000000000/((1024*1024)*('Raw Data in ns'!F145/'Transfer time MBs'!A12))</f>
        <v>109.82484255510572</v>
      </c>
      <c r="X12" s="8">
        <f>1000000000/((1024*1024)*('Raw Data in ns'!F167/'Transfer time MBs'!A12))</f>
        <v>109.77546088129496</v>
      </c>
      <c r="Y12" s="8">
        <f>1000000000/((1024*1024)*('Raw Data in ns'!F189/'Transfer time MBs'!A12))</f>
        <v>136.5058009505172</v>
      </c>
      <c r="Z12" s="8">
        <f>1000000000/((1024*1024)*('Raw Data in ns'!F211/'Transfer time MBs'!A12))</f>
        <v>136.54397371364652</v>
      </c>
      <c r="AA12" s="8">
        <f>1000000000/((1024*1024)*('Raw Data in ns'!F233/'Transfer time MBs'!A12))</f>
        <v>136.62038332400672</v>
      </c>
      <c r="AB12" s="8">
        <f>1000000000/((1024*1024)*('Raw Data in ns'!F255/'Transfer time MBs'!A12))</f>
        <v>136.7734593837535</v>
      </c>
      <c r="AC12" s="8">
        <f>1000000000/((1024*1024)*('Raw Data in ns'!F277/'Transfer time MBs'!A12))</f>
        <v>136.54397371364652</v>
      </c>
      <c r="AD12" s="8">
        <f>1000000000/((1024*1024)*('Raw Data in ns'!F299/'Transfer time MBs'!A12))</f>
        <v>136.54397371364652</v>
      </c>
      <c r="AE12" s="9">
        <f>1000000000/((1024*1024)*(18.658203125))</f>
        <v>51.112870302522765</v>
      </c>
    </row>
    <row r="13" spans="1:31" x14ac:dyDescent="0.25">
      <c r="A13" s="2">
        <v>1024</v>
      </c>
      <c r="B13" s="7">
        <f>1000000000/((1024*1024)*('Raw Data in ns'!B14/'Transfer time MBs'!A13))</f>
        <v>26.941141580225114</v>
      </c>
      <c r="C13" s="8">
        <f>1000000000/((1024*1024)*('Raw Data in ns'!B36/'Transfer time MBs'!A13))</f>
        <v>40.072322527697992</v>
      </c>
      <c r="D13" s="8">
        <f>1000000000/((1024*1024)*('Raw Data in ns'!B58/'Transfer time MBs'!A13))</f>
        <v>40.177836748128037</v>
      </c>
      <c r="E13" s="8">
        <f>1000000000/((1024*1024)*('Raw Data in ns'!B80/'Transfer time MBs'!A13))</f>
        <v>40.196027989298209</v>
      </c>
      <c r="F13" s="8">
        <f>1000000000/((1024*1024)*('Raw Data in ns'!B102/'Transfer time MBs'!A13))</f>
        <v>42.095025647657224</v>
      </c>
      <c r="G13" s="8">
        <f>1000000000/((1024*1024)*('Raw Data in ns'!B124/'Transfer time MBs'!A13))</f>
        <v>42.255311323612133</v>
      </c>
      <c r="H13" s="8">
        <f>1000000000/((1024*1024)*('Raw Data in ns'!B146/'Transfer time MBs'!A13))</f>
        <v>58.932019793615353</v>
      </c>
      <c r="I13" s="8">
        <f>1000000000/((1024*1024)*('Raw Data in ns'!B168/'Transfer time MBs'!A13))</f>
        <v>58.928463673666428</v>
      </c>
      <c r="J13" s="8">
        <f>1000000000/((1024*1024)*('Raw Data in ns'!B190/'Transfer time MBs'!A13))</f>
        <v>351.91441441441441</v>
      </c>
      <c r="K13" s="8">
        <f>1000000000/((1024*1024)*('Raw Data in ns'!B212/'Transfer time MBs'!A13))</f>
        <v>351.78764409221901</v>
      </c>
      <c r="L13" s="8">
        <f>1000000000/((1024*1024)*('Raw Data in ns'!B234/'Transfer time MBs'!A13))</f>
        <v>351.91441441441441</v>
      </c>
      <c r="M13" s="8">
        <f>1000000000/((1024*1024)*('Raw Data in ns'!B256/'Transfer time MBs'!A13))</f>
        <v>351.78764409221901</v>
      </c>
      <c r="N13" s="8">
        <f>1000000000/((1024*1024)*('Raw Data in ns'!B278/'Transfer time MBs'!A13))</f>
        <v>352.04127613554436</v>
      </c>
      <c r="O13" s="8">
        <f>1000000000/((1024*1024)*('Raw Data in ns'!B300/'Transfer time MBs'!A13))</f>
        <v>352.04127613554436</v>
      </c>
      <c r="P13" s="9">
        <f>1000000000/((1024*1024)*(20.103515625))</f>
        <v>47.438186145924412</v>
      </c>
      <c r="Q13" s="7">
        <f>1000000000/((1024*1024)*('Raw Data in ns'!F14/'Transfer time MBs'!A13))</f>
        <v>37.28760977472318</v>
      </c>
      <c r="R13" s="8">
        <f>1000000000/((1024*1024)*('Raw Data in ns'!F36/'Transfer time MBs'!A13))</f>
        <v>109.71379620267386</v>
      </c>
      <c r="S13" s="8">
        <f>1000000000/((1024*1024)*('Raw Data in ns'!F58/'Transfer time MBs'!A13))</f>
        <v>110.06001352417447</v>
      </c>
      <c r="T13" s="8">
        <f>1000000000/((1024*1024)*('Raw Data in ns'!F80/'Transfer time MBs'!A13))</f>
        <v>105.40339989206691</v>
      </c>
      <c r="U13" s="8">
        <f>1000000000/((1024*1024)*('Raw Data in ns'!F102/'Transfer time MBs'!A13))</f>
        <v>127.27257917372606</v>
      </c>
      <c r="V13" s="8">
        <f>1000000000/((1024*1024)*('Raw Data in ns'!F124/'Transfer time MBs'!A13))</f>
        <v>128.41058514135437</v>
      </c>
      <c r="W13" s="8">
        <f>1000000000/((1024*1024)*('Raw Data in ns'!F146/'Transfer time MBs'!A13))</f>
        <v>162.8146882294098</v>
      </c>
      <c r="X13" s="8">
        <f>1000000000/((1024*1024)*('Raw Data in ns'!F168/'Transfer time MBs'!A13))</f>
        <v>162.89616346955796</v>
      </c>
      <c r="Y13" s="8">
        <f>1000000000/((1024*1024)*('Raw Data in ns'!F190/'Transfer time MBs'!A13))</f>
        <v>190.28887373343727</v>
      </c>
      <c r="Z13" s="8">
        <f>1000000000/((1024*1024)*('Raw Data in ns'!F212/'Transfer time MBs'!A13))</f>
        <v>190.58596799375488</v>
      </c>
      <c r="AA13" s="8">
        <f>1000000000/((1024*1024)*('Raw Data in ns'!F234/'Transfer time MBs'!A13))</f>
        <v>190.66038656774697</v>
      </c>
      <c r="AB13" s="8">
        <f>1000000000/((1024*1024)*('Raw Data in ns'!F256/'Transfer time MBs'!A13))</f>
        <v>190.58596799375488</v>
      </c>
      <c r="AC13" s="8">
        <f>1000000000/((1024*1024)*('Raw Data in ns'!F278/'Transfer time MBs'!A13))</f>
        <v>190.51160749122121</v>
      </c>
      <c r="AD13" s="8">
        <f>1000000000/((1024*1024)*('Raw Data in ns'!F300/'Transfer time MBs'!A13))</f>
        <v>190.51160749122121</v>
      </c>
      <c r="AE13" s="9">
        <f>1000000000/((1024*1024)*(18.7041015625))</f>
        <v>50.987443220383227</v>
      </c>
    </row>
    <row r="14" spans="1:31" x14ac:dyDescent="0.25">
      <c r="A14" s="2">
        <v>2048</v>
      </c>
      <c r="B14" s="7">
        <f>1000000000/((1024*1024)*('Raw Data in ns'!B15/'Transfer time MBs'!A14))</f>
        <v>27.175425414979617</v>
      </c>
      <c r="C14" s="8">
        <f>1000000000/((1024*1024)*('Raw Data in ns'!B37/'Transfer time MBs'!A14))</f>
        <v>41.501986783111278</v>
      </c>
      <c r="D14" s="8">
        <f>1000000000/((1024*1024)*('Raw Data in ns'!B59/'Transfer time MBs'!A14))</f>
        <v>41.3394784743682</v>
      </c>
      <c r="E14" s="8">
        <f>1000000000/((1024*1024)*('Raw Data in ns'!B81/'Transfer time MBs'!A14))</f>
        <v>41.48435674688303</v>
      </c>
      <c r="F14" s="8">
        <f>1000000000/((1024*1024)*('Raw Data in ns'!B103/'Transfer time MBs'!A14))</f>
        <v>42.40669170810083</v>
      </c>
      <c r="G14" s="8">
        <f>1000000000/((1024*1024)*('Raw Data in ns'!B125/'Transfer time MBs'!A14))</f>
        <v>42.453701691083772</v>
      </c>
      <c r="H14" s="8">
        <f>1000000000/((1024*1024)*('Raw Data in ns'!B147/'Transfer time MBs'!A14))</f>
        <v>56.625449379566277</v>
      </c>
      <c r="I14" s="8">
        <f>1000000000/((1024*1024)*('Raw Data in ns'!B169/'Transfer time MBs'!A14))</f>
        <v>56.627091125221071</v>
      </c>
      <c r="J14" s="8">
        <f>1000000000/((1024*1024)*('Raw Data in ns'!B191/'Transfer time MBs'!A14))</f>
        <v>339.31984016678251</v>
      </c>
      <c r="K14" s="8">
        <f>1000000000/((1024*1024)*('Raw Data in ns'!B213/'Transfer time MBs'!A14))</f>
        <v>339.31984016678251</v>
      </c>
      <c r="L14" s="8">
        <f>1000000000/((1024*1024)*('Raw Data in ns'!B235/'Transfer time MBs'!A14))</f>
        <v>339.37880104257169</v>
      </c>
      <c r="M14" s="8">
        <f>1000000000/((1024*1024)*('Raw Data in ns'!B257/'Transfer time MBs'!A14))</f>
        <v>339.37880104257169</v>
      </c>
      <c r="N14" s="8">
        <f>1000000000/((1024*1024)*('Raw Data in ns'!B279/'Transfer time MBs'!A14))</f>
        <v>339.37880104257169</v>
      </c>
      <c r="O14" s="8">
        <f>1000000000/((1024*1024)*('Raw Data in ns'!B301/'Transfer time MBs'!A14))</f>
        <v>339.37880104257169</v>
      </c>
      <c r="P14" s="9">
        <f>1000000000/((1024*1024)*(20.04345703125))</f>
        <v>47.580330824137008</v>
      </c>
      <c r="Q14" s="7">
        <f>1000000000/((1024*1024)*('Raw Data in ns'!F15/'Transfer time MBs'!A14))</f>
        <v>38.0347997117875</v>
      </c>
      <c r="R14" s="8">
        <f>1000000000/((1024*1024)*('Raw Data in ns'!F37/'Transfer time MBs'!A14))</f>
        <v>123.63898208520605</v>
      </c>
      <c r="S14" s="8">
        <f>1000000000/((1024*1024)*('Raw Data in ns'!F59/'Transfer time MBs'!A14))</f>
        <v>123.24887991417934</v>
      </c>
      <c r="T14" s="8">
        <f>1000000000/((1024*1024)*('Raw Data in ns'!F81/'Transfer time MBs'!A14))</f>
        <v>120.60049397962334</v>
      </c>
      <c r="U14" s="8">
        <f>1000000000/((1024*1024)*('Raw Data in ns'!F103/'Transfer time MBs'!A14))</f>
        <v>134.33695577412476</v>
      </c>
      <c r="V14" s="8">
        <f>1000000000/((1024*1024)*('Raw Data in ns'!F125/'Transfer time MBs'!A14))</f>
        <v>135.31418872107523</v>
      </c>
      <c r="W14" s="8">
        <f>1000000000/((1024*1024)*('Raw Data in ns'!F147/'Transfer time MBs'!A14))</f>
        <v>178.54694213365025</v>
      </c>
      <c r="X14" s="8">
        <f>1000000000/((1024*1024)*('Raw Data in ns'!F169/'Transfer time MBs'!A14))</f>
        <v>178.61225422953817</v>
      </c>
      <c r="Y14" s="8">
        <f>1000000000/((1024*1024)*('Raw Data in ns'!F191/'Transfer time MBs'!A14))</f>
        <v>193.97407885589433</v>
      </c>
      <c r="Z14" s="8">
        <f>1000000000/((1024*1024)*('Raw Data in ns'!F213/'Transfer time MBs'!A14))</f>
        <v>194.0318895291079</v>
      </c>
      <c r="AA14" s="8">
        <f>1000000000/((1024*1024)*('Raw Data in ns'!F235/'Transfer time MBs'!A14))</f>
        <v>193.95481628599802</v>
      </c>
      <c r="AB14" s="8">
        <f>1000000000/((1024*1024)*('Raw Data in ns'!F257/'Transfer time MBs'!A14))</f>
        <v>194.05116741182314</v>
      </c>
      <c r="AC14" s="8">
        <f>1000000000/((1024*1024)*('Raw Data in ns'!F279/'Transfer time MBs'!A14))</f>
        <v>193.93555754145567</v>
      </c>
      <c r="AD14" s="8">
        <f>1000000000/((1024*1024)*('Raw Data in ns'!F301/'Transfer time MBs'!A14))</f>
        <v>193.93555754145567</v>
      </c>
      <c r="AE14" s="9">
        <f>1000000000/((1024*1024)*(18.82763671875))</f>
        <v>50.652895562644261</v>
      </c>
    </row>
    <row r="15" spans="1:31" x14ac:dyDescent="0.25">
      <c r="A15" s="2">
        <v>4096</v>
      </c>
      <c r="B15" s="7">
        <f>1000000000/((1024*1024)*('Raw Data in ns'!B16/'Transfer time MBs'!A15))</f>
        <v>27.288572506392075</v>
      </c>
      <c r="C15" s="8">
        <f>1000000000/((1024*1024)*('Raw Data in ns'!B38/'Transfer time MBs'!A15))</f>
        <v>42.110000754611214</v>
      </c>
      <c r="D15" s="8">
        <f>1000000000/((1024*1024)*('Raw Data in ns'!B60/'Transfer time MBs'!A15))</f>
        <v>42.111816643128968</v>
      </c>
      <c r="E15" s="8">
        <f>1000000000/((1024*1024)*('Raw Data in ns'!B82/'Transfer time MBs'!A15))</f>
        <v>42.105915577976113</v>
      </c>
      <c r="F15" s="8">
        <f>1000000000/((1024*1024)*('Raw Data in ns'!B104/'Transfer time MBs'!A15))</f>
        <v>42.631619155716592</v>
      </c>
      <c r="G15" s="8">
        <f>1000000000/((1024*1024)*('Raw Data in ns'!B126/'Transfer time MBs'!A15))</f>
        <v>42.651169392701938</v>
      </c>
      <c r="H15" s="8">
        <f>1000000000/((1024*1024)*('Raw Data in ns'!B148/'Transfer time MBs'!A15))</f>
        <v>55.538573094093891</v>
      </c>
      <c r="I15" s="8">
        <f>1000000000/((1024*1024)*('Raw Data in ns'!B170/'Transfer time MBs'!A15))</f>
        <v>55.540152419951092</v>
      </c>
      <c r="J15" s="8">
        <f>1000000000/((1024*1024)*('Raw Data in ns'!B192/'Transfer time MBs'!A15))</f>
        <v>332.87175117170858</v>
      </c>
      <c r="K15" s="8">
        <f>1000000000/((1024*1024)*('Raw Data in ns'!B214/'Transfer time MBs'!A15))</f>
        <v>332.87175117170858</v>
      </c>
      <c r="L15" s="8">
        <f>1000000000/((1024*1024)*('Raw Data in ns'!B236/'Transfer time MBs'!A15))</f>
        <v>332.90011931140276</v>
      </c>
      <c r="M15" s="8">
        <f>1000000000/((1024*1024)*('Raw Data in ns'!B258/'Transfer time MBs'!A15))</f>
        <v>332.87175117170858</v>
      </c>
      <c r="N15" s="8">
        <f>1000000000/((1024*1024)*('Raw Data in ns'!B280/'Transfer time MBs'!A15))</f>
        <v>332.90011931140276</v>
      </c>
      <c r="O15" s="8">
        <f>1000000000/((1024*1024)*('Raw Data in ns'!B302/'Transfer time MBs'!A15))</f>
        <v>332.90011931140276</v>
      </c>
      <c r="P15" s="9">
        <f>1000000000/((1024*1024)*(20.0166015625))</f>
        <v>47.644167439137433</v>
      </c>
      <c r="Q15" s="7">
        <f>1000000000/((1024*1024)*('Raw Data in ns'!F16/'Transfer time MBs'!A15))</f>
        <v>38.626789810932678</v>
      </c>
      <c r="R15" s="8">
        <f>1000000000/((1024*1024)*('Raw Data in ns'!F38/'Transfer time MBs'!A15))</f>
        <v>131.45717651018003</v>
      </c>
      <c r="S15" s="8">
        <f>1000000000/((1024*1024)*('Raw Data in ns'!F60/'Transfer time MBs'!A15))</f>
        <v>131.91442658381737</v>
      </c>
      <c r="T15" s="8">
        <f>1000000000/((1024*1024)*('Raw Data in ns'!F82/'Transfer time MBs'!A15))</f>
        <v>128.79587193774935</v>
      </c>
      <c r="U15" s="8">
        <f>1000000000/((1024*1024)*('Raw Data in ns'!F104/'Transfer time MBs'!A15))</f>
        <v>138.84445866211701</v>
      </c>
      <c r="V15" s="8">
        <f>1000000000/((1024*1024)*('Raw Data in ns'!F126/'Transfer time MBs'!A15))</f>
        <v>138.25965384206987</v>
      </c>
      <c r="W15" s="8">
        <f>1000000000/((1024*1024)*('Raw Data in ns'!F148/'Transfer time MBs'!A15))</f>
        <v>187.76437223610844</v>
      </c>
      <c r="X15" s="8">
        <f>1000000000/((1024*1024)*('Raw Data in ns'!F170/'Transfer time MBs'!A15))</f>
        <v>187.69219680953296</v>
      </c>
      <c r="Y15" s="8">
        <f>1000000000/((1024*1024)*('Raw Data in ns'!F192/'Transfer time MBs'!A15))</f>
        <v>195.81182014136047</v>
      </c>
      <c r="Z15" s="8">
        <f>1000000000/((1024*1024)*('Raw Data in ns'!F214/'Transfer time MBs'!A15))</f>
        <v>195.9198515397733</v>
      </c>
      <c r="AA15" s="8">
        <f>1000000000/((1024*1024)*('Raw Data in ns'!F236/'Transfer time MBs'!A15))</f>
        <v>195.88055360545582</v>
      </c>
      <c r="AB15" s="8">
        <f>1000000000/((1024*1024)*('Raw Data in ns'!F258/'Transfer time MBs'!A15))</f>
        <v>195.9198515397733</v>
      </c>
      <c r="AC15" s="8">
        <f>1000000000/((1024*1024)*('Raw Data in ns'!F280/'Transfer time MBs'!A15))</f>
        <v>195.89037661100247</v>
      </c>
      <c r="AD15" s="8">
        <f>1000000000/((1024*1024)*('Raw Data in ns'!F302/'Transfer time MBs'!A15))</f>
        <v>195.89037661100247</v>
      </c>
      <c r="AE15" s="9">
        <f>1000000000/((1024*1024)*(18.776611328125))</f>
        <v>50.790544669674553</v>
      </c>
    </row>
    <row r="16" spans="1:31" x14ac:dyDescent="0.25">
      <c r="A16" s="2">
        <v>8192</v>
      </c>
      <c r="B16" s="7">
        <f>1000000000/((1024*1024)*('Raw Data in ns'!B17/'Transfer time MBs'!A16))</f>
        <v>27.301637224581082</v>
      </c>
      <c r="C16" s="8">
        <f>1000000000/((1024*1024)*('Raw Data in ns'!B39/'Transfer time MBs'!A16))</f>
        <v>42.514230363187167</v>
      </c>
      <c r="D16" s="8">
        <f>1000000000/((1024*1024)*('Raw Data in ns'!B61/'Transfer time MBs'!A16))</f>
        <v>42.532978370109049</v>
      </c>
      <c r="E16" s="8">
        <f>1000000000/((1024*1024)*('Raw Data in ns'!B83/'Transfer time MBs'!A16))</f>
        <v>42.523949488351839</v>
      </c>
      <c r="F16" s="8">
        <f>1000000000/((1024*1024)*('Raw Data in ns'!B105/'Transfer time MBs'!A16))</f>
        <v>42.776342013622724</v>
      </c>
      <c r="G16" s="8">
        <f>1000000000/((1024*1024)*('Raw Data in ns'!B127/'Transfer time MBs'!A16))</f>
        <v>42.807046382290899</v>
      </c>
      <c r="H16" s="8">
        <f>1000000000/((1024*1024)*('Raw Data in ns'!B149/'Transfer time MBs'!A16))</f>
        <v>55.01373142736427</v>
      </c>
      <c r="I16" s="8">
        <f>1000000000/((1024*1024)*('Raw Data in ns'!B171/'Transfer time MBs'!A16))</f>
        <v>55.01373142736427</v>
      </c>
      <c r="J16" s="8">
        <f>1000000000/((1024*1024)*('Raw Data in ns'!B193/'Transfer time MBs'!A16))</f>
        <v>330.01731930891731</v>
      </c>
      <c r="K16" s="8">
        <f>1000000000/((1024*1024)*('Raw Data in ns'!B215/'Transfer time MBs'!A16))</f>
        <v>329.9755026186856</v>
      </c>
      <c r="L16" s="8">
        <f>1000000000/((1024*1024)*('Raw Data in ns'!B237/'Transfer time MBs'!A16))</f>
        <v>330.00337923460336</v>
      </c>
      <c r="M16" s="8">
        <f>1000000000/((1024*1024)*('Raw Data in ns'!B259/'Transfer time MBs'!A16))</f>
        <v>329.98944033790917</v>
      </c>
      <c r="N16" s="8">
        <f>1000000000/((1024*1024)*('Raw Data in ns'!B281/'Transfer time MBs'!A16))</f>
        <v>330.00337923460336</v>
      </c>
      <c r="O16" s="8">
        <f>1000000000/((1024*1024)*('Raw Data in ns'!B303/'Transfer time MBs'!A16))</f>
        <v>330.00337923460336</v>
      </c>
      <c r="P16" s="9">
        <f>1000000000/((1024*1024)*(20.030029296875))</f>
        <v>47.612227734236924</v>
      </c>
      <c r="Q16" s="7">
        <f>1000000000/((1024*1024)*('Raw Data in ns'!F17/'Transfer time MBs'!A16))</f>
        <v>38.808498378115239</v>
      </c>
      <c r="R16" s="8">
        <f>1000000000/((1024*1024)*('Raw Data in ns'!F39/'Transfer time MBs'!A16))</f>
        <v>137.03255454991933</v>
      </c>
      <c r="S16" s="8">
        <f>1000000000/((1024*1024)*('Raw Data in ns'!F61/'Transfer time MBs'!A16))</f>
        <v>137.23475267003934</v>
      </c>
      <c r="T16" s="8">
        <f>1000000000/((1024*1024)*('Raw Data in ns'!F83/'Transfer time MBs'!A16))</f>
        <v>134.90761526506648</v>
      </c>
      <c r="U16" s="8">
        <f>1000000000/((1024*1024)*('Raw Data in ns'!F105/'Transfer time MBs'!A16))</f>
        <v>142.30159742081202</v>
      </c>
      <c r="V16" s="8">
        <f>1000000000/((1024*1024)*('Raw Data in ns'!F127/'Transfer time MBs'!A16))</f>
        <v>142.28345596270125</v>
      </c>
      <c r="W16" s="8">
        <f>1000000000/((1024*1024)*('Raw Data in ns'!F149/'Transfer time MBs'!A16))</f>
        <v>195.95916524530952</v>
      </c>
      <c r="X16" s="8">
        <f>1000000000/((1024*1024)*('Raw Data in ns'!F171/'Transfer time MBs'!A16))</f>
        <v>195.94442075694113</v>
      </c>
      <c r="Y16" s="8">
        <f>1000000000/((1024*1024)*('Raw Data in ns'!F193/'Transfer time MBs'!A16))</f>
        <v>200.2948339956416</v>
      </c>
      <c r="Z16" s="8">
        <f>1000000000/((1024*1024)*('Raw Data in ns'!F215/'Transfer time MBs'!A16))</f>
        <v>200.31024050048717</v>
      </c>
      <c r="AA16" s="8">
        <f>1000000000/((1024*1024)*('Raw Data in ns'!F237/'Transfer time MBs'!A16))</f>
        <v>200.31024050048717</v>
      </c>
      <c r="AB16" s="8">
        <f>1000000000/((1024*1024)*('Raw Data in ns'!F259/'Transfer time MBs'!A16))</f>
        <v>200.27942986054143</v>
      </c>
      <c r="AC16" s="8">
        <f>1000000000/((1024*1024)*('Raw Data in ns'!F281/'Transfer time MBs'!A16))</f>
        <v>200.31537652880695</v>
      </c>
      <c r="AD16" s="8">
        <f>1000000000/((1024*1024)*('Raw Data in ns'!F303/'Transfer time MBs'!A16))</f>
        <v>200.31537652880695</v>
      </c>
      <c r="AE16" s="9">
        <f>1000000000/((1024*1024)*(18.7498779296875))</f>
        <v>50.862961347404607</v>
      </c>
    </row>
    <row r="17" spans="1:31" x14ac:dyDescent="0.25">
      <c r="A17" s="2">
        <v>16384</v>
      </c>
      <c r="B17" s="7">
        <f>1000000000/((1024*1024)*('Raw Data in ns'!B18/'Transfer time MBs'!A17))</f>
        <v>27.293386877863622</v>
      </c>
      <c r="C17" s="8">
        <f>1000000000/((1024*1024)*('Raw Data in ns'!B40/'Transfer time MBs'!A17))</f>
        <v>42.743927626665645</v>
      </c>
      <c r="D17" s="8">
        <f>1000000000/((1024*1024)*('Raw Data in ns'!B62/'Transfer time MBs'!A17))</f>
        <v>42.734575211484866</v>
      </c>
      <c r="E17" s="8">
        <f>1000000000/((1024*1024)*('Raw Data in ns'!B84/'Transfer time MBs'!A17))</f>
        <v>42.724058635181656</v>
      </c>
      <c r="F17" s="8">
        <f>1000000000/((1024*1024)*('Raw Data in ns'!B106/'Transfer time MBs'!A17))</f>
        <v>42.88011679857734</v>
      </c>
      <c r="G17" s="8">
        <f>1000000000/((1024*1024)*('Raw Data in ns'!B128/'Transfer time MBs'!A17))</f>
        <v>42.877175073337121</v>
      </c>
      <c r="H17" s="8">
        <f>1000000000/((1024*1024)*('Raw Data in ns'!B150/'Transfer time MBs'!A17))</f>
        <v>54.753477940918806</v>
      </c>
      <c r="I17" s="8">
        <f>1000000000/((1024*1024)*('Raw Data in ns'!B172/'Transfer time MBs'!A17))</f>
        <v>54.753286073216969</v>
      </c>
      <c r="J17" s="8">
        <f>1000000000/((1024*1024)*('Raw Data in ns'!B194/'Transfer time MBs'!A17))</f>
        <v>328.43570017236306</v>
      </c>
      <c r="K17" s="8">
        <f>1000000000/((1024*1024)*('Raw Data in ns'!B216/'Transfer time MBs'!A17))</f>
        <v>328.43570017236306</v>
      </c>
      <c r="L17" s="8">
        <f>1000000000/((1024*1024)*('Raw Data in ns'!B238/'Transfer time MBs'!A17))</f>
        <v>328.4287966368891</v>
      </c>
      <c r="M17" s="8">
        <f>1000000000/((1024*1024)*('Raw Data in ns'!B260/'Transfer time MBs'!A17))</f>
        <v>328.43570017236306</v>
      </c>
      <c r="N17" s="8">
        <f>1000000000/((1024*1024)*('Raw Data in ns'!B282/'Transfer time MBs'!A17))</f>
        <v>328.43570017236306</v>
      </c>
      <c r="O17" s="8">
        <f>1000000000/((1024*1024)*('Raw Data in ns'!B304/'Transfer time MBs'!A17))</f>
        <v>328.43570017236306</v>
      </c>
      <c r="P17" s="9">
        <f>1000000000/((1024*1024)*(20.021728515625))</f>
        <v>47.631967223109662</v>
      </c>
      <c r="Q17" s="7">
        <f>1000000000/((1024*1024)*('Raw Data in ns'!F18/'Transfer time MBs'!A17))</f>
        <v>38.90106059851616</v>
      </c>
      <c r="R17" s="8">
        <f>1000000000/((1024*1024)*('Raw Data in ns'!F40/'Transfer time MBs'!A17))</f>
        <v>140.73280132581559</v>
      </c>
      <c r="S17" s="8">
        <f>1000000000/((1024*1024)*('Raw Data in ns'!F62/'Transfer time MBs'!A17))</f>
        <v>140.26284134365071</v>
      </c>
      <c r="T17" s="8">
        <f>1000000000/((1024*1024)*('Raw Data in ns'!F84/'Transfer time MBs'!A17))</f>
        <v>138.38210287657645</v>
      </c>
      <c r="U17" s="8">
        <f>1000000000/((1024*1024)*('Raw Data in ns'!F106/'Transfer time MBs'!A17))</f>
        <v>144.02780082222591</v>
      </c>
      <c r="V17" s="8">
        <f>1000000000/((1024*1024)*('Raw Data in ns'!F128/'Transfer time MBs'!A17))</f>
        <v>144.02912845093792</v>
      </c>
      <c r="W17" s="8">
        <f>1000000000/((1024*1024)*('Raw Data in ns'!F150/'Transfer time MBs'!A17))</f>
        <v>200.34876713382656</v>
      </c>
      <c r="X17" s="8">
        <f>1000000000/((1024*1024)*('Raw Data in ns'!F172/'Transfer time MBs'!A17))</f>
        <v>200.34619823054237</v>
      </c>
      <c r="Y17" s="8">
        <f>1000000000/((1024*1024)*('Raw Data in ns'!F194/'Transfer time MBs'!A17))</f>
        <v>202.61158225057704</v>
      </c>
      <c r="Z17" s="8">
        <f>1000000000/((1024*1024)*('Raw Data in ns'!F216/'Transfer time MBs'!A17))</f>
        <v>202.5931928687196</v>
      </c>
      <c r="AA17" s="8">
        <f>1000000000/((1024*1024)*('Raw Data in ns'!F238/'Transfer time MBs'!A17))</f>
        <v>202.59844663718994</v>
      </c>
      <c r="AB17" s="8">
        <f>1000000000/((1024*1024)*('Raw Data in ns'!F260/'Transfer time MBs'!A17))</f>
        <v>202.60632780082989</v>
      </c>
      <c r="AC17" s="8">
        <f>1000000000/((1024*1024)*('Raw Data in ns'!F282/'Transfer time MBs'!A17))</f>
        <v>202.61158225057704</v>
      </c>
      <c r="AD17" s="8">
        <f>1000000000/((1024*1024)*('Raw Data in ns'!F304/'Transfer time MBs'!A17))</f>
        <v>202.61158225057704</v>
      </c>
      <c r="AE17" s="9">
        <f>1000000000/((1024*1024)*(18.747802734375))</f>
        <v>50.868591371384667</v>
      </c>
    </row>
    <row r="18" spans="1:31" x14ac:dyDescent="0.25">
      <c r="A18" s="2">
        <v>32768</v>
      </c>
      <c r="B18" s="7">
        <f>1000000000/((1024*1024)*('Raw Data in ns'!B19/'Transfer time MBs'!A18))</f>
        <v>27.287381092508152</v>
      </c>
      <c r="C18" s="8">
        <f>1000000000/((1024*1024)*('Raw Data in ns'!B41/'Transfer time MBs'!A18))</f>
        <v>42.830279705711433</v>
      </c>
      <c r="D18" s="8">
        <f>1000000000/((1024*1024)*('Raw Data in ns'!B63/'Transfer time MBs'!A18))</f>
        <v>42.835504807857056</v>
      </c>
      <c r="E18" s="8">
        <f>1000000000/((1024*1024)*('Raw Data in ns'!B85/'Transfer time MBs'!A18))</f>
        <v>42.838088475389007</v>
      </c>
      <c r="F18" s="8">
        <f>1000000000/((1024*1024)*('Raw Data in ns'!B107/'Transfer time MBs'!A18))</f>
        <v>42.899895667453734</v>
      </c>
      <c r="G18" s="8">
        <f>1000000000/((1024*1024)*('Raw Data in ns'!B129/'Transfer time MBs'!A18))</f>
        <v>42.894124946124983</v>
      </c>
      <c r="H18" s="8">
        <f>1000000000/((1024*1024)*('Raw Data in ns'!B151/'Transfer time MBs'!A18))</f>
        <v>54.613580518767847</v>
      </c>
      <c r="I18" s="8">
        <f>1000000000/((1024*1024)*('Raw Data in ns'!B173/'Transfer time MBs'!A18))</f>
        <v>54.611671693853083</v>
      </c>
      <c r="J18" s="8">
        <f>1000000000/((1024*1024)*('Raw Data in ns'!B195/'Transfer time MBs'!A18))</f>
        <v>327.52350308658151</v>
      </c>
      <c r="K18" s="8">
        <f>1000000000/((1024*1024)*('Raw Data in ns'!B217/'Transfer time MBs'!A18))</f>
        <v>327.45143240354588</v>
      </c>
      <c r="L18" s="8">
        <f>1000000000/((1024*1024)*('Raw Data in ns'!B239/'Transfer time MBs'!A18))</f>
        <v>327.51320533243899</v>
      </c>
      <c r="M18" s="8">
        <f>1000000000/((1024*1024)*('Raw Data in ns'!B261/'Transfer time MBs'!A18))</f>
        <v>327.47545244008506</v>
      </c>
      <c r="N18" s="8">
        <f>1000000000/((1024*1024)*('Raw Data in ns'!B283/'Transfer time MBs'!A18))</f>
        <v>327.51663784520252</v>
      </c>
      <c r="O18" s="8">
        <f>1000000000/((1024*1024)*('Raw Data in ns'!B305/'Transfer time MBs'!A18))</f>
        <v>327.51663784520252</v>
      </c>
      <c r="P18" s="9">
        <f>1000000000/((1024*1024)*(20.4718017578125))</f>
        <v>46.584776840285024</v>
      </c>
      <c r="Q18" s="7">
        <f>1000000000/((1024*1024)*('Raw Data in ns'!F19/'Transfer time MBs'!A18))</f>
        <v>38.949886141692829</v>
      </c>
      <c r="R18" s="8">
        <f>1000000000/((1024*1024)*('Raw Data in ns'!F41/'Transfer time MBs'!A18))</f>
        <v>141.34707151483352</v>
      </c>
      <c r="S18" s="8">
        <f>1000000000/((1024*1024)*('Raw Data in ns'!F63/'Transfer time MBs'!A18))</f>
        <v>141.51477414242046</v>
      </c>
      <c r="T18" s="8">
        <f>1000000000/((1024*1024)*('Raw Data in ns'!F85/'Transfer time MBs'!A18))</f>
        <v>139.49211478973515</v>
      </c>
      <c r="U18" s="8">
        <f>1000000000/((1024*1024)*('Raw Data in ns'!F107/'Transfer time MBs'!A18))</f>
        <v>144.64913904832437</v>
      </c>
      <c r="V18" s="8">
        <f>1000000000/((1024*1024)*('Raw Data in ns'!F129/'Transfer time MBs'!A18))</f>
        <v>144.52938918411425</v>
      </c>
      <c r="W18" s="8">
        <f>1000000000/((1024*1024)*('Raw Data in ns'!F151/'Transfer time MBs'!A18))</f>
        <v>202.2418100156616</v>
      </c>
      <c r="X18" s="8">
        <f>1000000000/((1024*1024)*('Raw Data in ns'!F173/'Transfer time MBs'!A18))</f>
        <v>202.45144404566008</v>
      </c>
      <c r="Y18" s="8">
        <f>1000000000/((1024*1024)*('Raw Data in ns'!F195/'Transfer time MBs'!A18))</f>
        <v>202.78118450167742</v>
      </c>
      <c r="Z18" s="8">
        <f>1000000000/((1024*1024)*('Raw Data in ns'!F217/'Transfer time MBs'!A18))</f>
        <v>202.76013314041381</v>
      </c>
      <c r="AA18" s="8">
        <f>1000000000/((1024*1024)*('Raw Data in ns'!F239/'Transfer time MBs'!A18))</f>
        <v>202.78644802502222</v>
      </c>
      <c r="AB18" s="8">
        <f>1000000000/((1024*1024)*('Raw Data in ns'!F261/'Transfer time MBs'!A18))</f>
        <v>202.79565984840619</v>
      </c>
      <c r="AC18" s="8">
        <f>1000000000/((1024*1024)*('Raw Data in ns'!F283/'Transfer time MBs'!A18))</f>
        <v>202.79565984840619</v>
      </c>
      <c r="AD18" s="8">
        <f>1000000000/((1024*1024)*('Raw Data in ns'!F305/'Transfer time MBs'!A18))</f>
        <v>202.79565984840619</v>
      </c>
      <c r="AE18" s="9">
        <f>1000000000/((1024*1024)*(18.7840881347656))</f>
        <v>50.770328033181926</v>
      </c>
    </row>
    <row r="19" spans="1:31" x14ac:dyDescent="0.25">
      <c r="A19" s="2">
        <v>65536</v>
      </c>
      <c r="B19" s="7">
        <f>1000000000/((1024*1024)*('Raw Data in ns'!B20/'Transfer time MBs'!A19))</f>
        <v>27.29493641808331</v>
      </c>
      <c r="C19" s="8">
        <f>1000000000/((1024*1024)*('Raw Data in ns'!B42/'Transfer time MBs'!A19))</f>
        <v>42.867823069061778</v>
      </c>
      <c r="D19" s="8">
        <f>1000000000/((1024*1024)*('Raw Data in ns'!B64/'Transfer time MBs'!A19))</f>
        <v>42.873557304796691</v>
      </c>
      <c r="E19" s="8">
        <f>1000000000/((1024*1024)*('Raw Data in ns'!B86/'Transfer time MBs'!A19))</f>
        <v>42.874469042575377</v>
      </c>
      <c r="F19" s="8">
        <f>1000000000/((1024*1024)*('Raw Data in ns'!B108/'Transfer time MBs'!A19))</f>
        <v>42.903871302115334</v>
      </c>
      <c r="G19" s="8">
        <f>1000000000/((1024*1024)*('Raw Data in ns'!B130/'Transfer time MBs'!A19))</f>
        <v>42.906109761380243</v>
      </c>
      <c r="H19" s="8">
        <f>1000000000/((1024*1024)*('Raw Data in ns'!B152/'Transfer time MBs'!A19))</f>
        <v>54.545756034724263</v>
      </c>
      <c r="I19" s="8">
        <f>1000000000/((1024*1024)*('Raw Data in ns'!B174/'Transfer time MBs'!A19))</f>
        <v>54.544613566685371</v>
      </c>
      <c r="J19" s="8">
        <f>1000000000/((1024*1024)*('Raw Data in ns'!B196/'Transfer time MBs'!A19))</f>
        <v>324.07095339081923</v>
      </c>
      <c r="K19" s="8">
        <f>1000000000/((1024*1024)*('Raw Data in ns'!B218/'Transfer time MBs'!A19))</f>
        <v>324.07095339081923</v>
      </c>
      <c r="L19" s="8">
        <f>1000000000/((1024*1024)*('Raw Data in ns'!B240/'Transfer time MBs'!A19))</f>
        <v>324.09784124909902</v>
      </c>
      <c r="M19" s="8">
        <f>1000000000/((1024*1024)*('Raw Data in ns'!B262/'Transfer time MBs'!A19))</f>
        <v>324.06255185000828</v>
      </c>
      <c r="N19" s="8">
        <f>1000000000/((1024*1024)*('Raw Data in ns'!B284/'Transfer time MBs'!A19))</f>
        <v>324.06087159412021</v>
      </c>
      <c r="O19" s="8">
        <f>1000000000/((1024*1024)*('Raw Data in ns'!B306/'Transfer time MBs'!A19))</f>
        <v>324.06087159412021</v>
      </c>
      <c r="P19" s="9">
        <f>1000000000/((1024*1024)*(20.7135772705078))</f>
        <v>46.0410243943764</v>
      </c>
      <c r="Q19" s="7">
        <f>1000000000/((1024*1024)*('Raw Data in ns'!F20/'Transfer time MBs'!A19))</f>
        <v>38.998980410656145</v>
      </c>
      <c r="R19" s="8">
        <f>1000000000/((1024*1024)*('Raw Data in ns'!F42/'Transfer time MBs'!A19))</f>
        <v>142.08711190326255</v>
      </c>
      <c r="S19" s="8">
        <f>1000000000/((1024*1024)*('Raw Data in ns'!F64/'Transfer time MBs'!A19))</f>
        <v>142.06450410395939</v>
      </c>
      <c r="T19" s="8">
        <f>1000000000/((1024*1024)*('Raw Data in ns'!F86/'Transfer time MBs'!A19))</f>
        <v>140.07077496117239</v>
      </c>
      <c r="U19" s="8">
        <f>1000000000/((1024*1024)*('Raw Data in ns'!F108/'Transfer time MBs'!A19))</f>
        <v>144.90636730170434</v>
      </c>
      <c r="V19" s="8">
        <f>1000000000/((1024*1024)*('Raw Data in ns'!F130/'Transfer time MBs'!A19))</f>
        <v>144.80497665743778</v>
      </c>
      <c r="W19" s="8">
        <f>1000000000/((1024*1024)*('Raw Data in ns'!F152/'Transfer time MBs'!A19))</f>
        <v>202.74434748759205</v>
      </c>
      <c r="X19" s="8">
        <f>1000000000/((1024*1024)*('Raw Data in ns'!F174/'Transfer time MBs'!A19))</f>
        <v>202.77394760321195</v>
      </c>
      <c r="Y19" s="8">
        <f>1000000000/((1024*1024)*('Raw Data in ns'!F196/'Transfer time MBs'!A19))</f>
        <v>202.9187837859775</v>
      </c>
      <c r="Z19" s="8">
        <f>1000000000/((1024*1024)*('Raw Data in ns'!F218/'Transfer time MBs'!A19))</f>
        <v>202.9075845231834</v>
      </c>
      <c r="AA19" s="8">
        <f>1000000000/((1024*1024)*('Raw Data in ns'!F240/'Transfer time MBs'!A19))</f>
        <v>202.92405445507586</v>
      </c>
      <c r="AB19" s="8">
        <f>1000000000/((1024*1024)*('Raw Data in ns'!F262/'Transfer time MBs'!A19))</f>
        <v>202.91614855410069</v>
      </c>
      <c r="AC19" s="8">
        <f>1000000000/((1024*1024)*('Raw Data in ns'!F284/'Transfer time MBs'!A19))</f>
        <v>202.91021953262472</v>
      </c>
      <c r="AD19" s="8">
        <f>1000000000/((1024*1024)*('Raw Data in ns'!F306/'Transfer time MBs'!A19))</f>
        <v>202.91021953262472</v>
      </c>
      <c r="AE19" s="9">
        <f>1000000000/((1024*1024)*(18.7660369873046))</f>
        <v>50.819164272745475</v>
      </c>
    </row>
    <row r="20" spans="1:31" x14ac:dyDescent="0.25">
      <c r="A20" s="2">
        <v>131072</v>
      </c>
      <c r="B20" s="7">
        <f>1000000000/((1024*1024)*('Raw Data in ns'!B21/'Transfer time MBs'!A20))</f>
        <v>27.293690812266789</v>
      </c>
      <c r="C20" s="8">
        <f>1000000000/((1024*1024)*('Raw Data in ns'!B43/'Transfer time MBs'!A20))</f>
        <v>42.897922848257352</v>
      </c>
      <c r="D20" s="8">
        <f>1000000000/((1024*1024)*('Raw Data in ns'!B65/'Transfer time MBs'!A20))</f>
        <v>42.900204857058235</v>
      </c>
      <c r="E20" s="8">
        <f>1000000000/((1024*1024)*('Raw Data in ns'!B87/'Transfer time MBs'!A20))</f>
        <v>42.902899412264603</v>
      </c>
      <c r="F20" s="8">
        <f>1000000000/((1024*1024)*('Raw Data in ns'!B109/'Transfer time MBs'!A20))</f>
        <v>42.918882282433024</v>
      </c>
      <c r="G20" s="8">
        <f>1000000000/((1024*1024)*('Raw Data in ns'!B131/'Transfer time MBs'!A20))</f>
        <v>42.919383320566247</v>
      </c>
      <c r="H20" s="8">
        <f>1000000000/((1024*1024)*('Raw Data in ns'!B153/'Transfer time MBs'!A20))</f>
        <v>54.519206025898804</v>
      </c>
      <c r="I20" s="8">
        <f>1000000000/((1024*1024)*('Raw Data in ns'!B175/'Transfer time MBs'!A20))</f>
        <v>54.519848059725838</v>
      </c>
      <c r="J20" s="8">
        <f>1000000000/((1024*1024)*('Raw Data in ns'!B197/'Transfer time MBs'!A20))</f>
        <v>325.20579022405377</v>
      </c>
      <c r="K20" s="8">
        <f>1000000000/((1024*1024)*('Raw Data in ns'!B219/'Transfer time MBs'!A20))</f>
        <v>325.17787229614601</v>
      </c>
      <c r="L20" s="8">
        <f>1000000000/((1024*1024)*('Raw Data in ns'!B241/'Transfer time MBs'!A20))</f>
        <v>325.20579022405377</v>
      </c>
      <c r="M20" s="8">
        <f>1000000000/((1024*1024)*('Raw Data in ns'!B263/'Transfer time MBs'!A20))</f>
        <v>325.22778954379646</v>
      </c>
      <c r="N20" s="8">
        <f>1000000000/((1024*1024)*('Raw Data in ns'!B285/'Transfer time MBs'!A20))</f>
        <v>325.19732973968604</v>
      </c>
      <c r="O20" s="8">
        <f>1000000000/((1024*1024)*('Raw Data in ns'!B307/'Transfer time MBs'!A20))</f>
        <v>325.19732973968604</v>
      </c>
      <c r="P20" s="9">
        <f>1000000000/((1024*1024)*(21.0872726440429))</f>
        <v>45.225114338134212</v>
      </c>
      <c r="Q20" s="7">
        <f>1000000000/((1024*1024)*('Raw Data in ns'!F21/'Transfer time MBs'!A20))</f>
        <v>39.012174295159248</v>
      </c>
      <c r="R20" s="8">
        <f>1000000000/((1024*1024)*('Raw Data in ns'!F43/'Transfer time MBs'!A20))</f>
        <v>142.43163851078037</v>
      </c>
      <c r="S20" s="8">
        <f>1000000000/((1024*1024)*('Raw Data in ns'!F65/'Transfer time MBs'!A20))</f>
        <v>142.49772288638829</v>
      </c>
      <c r="T20" s="8">
        <f>1000000000/((1024*1024)*('Raw Data in ns'!F87/'Transfer time MBs'!A20))</f>
        <v>140.41709493880623</v>
      </c>
      <c r="U20" s="8">
        <f>1000000000/((1024*1024)*('Raw Data in ns'!F109/'Transfer time MBs'!A20))</f>
        <v>145.13114049855449</v>
      </c>
      <c r="V20" s="8">
        <f>1000000000/((1024*1024)*('Raw Data in ns'!F131/'Transfer time MBs'!A20))</f>
        <v>145.02556510661699</v>
      </c>
      <c r="W20" s="8">
        <f>1000000000/((1024*1024)*('Raw Data in ns'!F153/'Transfer time MBs'!A20))</f>
        <v>203.14930173522006</v>
      </c>
      <c r="X20" s="8">
        <f>1000000000/((1024*1024)*('Raw Data in ns'!F175/'Transfer time MBs'!A20))</f>
        <v>203.1724153624352</v>
      </c>
      <c r="Y20" s="8">
        <f>1000000000/((1024*1024)*('Raw Data in ns'!F197/'Transfer time MBs'!A20))</f>
        <v>203.22493586221023</v>
      </c>
      <c r="Z20" s="8">
        <f>1000000000/((1024*1024)*('Raw Data in ns'!F219/'Transfer time MBs'!A20))</f>
        <v>203.22394465805539</v>
      </c>
      <c r="AA20" s="8">
        <f>1000000000/((1024*1024)*('Raw Data in ns'!F241/'Transfer time MBs'!A20))</f>
        <v>203.2275791205611</v>
      </c>
      <c r="AB20" s="8">
        <f>1000000000/((1024*1024)*('Raw Data in ns'!F263/'Transfer time MBs'!A20))</f>
        <v>203.22493586221023</v>
      </c>
      <c r="AC20" s="8">
        <f>1000000000/((1024*1024)*('Raw Data in ns'!F285/'Transfer time MBs'!A20))</f>
        <v>203.22394465805539</v>
      </c>
      <c r="AD20" s="8">
        <f>1000000000/((1024*1024)*('Raw Data in ns'!F307/'Transfer time MBs'!A20))</f>
        <v>203.22394465805539</v>
      </c>
      <c r="AE20" s="9">
        <f>1000000000/((1024*1024)*(18.7699432373046))</f>
        <v>50.808588195986445</v>
      </c>
    </row>
    <row r="21" spans="1:31" x14ac:dyDescent="0.25">
      <c r="A21" s="2">
        <v>262144</v>
      </c>
      <c r="B21" s="7">
        <f>1000000000/((1024*1024)*('Raw Data in ns'!B22/'Transfer time MBs'!A21))</f>
        <v>27.296521899016845</v>
      </c>
      <c r="C21" s="8">
        <f>1000000000/((1024*1024)*('Raw Data in ns'!B44/'Transfer time MBs'!A21))</f>
        <v>42.91846230359868</v>
      </c>
      <c r="D21" s="8">
        <f>1000000000/((1024*1024)*('Raw Data in ns'!B66/'Transfer time MBs'!A21))</f>
        <v>42.918123379304369</v>
      </c>
      <c r="E21" s="8">
        <f>1000000000/((1024*1024)*('Raw Data in ns'!B88/'Transfer time MBs'!A21))</f>
        <v>42.916568816889765</v>
      </c>
      <c r="F21" s="8">
        <f>1000000000/((1024*1024)*('Raw Data in ns'!B110/'Transfer time MBs'!A21))</f>
        <v>42.923546810445671</v>
      </c>
      <c r="G21" s="8">
        <f>1000000000/((1024*1024)*('Raw Data in ns'!B132/'Transfer time MBs'!A21))</f>
        <v>42.925359838998993</v>
      </c>
      <c r="H21" s="8">
        <f>1000000000/((1024*1024)*('Raw Data in ns'!B154/'Transfer time MBs'!A21))</f>
        <v>54.507723308331002</v>
      </c>
      <c r="I21" s="8">
        <f>1000000000/((1024*1024)*('Raw Data in ns'!B176/'Transfer time MBs'!A21))</f>
        <v>54.507723308331002</v>
      </c>
      <c r="J21" s="8">
        <f>1000000000/((1024*1024)*('Raw Data in ns'!B198/'Transfer time MBs'!A21))</f>
        <v>326.04556291114346</v>
      </c>
      <c r="K21" s="8">
        <f>1000000000/((1024*1024)*('Raw Data in ns'!B220/'Transfer time MBs'!A21))</f>
        <v>326.06682543947289</v>
      </c>
      <c r="L21" s="8">
        <f>1000000000/((1024*1024)*('Raw Data in ns'!B242/'Transfer time MBs'!A21))</f>
        <v>326.08256149591028</v>
      </c>
      <c r="M21" s="8">
        <f>1000000000/((1024*1024)*('Raw Data in ns'!B264/'Transfer time MBs'!A21))</f>
        <v>326.06427378964941</v>
      </c>
      <c r="N21" s="8">
        <f>1000000000/((1024*1024)*('Raw Data in ns'!B286/'Transfer time MBs'!A21))</f>
        <v>326.0795842876596</v>
      </c>
      <c r="O21" s="8">
        <f>1000000000/((1024*1024)*('Raw Data in ns'!B308/'Transfer time MBs'!A21))</f>
        <v>326.0795842876596</v>
      </c>
      <c r="P21" s="9">
        <f>1000000000/((1024*1024)*(20.9590301513671))</f>
        <v>45.501834269943281</v>
      </c>
      <c r="Q21" s="7">
        <f>1000000000/((1024*1024)*('Raw Data in ns'!F22/'Transfer time MBs'!A21))</f>
        <v>39.018055995592519</v>
      </c>
      <c r="R21" s="8">
        <f>1000000000/((1024*1024)*('Raw Data in ns'!F44/'Transfer time MBs'!A21))</f>
        <v>142.67232105609477</v>
      </c>
      <c r="S21" s="8">
        <f>1000000000/((1024*1024)*('Raw Data in ns'!F66/'Transfer time MBs'!A21))</f>
        <v>142.71328786297698</v>
      </c>
      <c r="T21" s="8">
        <f>1000000000/((1024*1024)*('Raw Data in ns'!F88/'Transfer time MBs'!A21))</f>
        <v>140.64009243991995</v>
      </c>
      <c r="U21" s="8">
        <f>1000000000/((1024*1024)*('Raw Data in ns'!F110/'Transfer time MBs'!A21))</f>
        <v>145.24041355174393</v>
      </c>
      <c r="V21" s="8">
        <f>1000000000/((1024*1024)*('Raw Data in ns'!F132/'Transfer time MBs'!A21))</f>
        <v>145.13695413265867</v>
      </c>
      <c r="W21" s="8">
        <f>1000000000/((1024*1024)*('Raw Data in ns'!F154/'Transfer time MBs'!A21))</f>
        <v>203.34841636320306</v>
      </c>
      <c r="X21" s="8">
        <f>1000000000/((1024*1024)*('Raw Data in ns'!F176/'Transfer time MBs'!A21))</f>
        <v>203.35023580493345</v>
      </c>
      <c r="Y21" s="8">
        <f>1000000000/((1024*1024)*('Raw Data in ns'!F198/'Transfer time MBs'!A21))</f>
        <v>203.38431500162707</v>
      </c>
      <c r="Z21" s="8">
        <f>1000000000/((1024*1024)*('Raw Data in ns'!F220/'Transfer time MBs'!A21))</f>
        <v>203.3834877014005</v>
      </c>
      <c r="AA21" s="8">
        <f>1000000000/((1024*1024)*('Raw Data in ns'!F242/'Transfer time MBs'!A21))</f>
        <v>203.38431500162707</v>
      </c>
      <c r="AB21" s="8">
        <f>1000000000/((1024*1024)*('Raw Data in ns'!F264/'Transfer time MBs'!A21))</f>
        <v>203.38414954104331</v>
      </c>
      <c r="AC21" s="8">
        <f>1000000000/((1024*1024)*('Raw Data in ns'!F286/'Transfer time MBs'!A21))</f>
        <v>203.38448046248004</v>
      </c>
      <c r="AD21" s="8">
        <f>1000000000/((1024*1024)*('Raw Data in ns'!F308/'Transfer time MBs'!A21))</f>
        <v>203.38448046248004</v>
      </c>
      <c r="AE21" s="9">
        <f>1000000000/((1024*1024)*(18.8439292907714))</f>
        <v>50.609100771424629</v>
      </c>
    </row>
    <row r="22" spans="1:31" x14ac:dyDescent="0.25">
      <c r="A22" s="2">
        <v>524288</v>
      </c>
      <c r="B22" s="7">
        <f>1000000000/((1024*1024)*('Raw Data in ns'!B23/'Transfer time MBs'!A22))</f>
        <v>27.291326559880801</v>
      </c>
      <c r="C22" s="8">
        <f>1000000000/((1024*1024)*('Raw Data in ns'!B45/'Transfer time MBs'!A22))</f>
        <v>42.923189381833105</v>
      </c>
      <c r="D22" s="8">
        <f>1000000000/((1024*1024)*('Raw Data in ns'!B67/'Transfer time MBs'!A22))</f>
        <v>42.919169641108184</v>
      </c>
      <c r="E22" s="8">
        <f>1000000000/((1024*1024)*('Raw Data in ns'!B89/'Transfer time MBs'!A22))</f>
        <v>42.918219161714475</v>
      </c>
      <c r="F22" s="8">
        <f>1000000000/((1024*1024)*('Raw Data in ns'!B111/'Transfer time MBs'!A22))</f>
        <v>42.925518302024464</v>
      </c>
      <c r="G22" s="8">
        <f>1000000000/((1024*1024)*('Raw Data in ns'!B133/'Transfer time MBs'!A22))</f>
        <v>42.9259789569983</v>
      </c>
      <c r="H22" s="8">
        <f>1000000000/((1024*1024)*('Raw Data in ns'!B155/'Transfer time MBs'!A22))</f>
        <v>54.501377794830653</v>
      </c>
      <c r="I22" s="8">
        <f>1000000000/((1024*1024)*('Raw Data in ns'!B177/'Transfer time MBs'!A22))</f>
        <v>54.501460966162661</v>
      </c>
      <c r="J22" s="8">
        <f>1000000000/((1024*1024)*('Raw Data in ns'!B199/'Transfer time MBs'!A22))</f>
        <v>326.52762684945247</v>
      </c>
      <c r="K22" s="8">
        <f>1000000000/((1024*1024)*('Raw Data in ns'!B221/'Transfer time MBs'!A22))</f>
        <v>326.56900076417145</v>
      </c>
      <c r="L22" s="8">
        <f>1000000000/((1024*1024)*('Raw Data in ns'!B243/'Transfer time MBs'!A22))</f>
        <v>326.51312713376331</v>
      </c>
      <c r="M22" s="8">
        <f>1000000000/((1024*1024)*('Raw Data in ns'!B265/'Transfer time MBs'!A22))</f>
        <v>326.53999527170089</v>
      </c>
      <c r="N22" s="8">
        <f>1000000000/((1024*1024)*('Raw Data in ns'!B287/'Transfer time MBs'!A22))</f>
        <v>326.56366848562629</v>
      </c>
      <c r="O22" s="8">
        <f>1000000000/((1024*1024)*('Raw Data in ns'!B309/'Transfer time MBs'!A22))</f>
        <v>326.56366848562629</v>
      </c>
      <c r="P22" s="9">
        <f>1000000000/((1024*1024)*(21.4028873443603))</f>
        <v>44.558208481975917</v>
      </c>
      <c r="Q22" s="7">
        <f>1000000000/((1024*1024)*('Raw Data in ns'!F23/'Transfer time MBs'!A22))</f>
        <v>39.018202147374559</v>
      </c>
      <c r="R22" s="8">
        <f>1000000000/((1024*1024)*('Raw Data in ns'!F45/'Transfer time MBs'!A22))</f>
        <v>142.70347160443512</v>
      </c>
      <c r="S22" s="8">
        <f>1000000000/((1024*1024)*('Raw Data in ns'!F67/'Transfer time MBs'!A22))</f>
        <v>142.69711823169732</v>
      </c>
      <c r="T22" s="8">
        <f>1000000000/((1024*1024)*('Raw Data in ns'!F89/'Transfer time MBs'!A22))</f>
        <v>140.66557322627744</v>
      </c>
      <c r="U22" s="8">
        <f>1000000000/((1024*1024)*('Raw Data in ns'!F111/'Transfer time MBs'!A22))</f>
        <v>145.25349349177196</v>
      </c>
      <c r="V22" s="8">
        <f>1000000000/((1024*1024)*('Raw Data in ns'!F133/'Transfer time MBs'!A22))</f>
        <v>145.1464338827513</v>
      </c>
      <c r="W22" s="8">
        <f>1000000000/((1024*1024)*('Raw Data in ns'!F155/'Transfer time MBs'!A22))</f>
        <v>203.36570237429459</v>
      </c>
      <c r="X22" s="8">
        <f>1000000000/((1024*1024)*('Raw Data in ns'!F177/'Transfer time MBs'!A22))</f>
        <v>203.36346908793925</v>
      </c>
      <c r="Y22" s="8">
        <f>1000000000/((1024*1024)*('Raw Data in ns'!F199/'Transfer time MBs'!A22))</f>
        <v>203.3794340275758</v>
      </c>
      <c r="Z22" s="8">
        <f>1000000000/((1024*1024)*('Raw Data in ns'!F221/'Transfer time MBs'!A22))</f>
        <v>203.38282586606508</v>
      </c>
      <c r="AA22" s="8">
        <f>1000000000/((1024*1024)*('Raw Data in ns'!F243/'Transfer time MBs'!A22))</f>
        <v>203.38373589076178</v>
      </c>
      <c r="AB22" s="8">
        <f>1000000000/((1024*1024)*('Raw Data in ns'!F265/'Transfer time MBs'!A22))</f>
        <v>203.38067493097259</v>
      </c>
      <c r="AC22" s="8">
        <f>1000000000/((1024*1024)*('Raw Data in ns'!F287/'Transfer time MBs'!A22))</f>
        <v>203.37910312256074</v>
      </c>
      <c r="AD22" s="8">
        <f>1000000000/((1024*1024)*('Raw Data in ns'!F309/'Transfer time MBs'!A22))</f>
        <v>203.37910312256074</v>
      </c>
      <c r="AE22" s="9">
        <f>1000000000/((1024*1024)*(18.822057723999))</f>
        <v>50.667909449149704</v>
      </c>
    </row>
    <row r="23" spans="1:31" x14ac:dyDescent="0.25">
      <c r="A23" s="2">
        <v>1048576</v>
      </c>
      <c r="B23" s="7">
        <f>1000000000/((1024*1024)*('Raw Data in ns'!B24/'Transfer time MBs'!A23))</f>
        <v>27.283366049272285</v>
      </c>
      <c r="C23" s="8">
        <f>1000000000/((1024*1024)*('Raw Data in ns'!B46/'Transfer time MBs'!A23))</f>
        <v>42.922306890287878</v>
      </c>
      <c r="D23" s="8">
        <f>1000000000/((1024*1024)*('Raw Data in ns'!B68/'Transfer time MBs'!A23))</f>
        <v>42.919092274932495</v>
      </c>
      <c r="E23" s="8">
        <f>1000000000/((1024*1024)*('Raw Data in ns'!B90/'Transfer time MBs'!A23))</f>
        <v>42.918069962376734</v>
      </c>
      <c r="F23" s="8">
        <f>1000000000/((1024*1024)*('Raw Data in ns'!B112/'Transfer time MBs'!A23))</f>
        <v>42.92640645365897</v>
      </c>
      <c r="G23" s="8">
        <f>1000000000/((1024*1024)*('Raw Data in ns'!B134/'Transfer time MBs'!A23))</f>
        <v>42.926666272599867</v>
      </c>
      <c r="H23" s="8">
        <f>1000000000/((1024*1024)*('Raw Data in ns'!B156/'Transfer time MBs'!A23))</f>
        <v>54.498648133783718</v>
      </c>
      <c r="I23" s="8">
        <f>1000000000/((1024*1024)*('Raw Data in ns'!B178/'Transfer time MBs'!A23))</f>
        <v>54.498606552378362</v>
      </c>
      <c r="J23" s="8">
        <f>1000000000/((1024*1024)*('Raw Data in ns'!B200/'Transfer time MBs'!A23))</f>
        <v>326.61411880980506</v>
      </c>
      <c r="K23" s="8">
        <f>1000000000/((1024*1024)*('Raw Data in ns'!B222/'Transfer time MBs'!A23))</f>
        <v>326.59982474653407</v>
      </c>
      <c r="L23" s="8">
        <f>1000000000/((1024*1024)*('Raw Data in ns'!B244/'Transfer time MBs'!A23))</f>
        <v>326.60729163842876</v>
      </c>
      <c r="M23" s="8">
        <f>1000000000/((1024*1024)*('Raw Data in ns'!B266/'Transfer time MBs'!A23))</f>
        <v>326.62105294788563</v>
      </c>
      <c r="N23" s="8">
        <f>1000000000/((1024*1024)*('Raw Data in ns'!B288/'Transfer time MBs'!A23))</f>
        <v>326.60313147082456</v>
      </c>
      <c r="O23" s="8">
        <f>1000000000/((1024*1024)*('Raw Data in ns'!B310/'Transfer time MBs'!A23))</f>
        <v>326.60313147082456</v>
      </c>
      <c r="P23" s="9">
        <f>1000000000/((1024*1024)*(22.4453649520874))</f>
        <v>42.488697262975855</v>
      </c>
      <c r="Q23" s="7">
        <f>1000000000/((1024*1024)*('Raw Data in ns'!F24/'Transfer time MBs'!A23))</f>
        <v>39.021402536906244</v>
      </c>
      <c r="R23" s="8">
        <f>1000000000/((1024*1024)*('Raw Data in ns'!F46/'Transfer time MBs'!A23))</f>
        <v>142.68899406970272</v>
      </c>
      <c r="S23" s="8">
        <f>1000000000/((1024*1024)*('Raw Data in ns'!F68/'Transfer time MBs'!A23))</f>
        <v>142.70844066197307</v>
      </c>
      <c r="T23" s="8">
        <f>1000000000/((1024*1024)*('Raw Data in ns'!F90/'Transfer time MBs'!A23))</f>
        <v>140.62767192576658</v>
      </c>
      <c r="U23" s="8">
        <f>1000000000/((1024*1024)*('Raw Data in ns'!F112/'Transfer time MBs'!A23))</f>
        <v>145.25813532712712</v>
      </c>
      <c r="V23" s="8">
        <f>1000000000/((1024*1024)*('Raw Data in ns'!F134/'Transfer time MBs'!A23))</f>
        <v>145.1481614372687</v>
      </c>
      <c r="W23" s="8">
        <f>1000000000/((1024*1024)*('Raw Data in ns'!F156/'Transfer time MBs'!A23))</f>
        <v>203.38038538549227</v>
      </c>
      <c r="X23" s="8">
        <f>1000000000/((1024*1024)*('Raw Data in ns'!F178/'Transfer time MBs'!A23))</f>
        <v>203.38224676368</v>
      </c>
      <c r="Y23" s="8">
        <f>1000000000/((1024*1024)*('Raw Data in ns'!F200/'Transfer time MBs'!A23))</f>
        <v>203.39511188663408</v>
      </c>
      <c r="Z23" s="8">
        <f>1000000000/((1024*1024)*('Raw Data in ns'!F222/'Transfer time MBs'!A23))</f>
        <v>203.39751135008962</v>
      </c>
      <c r="AA23" s="8">
        <f>1000000000/((1024*1024)*('Raw Data in ns'!F244/'Transfer time MBs'!A23))</f>
        <v>203.39589791153091</v>
      </c>
      <c r="AB23" s="8">
        <f>1000000000/((1024*1024)*('Raw Data in ns'!F266/'Transfer time MBs'!A23))</f>
        <v>203.39804916863082</v>
      </c>
      <c r="AC23" s="8">
        <f>1000000000/((1024*1024)*('Raw Data in ns'!F288/'Transfer time MBs'!A23))</f>
        <v>203.39614613118155</v>
      </c>
      <c r="AD23" s="8">
        <f>1000000000/((1024*1024)*('Raw Data in ns'!F310/'Transfer time MBs'!A23))</f>
        <v>203.39614613118155</v>
      </c>
      <c r="AE23" s="9">
        <f>1000000000/((1024*1024)*(18.8283281326293))</f>
        <v>50.651035486976788</v>
      </c>
    </row>
    <row r="24" spans="1:31" x14ac:dyDescent="0.25">
      <c r="A24" s="2">
        <v>2097152</v>
      </c>
      <c r="B24" s="10">
        <f>1000000000/((1024*1024)*('Raw Data in ns'!B25/'Transfer time MBs'!A24))</f>
        <v>27.280261957078626</v>
      </c>
      <c r="C24" s="11">
        <f>1000000000/((1024*1024)*('Raw Data in ns'!B47/'Transfer time MBs'!A24))</f>
        <v>42.919995818734009</v>
      </c>
      <c r="D24" s="11">
        <f>1000000000/((1024*1024)*('Raw Data in ns'!B69/'Transfer time MBs'!A24))</f>
        <v>42.919557397214689</v>
      </c>
      <c r="E24" s="11">
        <f>1000000000/((1024*1024)*('Raw Data in ns'!B91/'Transfer time MBs'!A24))</f>
        <v>42.918594006602895</v>
      </c>
      <c r="F24" s="11">
        <f>1000000000/((1024*1024)*('Raw Data in ns'!B113/'Transfer time MBs'!A24))</f>
        <v>42.926981376386692</v>
      </c>
      <c r="G24" s="11">
        <f>1000000000/((1024*1024)*('Raw Data in ns'!B135/'Transfer time MBs'!A24))</f>
        <v>42.926951892795259</v>
      </c>
      <c r="H24" s="11">
        <f>1000000000/((1024*1024)*('Raw Data in ns'!B157/'Transfer time MBs'!A24))</f>
        <v>54.497151243164488</v>
      </c>
      <c r="I24" s="11">
        <f>1000000000/((1024*1024)*('Raw Data in ns'!B179/'Transfer time MBs'!A24))</f>
        <v>54.497099269272923</v>
      </c>
      <c r="J24" s="11">
        <f>1000000000/((1024*1024)*('Raw Data in ns'!B201/'Transfer time MBs'!A24))</f>
        <v>326.71506623657893</v>
      </c>
      <c r="K24" s="11">
        <f>1000000000/((1024*1024)*('Raw Data in ns'!B223/'Transfer time MBs'!A24))</f>
        <v>326.72835624760978</v>
      </c>
      <c r="L24" s="11">
        <f>1000000000/((1024*1024)*('Raw Data in ns'!B245/'Transfer time MBs'!A24))</f>
        <v>326.74020608485017</v>
      </c>
      <c r="M24" s="11">
        <f>1000000000/((1024*1024)*('Raw Data in ns'!B267/'Transfer time MBs'!A24))</f>
        <v>326.73033116079444</v>
      </c>
      <c r="N24" s="11">
        <f>1000000000/((1024*1024)*('Raw Data in ns'!B289/'Transfer time MBs'!A24))</f>
        <v>326.71757471009943</v>
      </c>
      <c r="O24" s="11">
        <f>1000000000/((1024*1024)*('Raw Data in ns'!B311/'Transfer time MBs'!A24))</f>
        <v>326.71757471009943</v>
      </c>
      <c r="P24" s="12">
        <f>1000000000/((1024*1024)*(22.7023501396179))</f>
        <v>42.007735346394462</v>
      </c>
      <c r="Q24" s="10">
        <f>1000000000/((1024*1024)*('Raw Data in ns'!F25/'Transfer time MBs'!A24))</f>
        <v>39.02206947770209</v>
      </c>
      <c r="R24" s="11">
        <f>1000000000/((1024*1024)*('Raw Data in ns'!F47/'Transfer time MBs'!A24))</f>
        <v>142.68992046249798</v>
      </c>
      <c r="S24" s="11">
        <f>1000000000/((1024*1024)*('Raw Data in ns'!F69/'Transfer time MBs'!A24))</f>
        <v>142.70737147078427</v>
      </c>
      <c r="T24" s="11">
        <f>1000000000/((1024*1024)*('Raw Data in ns'!F91/'Transfer time MBs'!A24))</f>
        <v>140.62075061669231</v>
      </c>
      <c r="U24" s="11">
        <f>1000000000/((1024*1024)*('Raw Data in ns'!F113/'Transfer time MBs'!A24))</f>
        <v>145.25935913313862</v>
      </c>
      <c r="V24" s="11">
        <f>1000000000/((1024*1024)*('Raw Data in ns'!F135/'Transfer time MBs'!A24))</f>
        <v>145.15385001717169</v>
      </c>
      <c r="W24" s="11">
        <f>1000000000/((1024*1024)*('Raw Data in ns'!F157/'Transfer time MBs'!A24))</f>
        <v>203.3893409951454</v>
      </c>
      <c r="X24" s="11">
        <f>1000000000/((1024*1024)*('Raw Data in ns'!F179/'Transfer time MBs'!A24))</f>
        <v>203.38950646417615</v>
      </c>
      <c r="Y24" s="11">
        <f>1000000000/((1024*1024)*('Raw Data in ns'!F201/'Transfer time MBs'!A24))</f>
        <v>203.39871110304748</v>
      </c>
      <c r="Z24" s="11">
        <f>1000000000/((1024*1024)*('Raw Data in ns'!F223/'Transfer time MBs'!A24))</f>
        <v>203.39771820303812</v>
      </c>
      <c r="AA24" s="11">
        <f>1000000000/((1024*1024)*('Raw Data in ns'!F245/'Transfer time MBs'!A24))</f>
        <v>203.3986283610098</v>
      </c>
      <c r="AB24" s="11">
        <f>1000000000/((1024*1024)*('Raw Data in ns'!F267/'Transfer time MBs'!A24))</f>
        <v>203.39860767551087</v>
      </c>
      <c r="AC24" s="11">
        <f>1000000000/((1024*1024)*('Raw Data in ns'!F289/'Transfer time MBs'!A24))</f>
        <v>203.3985456190394</v>
      </c>
      <c r="AD24" s="11">
        <f>1000000000/((1024*1024)*('Raw Data in ns'!F311/'Transfer time MBs'!A24))</f>
        <v>203.3985456190394</v>
      </c>
      <c r="AE24" s="12">
        <f>1000000000/((1024*1024)*(18.8102612495422))</f>
        <v>50.69968480259466</v>
      </c>
    </row>
    <row r="25" spans="1:31" x14ac:dyDescent="0.25">
      <c r="A25" s="2" t="s">
        <v>17</v>
      </c>
      <c r="B25" s="13">
        <f>AVERAGE(B4:B24)</f>
        <v>21.697771777927247</v>
      </c>
      <c r="C25" s="14">
        <f t="shared" ref="C25:AD25" si="0">AVERAGE(C4:C24)</f>
        <v>31.181665905352379</v>
      </c>
      <c r="D25" s="14">
        <f t="shared" si="0"/>
        <v>31.188613795931175</v>
      </c>
      <c r="E25" s="14">
        <f t="shared" si="0"/>
        <v>31.190517522246221</v>
      </c>
      <c r="F25" s="14">
        <f t="shared" si="0"/>
        <v>33.542162718141284</v>
      </c>
      <c r="G25" s="14">
        <f t="shared" si="0"/>
        <v>33.833712576524057</v>
      </c>
      <c r="H25" s="14">
        <f t="shared" si="0"/>
        <v>143.29637819684834</v>
      </c>
      <c r="I25" s="14">
        <f t="shared" si="0"/>
        <v>143.27587406187672</v>
      </c>
      <c r="J25" s="14">
        <f t="shared" si="0"/>
        <v>387.96236996902525</v>
      </c>
      <c r="K25" s="14">
        <f t="shared" si="0"/>
        <v>388.02182674238964</v>
      </c>
      <c r="L25" s="14">
        <f t="shared" si="0"/>
        <v>388.00989214022587</v>
      </c>
      <c r="M25" s="14">
        <f t="shared" si="0"/>
        <v>388.00033261747672</v>
      </c>
      <c r="N25" s="14">
        <f t="shared" si="0"/>
        <v>388.0011588754432</v>
      </c>
      <c r="O25" s="14">
        <f t="shared" si="0"/>
        <v>388.0011588754432</v>
      </c>
      <c r="P25" s="3"/>
      <c r="Q25" s="13">
        <f t="shared" si="0"/>
        <v>29.215139881840258</v>
      </c>
      <c r="R25" s="14">
        <f t="shared" si="0"/>
        <v>89.103800143767259</v>
      </c>
      <c r="S25" s="14">
        <f t="shared" si="0"/>
        <v>89.114238830407089</v>
      </c>
      <c r="T25" s="14">
        <f t="shared" si="0"/>
        <v>87.647266187383082</v>
      </c>
      <c r="U25" s="14">
        <f t="shared" si="0"/>
        <v>96.442008449774974</v>
      </c>
      <c r="V25" s="14">
        <f t="shared" si="0"/>
        <v>96.86005641822392</v>
      </c>
      <c r="W25" s="14">
        <f t="shared" si="0"/>
        <v>144.66998415754983</v>
      </c>
      <c r="X25" s="14">
        <f t="shared" si="0"/>
        <v>144.66454165135283</v>
      </c>
      <c r="Y25" s="14">
        <f t="shared" si="0"/>
        <v>158.93593519610235</v>
      </c>
      <c r="Z25" s="14">
        <f t="shared" si="0"/>
        <v>159.02628432171622</v>
      </c>
      <c r="AA25" s="14">
        <f t="shared" si="0"/>
        <v>158.96303368405876</v>
      </c>
      <c r="AB25" s="14">
        <f t="shared" si="0"/>
        <v>158.43319030236833</v>
      </c>
      <c r="AC25" s="14">
        <f t="shared" si="0"/>
        <v>158.96220645982763</v>
      </c>
      <c r="AD25" s="14">
        <f t="shared" si="0"/>
        <v>158.96220645982763</v>
      </c>
      <c r="AE25" s="3"/>
    </row>
    <row r="26" spans="1:31" x14ac:dyDescent="0.25">
      <c r="A26" s="2" t="s">
        <v>18</v>
      </c>
      <c r="B26" s="10">
        <f>AVERAGE(B8:B24)</f>
        <v>25.575905431397082</v>
      </c>
      <c r="C26" s="11">
        <f t="shared" ref="C26:AD26" si="1">AVERAGE(C8:C24)</f>
        <v>37.462673869113466</v>
      </c>
      <c r="D26" s="11">
        <f t="shared" si="1"/>
        <v>37.455768395600998</v>
      </c>
      <c r="E26" s="11">
        <f t="shared" si="1"/>
        <v>37.455879098981477</v>
      </c>
      <c r="F26" s="11">
        <f t="shared" si="1"/>
        <v>39.467166593578064</v>
      </c>
      <c r="G26" s="11">
        <f t="shared" si="1"/>
        <v>39.729460508851325</v>
      </c>
      <c r="H26" s="11">
        <f t="shared" si="1"/>
        <v>139.14275379839157</v>
      </c>
      <c r="I26" s="11">
        <f t="shared" si="1"/>
        <v>139.11742516107364</v>
      </c>
      <c r="J26" s="11">
        <f t="shared" si="1"/>
        <v>441.37721422284534</v>
      </c>
      <c r="K26" s="11">
        <f t="shared" si="1"/>
        <v>441.4506608252367</v>
      </c>
      <c r="L26" s="11">
        <f t="shared" si="1"/>
        <v>441.4359180813874</v>
      </c>
      <c r="M26" s="11">
        <f t="shared" si="1"/>
        <v>441.42410925916784</v>
      </c>
      <c r="N26" s="11">
        <f t="shared" si="1"/>
        <v>441.42512993077344</v>
      </c>
      <c r="O26" s="11">
        <f t="shared" si="1"/>
        <v>441.42512993077344</v>
      </c>
      <c r="P26" s="12"/>
      <c r="Q26" s="11">
        <f t="shared" si="1"/>
        <v>34.936807171417819</v>
      </c>
      <c r="R26" s="11">
        <f t="shared" si="1"/>
        <v>108.92978191285674</v>
      </c>
      <c r="S26" s="11">
        <f t="shared" si="1"/>
        <v>108.92466729383149</v>
      </c>
      <c r="T26" s="11">
        <f t="shared" si="1"/>
        <v>107.12501237670106</v>
      </c>
      <c r="U26" s="11">
        <f t="shared" si="1"/>
        <v>117.14153333347498</v>
      </c>
      <c r="V26" s="11">
        <f t="shared" si="1"/>
        <v>117.56736436266766</v>
      </c>
      <c r="W26" s="11">
        <f t="shared" si="1"/>
        <v>160.49871996152808</v>
      </c>
      <c r="X26" s="11">
        <f t="shared" si="1"/>
        <v>160.39251477400944</v>
      </c>
      <c r="Y26" s="11">
        <f t="shared" si="1"/>
        <v>177.96442189837438</v>
      </c>
      <c r="Z26" s="11">
        <f t="shared" si="1"/>
        <v>178.00720019159121</v>
      </c>
      <c r="AA26" s="11">
        <f t="shared" si="1"/>
        <v>178.06355042368355</v>
      </c>
      <c r="AB26" s="11">
        <f t="shared" si="1"/>
        <v>177.99816743962137</v>
      </c>
      <c r="AC26" s="11">
        <f t="shared" si="1"/>
        <v>177.96429711605654</v>
      </c>
      <c r="AD26" s="11">
        <f t="shared" si="1"/>
        <v>177.96429711605654</v>
      </c>
      <c r="AE26" s="12"/>
    </row>
  </sheetData>
  <mergeCells count="6">
    <mergeCell ref="Q1:AE1"/>
    <mergeCell ref="B2:O2"/>
    <mergeCell ref="P2:P3"/>
    <mergeCell ref="Q2:AD2"/>
    <mergeCell ref="AE2:AE3"/>
    <mergeCell ref="B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Raw Data in ns</vt:lpstr>
      <vt:lpstr>Transfer time MBs</vt:lpstr>
      <vt:lpstr>'Raw Data in ns'!Cache_0</vt:lpstr>
      <vt:lpstr>'Raw Data in ns'!Cache_1</vt:lpstr>
      <vt:lpstr>'Raw Data in ns'!Cache_10</vt:lpstr>
      <vt:lpstr>'Raw Data in ns'!Cache_11</vt:lpstr>
      <vt:lpstr>'Raw Data in ns'!Cache_12</vt:lpstr>
      <vt:lpstr>'Raw Data in ns'!Cache_14</vt:lpstr>
      <vt:lpstr>'Raw Data in ns'!Cache_15</vt:lpstr>
      <vt:lpstr>'Raw Data in ns'!Cache_16</vt:lpstr>
      <vt:lpstr>'Raw Data in ns'!Cache_2</vt:lpstr>
      <vt:lpstr>'Raw Data in ns'!Cache_4</vt:lpstr>
      <vt:lpstr>'Raw Data in ns'!Cache_5</vt:lpstr>
      <vt:lpstr>'Raw Data in ns'!Cache_6</vt:lpstr>
      <vt:lpstr>'Raw Data in ns'!Cache_7</vt:lpstr>
      <vt:lpstr>'Raw Data in ns'!Cache_8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Roberto Fernández Molanes</cp:lastModifiedBy>
  <dcterms:created xsi:type="dcterms:W3CDTF">2015-12-04T02:02:36Z</dcterms:created>
  <dcterms:modified xsi:type="dcterms:W3CDTF">2017-09-21T17:41:08Z</dcterms:modified>
</cp:coreProperties>
</file>