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EB81F904-0BBE-479B-BA9D-45DAD365ABD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K-Means" sheetId="3" r:id="rId1"/>
    <sheet name="K-Moid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Q31" i="2"/>
  <c r="T21" i="2"/>
  <c r="T22" i="2"/>
  <c r="T23" i="2"/>
  <c r="T24" i="2"/>
  <c r="T25" i="2"/>
  <c r="T26" i="2"/>
  <c r="T27" i="2"/>
  <c r="T28" i="2"/>
  <c r="T29" i="2"/>
  <c r="T20" i="2"/>
  <c r="S21" i="2"/>
  <c r="S22" i="2"/>
  <c r="S23" i="2"/>
  <c r="S24" i="2"/>
  <c r="S25" i="2"/>
  <c r="S26" i="2"/>
  <c r="S27" i="2"/>
  <c r="S28" i="2"/>
  <c r="S29" i="2"/>
  <c r="S20" i="2"/>
  <c r="R21" i="2"/>
  <c r="R22" i="2"/>
  <c r="R23" i="2"/>
  <c r="R24" i="2"/>
  <c r="R25" i="2"/>
  <c r="R26" i="2"/>
  <c r="R27" i="2"/>
  <c r="R28" i="2"/>
  <c r="R29" i="2"/>
  <c r="R20" i="2"/>
  <c r="Q21" i="2"/>
  <c r="Q22" i="2"/>
  <c r="Q23" i="2"/>
  <c r="Q24" i="2"/>
  <c r="Q25" i="2"/>
  <c r="Q26" i="2"/>
  <c r="Q27" i="2"/>
  <c r="Q28" i="2"/>
  <c r="Q29" i="2"/>
  <c r="Q20" i="2"/>
  <c r="P21" i="2"/>
  <c r="P22" i="2"/>
  <c r="P23" i="2"/>
  <c r="P24" i="2"/>
  <c r="P25" i="2"/>
  <c r="P26" i="2"/>
  <c r="P27" i="2"/>
  <c r="P28" i="2"/>
  <c r="P29" i="2"/>
  <c r="P20" i="2"/>
  <c r="Q16" i="2"/>
  <c r="R6" i="2"/>
  <c r="R7" i="2"/>
  <c r="R8" i="2"/>
  <c r="R9" i="2"/>
  <c r="R10" i="2"/>
  <c r="R11" i="2"/>
  <c r="R12" i="2"/>
  <c r="R13" i="2"/>
  <c r="R14" i="2"/>
  <c r="R5" i="2"/>
  <c r="T6" i="2"/>
  <c r="T7" i="2"/>
  <c r="T8" i="2"/>
  <c r="T9" i="2"/>
  <c r="T10" i="2"/>
  <c r="T11" i="2"/>
  <c r="T12" i="2"/>
  <c r="T13" i="2"/>
  <c r="T14" i="2"/>
  <c r="T5" i="2"/>
  <c r="S6" i="2"/>
  <c r="S7" i="2"/>
  <c r="S8" i="2"/>
  <c r="S9" i="2"/>
  <c r="S10" i="2"/>
  <c r="S11" i="2"/>
  <c r="S12" i="2"/>
  <c r="S13" i="2"/>
  <c r="S14" i="2"/>
  <c r="S5" i="2"/>
  <c r="Q6" i="2"/>
  <c r="Q7" i="2"/>
  <c r="Q8" i="2"/>
  <c r="Q9" i="2"/>
  <c r="Q10" i="2"/>
  <c r="Q11" i="2"/>
  <c r="Q12" i="2"/>
  <c r="Q13" i="2"/>
  <c r="Q14" i="2"/>
  <c r="Q5" i="2"/>
  <c r="P6" i="2"/>
  <c r="P7" i="2"/>
  <c r="P8" i="2"/>
  <c r="P9" i="2"/>
  <c r="P10" i="2"/>
  <c r="P11" i="2"/>
  <c r="P12" i="2"/>
  <c r="P13" i="2"/>
  <c r="P14" i="2"/>
  <c r="P5" i="2"/>
  <c r="G43" i="3"/>
  <c r="I43" i="3"/>
  <c r="K43" i="3"/>
  <c r="M43" i="3"/>
  <c r="O43" i="3"/>
  <c r="G44" i="3"/>
  <c r="I44" i="3"/>
  <c r="K44" i="3"/>
  <c r="M44" i="3"/>
  <c r="O44" i="3"/>
  <c r="G45" i="3"/>
  <c r="I45" i="3"/>
  <c r="K45" i="3"/>
  <c r="M45" i="3"/>
  <c r="O45" i="3"/>
  <c r="G46" i="3"/>
  <c r="I46" i="3"/>
  <c r="K46" i="3"/>
  <c r="M46" i="3"/>
  <c r="O46" i="3"/>
  <c r="O47" i="3"/>
  <c r="O48" i="3"/>
  <c r="O49" i="3"/>
  <c r="O50" i="3"/>
  <c r="O51" i="3"/>
  <c r="O52" i="3"/>
  <c r="M47" i="3"/>
  <c r="M48" i="3"/>
  <c r="M49" i="3"/>
  <c r="M50" i="3"/>
  <c r="M51" i="3"/>
  <c r="M52" i="3"/>
  <c r="K47" i="3"/>
  <c r="K48" i="3"/>
  <c r="K49" i="3"/>
  <c r="K50" i="3"/>
  <c r="K51" i="3"/>
  <c r="K52" i="3"/>
  <c r="I47" i="3"/>
  <c r="I48" i="3"/>
  <c r="I49" i="3"/>
  <c r="I50" i="3"/>
  <c r="I51" i="3"/>
  <c r="I52" i="3"/>
  <c r="G47" i="3"/>
  <c r="G48" i="3"/>
  <c r="G49" i="3"/>
  <c r="G50" i="3"/>
  <c r="G51" i="3"/>
  <c r="G52" i="3"/>
  <c r="O33" i="3"/>
  <c r="M33" i="3"/>
  <c r="K33" i="3"/>
  <c r="I33" i="3"/>
  <c r="G33" i="3"/>
  <c r="O32" i="3"/>
  <c r="M32" i="3"/>
  <c r="K32" i="3"/>
  <c r="I32" i="3"/>
  <c r="G32" i="3"/>
  <c r="O31" i="3"/>
  <c r="M31" i="3"/>
  <c r="K31" i="3"/>
  <c r="I31" i="3"/>
  <c r="G31" i="3"/>
  <c r="O30" i="3"/>
  <c r="M30" i="3"/>
  <c r="K30" i="3"/>
  <c r="I30" i="3"/>
  <c r="G30" i="3"/>
  <c r="O29" i="3"/>
  <c r="M29" i="3"/>
  <c r="K29" i="3"/>
  <c r="I29" i="3"/>
  <c r="G29" i="3"/>
  <c r="O28" i="3"/>
  <c r="M28" i="3"/>
  <c r="K28" i="3"/>
  <c r="I28" i="3"/>
  <c r="G28" i="3"/>
  <c r="O27" i="3"/>
  <c r="M27" i="3"/>
  <c r="K27" i="3"/>
  <c r="I27" i="3"/>
  <c r="G27" i="3"/>
  <c r="O26" i="3"/>
  <c r="M26" i="3"/>
  <c r="K26" i="3"/>
  <c r="I26" i="3"/>
  <c r="G26" i="3"/>
  <c r="O25" i="3"/>
  <c r="M25" i="3"/>
  <c r="K25" i="3"/>
  <c r="I25" i="3"/>
  <c r="G25" i="3"/>
  <c r="O24" i="3"/>
  <c r="M24" i="3"/>
  <c r="K24" i="3"/>
  <c r="G24" i="3"/>
</calcChain>
</file>

<file path=xl/sharedStrings.xml><?xml version="1.0" encoding="utf-8"?>
<sst xmlns="http://schemas.openxmlformats.org/spreadsheetml/2006/main" count="161" uniqueCount="71">
  <si>
    <t xml:space="preserve">Sử dụng thuật toán K-Mean tính toán mô phỏng cho 10 mẫu dữ liệu trong tập dữ liệu Mall_customers </t>
  </si>
  <si>
    <t>Bảng mẫu dữ liệu</t>
  </si>
  <si>
    <t>ID</t>
  </si>
  <si>
    <t>Age</t>
  </si>
  <si>
    <t>Income</t>
  </si>
  <si>
    <t>Spending</t>
  </si>
  <si>
    <t>Lần 1:</t>
  </si>
  <si>
    <t>Tính khoảng cách theo công thức Euclide</t>
  </si>
  <si>
    <t xml:space="preserve">Chọn 5 trọng tâm ngẫu nhiên: </t>
  </si>
  <si>
    <t>Cụm C1</t>
  </si>
  <si>
    <t>(40, 29, 31)</t>
  </si>
  <si>
    <t>Cụm C2</t>
  </si>
  <si>
    <t>(29, 79, 83)</t>
  </si>
  <si>
    <t>Cụm C3</t>
  </si>
  <si>
    <t>(42, 86, 20)</t>
  </si>
  <si>
    <t>Cụm C4</t>
  </si>
  <si>
    <t>(25, 24, 73)</t>
  </si>
  <si>
    <t>Cụm C5</t>
  </si>
  <si>
    <t>(48, 54, 46)</t>
  </si>
  <si>
    <t>Khoảng cách C1</t>
  </si>
  <si>
    <t>Khoảng cách C2</t>
  </si>
  <si>
    <t>Khoảng cách C3</t>
  </si>
  <si>
    <t>Khoảng cách C4</t>
  </si>
  <si>
    <t>Khoảng cách C5</t>
  </si>
  <si>
    <t>Gán cụm</t>
  </si>
  <si>
    <t>C1</t>
  </si>
  <si>
    <t>C4</t>
  </si>
  <si>
    <t>C5</t>
  </si>
  <si>
    <t>C3</t>
  </si>
  <si>
    <t>C2</t>
  </si>
  <si>
    <t>Lấy lại trọng tâm</t>
  </si>
  <si>
    <t>Cụm 1, C1 (19.5, 15.5, 22.5)</t>
  </si>
  <si>
    <t>Cụm 2, C2 (31, 131.5, 78.5)</t>
  </si>
  <si>
    <t>Cụm 3, C3 (38.5, 131.5, 23)</t>
  </si>
  <si>
    <t>Cụm 4, C4 (22, 15.5, 79)</t>
  </si>
  <si>
    <t>Cụm 5, C5 (48.5, 43, 43)</t>
  </si>
  <si>
    <t xml:space="preserve">Lần 2: </t>
  </si>
  <si>
    <t>Ta thấy trọng tâm lần 2 không thay đổi so với lần 1 =&gt; dừng thuật toán.</t>
  </si>
  <si>
    <t>Kết luận: ta được 5 cụm như sau:</t>
  </si>
  <si>
    <t>{1, 3}</t>
  </si>
  <si>
    <t>{8, 10}</t>
  </si>
  <si>
    <t>{7, 9}</t>
  </si>
  <si>
    <t>{2, 4}</t>
  </si>
  <si>
    <t>{5,6}</t>
  </si>
  <si>
    <t xml:space="preserve">Sử dụng thuật toán K-medoids tính toán mô phỏng cho 10 mẫu dữ liệu trong tập dữ liệu Mall_customers </t>
  </si>
  <si>
    <t xml:space="preserve">Lần 1: </t>
  </si>
  <si>
    <t>Trong 10 tập dữ liệu này ta gom thành 5 cụm</t>
  </si>
  <si>
    <t>Tính khoảng cách Euclide</t>
  </si>
  <si>
    <t>Cụm 1, khởi tạo trọng tâm C1 (19, 15, 39)</t>
  </si>
  <si>
    <t>Trọng tâm C1</t>
  </si>
  <si>
    <t>Trọng tâm C2</t>
  </si>
  <si>
    <t>Trọng tâm C3</t>
  </si>
  <si>
    <t>Trọng tâm C4</t>
  </si>
  <si>
    <t>Trọng tâm C5</t>
  </si>
  <si>
    <t>Cụm 2, khởi tạo trọng tâm C2 (21, 15, 81)</t>
  </si>
  <si>
    <t>Cụm 3, khởi tạp trọng tâm C3 (50, 43, 45)</t>
  </si>
  <si>
    <t>Cụm 4, khởi tạo trọng tâm C4 (32, 137, 18)</t>
  </si>
  <si>
    <t>Cụm 5, khởi tạo trọng tâm C5 (30, 137, 83)</t>
  </si>
  <si>
    <t xml:space="preserve">Chi phí = 33,03 + 4,58 + 5 + 19,75 + 14,35 =  </t>
  </si>
  <si>
    <t>Chọn trọng tâm mới trong mỗi cụm</t>
  </si>
  <si>
    <t>Cụm 1, đổi trọng tâm thành C1 (20, 16, 6)</t>
  </si>
  <si>
    <t>Cụm 2, đổi trọng tâm thành C2 (23, 16, 77)</t>
  </si>
  <si>
    <t>Cụm 3, đổi trọng tâm thành C3 (47, 43, 41)</t>
  </si>
  <si>
    <t>Cụm 4, đổi trọng tâm thành C4 (45, 126, 28)</t>
  </si>
  <si>
    <t>Cụm 5, đổi trọng tâm thành C5(32, 126, 74)</t>
  </si>
  <si>
    <t>Ta thấy chi phí lần 2 không thay đổi so với chi phí lần 1 =&gt; không cập nhật trọng tâm mới</t>
  </si>
  <si>
    <t xml:space="preserve">Kết luận: </t>
  </si>
  <si>
    <t xml:space="preserve">với k = 5, Ta được các cụm sau: </t>
  </si>
  <si>
    <t>{5, 6}</t>
  </si>
  <si>
    <t>{8,10}</t>
  </si>
  <si>
    <t>Sơ đồ trực quan phân cụm k-medoids với 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</si>
</sst>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</font>
    <font>
      <b/>
      <sz val="14"/>
      <color rgb="FF000000"/>
      <name val="Calibri"/>
      <charset val="1"/>
    </font>
    <font>
      <sz val="14"/>
      <color rgb="FF444444"/>
      <name val="Calibri"/>
      <charset val="1"/>
    </font>
    <font>
      <sz val="14"/>
      <color theme="1"/>
      <name val="Calibri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0" xfId="0" applyFont="1" applyFill="1"/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2" fillId="4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55</xdr:row>
      <xdr:rowOff>76200</xdr:rowOff>
    </xdr:from>
    <xdr:to>
      <xdr:col>18</xdr:col>
      <xdr:colOff>66675</xdr:colOff>
      <xdr:row>66</xdr:row>
      <xdr:rowOff>180975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E1536914-A8DB-7ADD-8457-6D5C8D073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13173075"/>
          <a:ext cx="4686300" cy="2724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33</xdr:row>
      <xdr:rowOff>0</xdr:rowOff>
    </xdr:from>
    <xdr:to>
      <xdr:col>15</xdr:col>
      <xdr:colOff>866775</xdr:colOff>
      <xdr:row>44</xdr:row>
      <xdr:rowOff>152400</xdr:rowOff>
    </xdr:to>
    <xdr:pic>
      <xdr:nvPicPr>
        <xdr:cNvPr id="4" name="Ảnh 3">
          <a:extLst>
            <a:ext uri="{FF2B5EF4-FFF2-40B4-BE49-F238E27FC236}">
              <a16:creationId xmlns:a16="http://schemas.microsoft.com/office/drawing/2014/main" id="{4EEFC605-A5B7-5268-9E62-F26D5F2E0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001000"/>
          <a:ext cx="4762500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6694-1A25-4343-9B51-3D5BCD892E49}">
  <sheetPr>
    <tabColor theme="4"/>
  </sheetPr>
  <dimension ref="A1:R67"/>
  <sheetViews>
    <sheetView tabSelected="1" topLeftCell="A54" workbookViewId="0">
      <selection activeCell="I37" sqref="I37"/>
    </sheetView>
  </sheetViews>
  <sheetFormatPr defaultRowHeight="18.75"/>
  <cols>
    <col min="1" max="3" width="9.140625" style="1"/>
    <col min="4" max="4" width="12.5703125" style="1" customWidth="1"/>
    <col min="5" max="5" width="9.140625" style="1"/>
    <col min="6" max="6" width="10.5703125" style="1" customWidth="1"/>
    <col min="7" max="8" width="9.140625" style="1"/>
    <col min="9" max="9" width="10.85546875" style="1" customWidth="1"/>
    <col min="10" max="10" width="12.140625" style="1" customWidth="1"/>
    <col min="11" max="17" width="9.140625" style="1"/>
    <col min="18" max="18" width="7.140625" style="1" customWidth="1"/>
    <col min="19" max="16384" width="9.140625" style="1"/>
  </cols>
  <sheetData>
    <row r="1" spans="1:18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3" spans="1:18">
      <c r="G3" s="21" t="s">
        <v>1</v>
      </c>
      <c r="H3" s="21"/>
      <c r="I3" s="21"/>
      <c r="J3" s="21"/>
    </row>
    <row r="4" spans="1:18">
      <c r="G4" s="8" t="s">
        <v>2</v>
      </c>
      <c r="H4" s="9" t="s">
        <v>3</v>
      </c>
      <c r="I4" s="9" t="s">
        <v>4</v>
      </c>
      <c r="J4" s="9" t="s">
        <v>5</v>
      </c>
    </row>
    <row r="5" spans="1:18">
      <c r="G5" s="7">
        <v>1</v>
      </c>
      <c r="H5" s="3">
        <v>19</v>
      </c>
      <c r="I5" s="3">
        <v>15</v>
      </c>
      <c r="J5" s="3">
        <v>39</v>
      </c>
    </row>
    <row r="6" spans="1:18">
      <c r="G6" s="7">
        <v>2</v>
      </c>
      <c r="H6" s="3">
        <v>21</v>
      </c>
      <c r="I6" s="3">
        <v>15</v>
      </c>
      <c r="J6" s="3">
        <v>81</v>
      </c>
    </row>
    <row r="7" spans="1:18">
      <c r="G7" s="7">
        <v>3</v>
      </c>
      <c r="H7" s="3">
        <v>20</v>
      </c>
      <c r="I7" s="3">
        <v>16</v>
      </c>
      <c r="J7" s="3">
        <v>6</v>
      </c>
    </row>
    <row r="8" spans="1:18">
      <c r="G8" s="7">
        <v>4</v>
      </c>
      <c r="H8" s="3">
        <v>23</v>
      </c>
      <c r="I8" s="3">
        <v>16</v>
      </c>
      <c r="J8" s="3">
        <v>77</v>
      </c>
    </row>
    <row r="9" spans="1:18">
      <c r="G9" s="7">
        <v>5</v>
      </c>
      <c r="H9" s="3">
        <v>50</v>
      </c>
      <c r="I9" s="3">
        <v>43</v>
      </c>
      <c r="J9" s="3">
        <v>45</v>
      </c>
    </row>
    <row r="10" spans="1:18">
      <c r="G10" s="7">
        <v>6</v>
      </c>
      <c r="H10" s="3">
        <v>47</v>
      </c>
      <c r="I10" s="3">
        <v>43</v>
      </c>
      <c r="J10" s="3">
        <v>41</v>
      </c>
    </row>
    <row r="11" spans="1:18">
      <c r="G11" s="7">
        <v>7</v>
      </c>
      <c r="H11" s="3">
        <v>45</v>
      </c>
      <c r="I11" s="3">
        <v>126</v>
      </c>
      <c r="J11" s="3">
        <v>28</v>
      </c>
    </row>
    <row r="12" spans="1:18">
      <c r="G12" s="7">
        <v>8</v>
      </c>
      <c r="H12" s="3">
        <v>32</v>
      </c>
      <c r="I12" s="3">
        <v>126</v>
      </c>
      <c r="J12" s="3">
        <v>74</v>
      </c>
    </row>
    <row r="13" spans="1:18">
      <c r="G13" s="7">
        <v>9</v>
      </c>
      <c r="H13" s="3">
        <v>32</v>
      </c>
      <c r="I13" s="3">
        <v>137</v>
      </c>
      <c r="J13" s="3">
        <v>18</v>
      </c>
    </row>
    <row r="14" spans="1:18">
      <c r="G14" s="7">
        <v>10</v>
      </c>
      <c r="H14" s="3">
        <v>30</v>
      </c>
      <c r="I14" s="3">
        <v>137</v>
      </c>
      <c r="J14" s="3">
        <v>83</v>
      </c>
    </row>
    <row r="15" spans="1:18">
      <c r="A15" s="13" t="s">
        <v>6</v>
      </c>
      <c r="C15" s="39" t="s">
        <v>7</v>
      </c>
      <c r="D15" s="39"/>
      <c r="E15" s="39"/>
      <c r="F15" s="39"/>
      <c r="G15" s="39"/>
    </row>
    <row r="16" spans="1:18">
      <c r="C16" s="39" t="s">
        <v>8</v>
      </c>
      <c r="D16" s="39"/>
      <c r="E16" s="39"/>
      <c r="F16" s="39"/>
      <c r="G16" s="39"/>
    </row>
    <row r="17" spans="3:18">
      <c r="F17" s="7" t="s">
        <v>9</v>
      </c>
      <c r="G17" s="21" t="s">
        <v>10</v>
      </c>
      <c r="H17" s="21"/>
    </row>
    <row r="18" spans="3:18">
      <c r="F18" s="7" t="s">
        <v>11</v>
      </c>
      <c r="G18" s="21" t="s">
        <v>12</v>
      </c>
      <c r="H18" s="21"/>
    </row>
    <row r="19" spans="3:18">
      <c r="F19" s="7" t="s">
        <v>13</v>
      </c>
      <c r="G19" s="21" t="s">
        <v>14</v>
      </c>
      <c r="H19" s="21"/>
    </row>
    <row r="20" spans="3:18">
      <c r="F20" s="7" t="s">
        <v>15</v>
      </c>
      <c r="G20" s="21" t="s">
        <v>16</v>
      </c>
      <c r="H20" s="21"/>
    </row>
    <row r="21" spans="3:18">
      <c r="F21" s="7" t="s">
        <v>17</v>
      </c>
      <c r="G21" s="21" t="s">
        <v>18</v>
      </c>
      <c r="H21" s="21"/>
    </row>
    <row r="23" spans="3:18">
      <c r="C23" s="10" t="s">
        <v>2</v>
      </c>
      <c r="D23" s="4" t="s">
        <v>3</v>
      </c>
      <c r="E23" s="4" t="s">
        <v>4</v>
      </c>
      <c r="F23" s="4" t="s">
        <v>5</v>
      </c>
      <c r="G23" s="35" t="s">
        <v>19</v>
      </c>
      <c r="H23" s="35"/>
      <c r="I23" s="35" t="s">
        <v>20</v>
      </c>
      <c r="J23" s="35"/>
      <c r="K23" s="35" t="s">
        <v>21</v>
      </c>
      <c r="L23" s="35"/>
      <c r="M23" s="35" t="s">
        <v>22</v>
      </c>
      <c r="N23" s="35"/>
      <c r="O23" s="35" t="s">
        <v>23</v>
      </c>
      <c r="P23" s="31"/>
      <c r="Q23" s="36" t="s">
        <v>24</v>
      </c>
      <c r="R23" s="37"/>
    </row>
    <row r="24" spans="3:18">
      <c r="C24" s="7">
        <v>1</v>
      </c>
      <c r="D24" s="3">
        <v>19</v>
      </c>
      <c r="E24" s="3">
        <v>15</v>
      </c>
      <c r="F24" s="3">
        <v>39</v>
      </c>
      <c r="G24" s="21">
        <f>ROUND(SQRT((D24-40)^2+(E24-29)^2+(F24-31)^2),2)</f>
        <v>26.48</v>
      </c>
      <c r="H24" s="21"/>
      <c r="I24" s="30">
        <f>ROUND(SQRT((D24-29)^2+(E24-79)^2+(F24-83)^2),2)</f>
        <v>78.31</v>
      </c>
      <c r="J24" s="21"/>
      <c r="K24" s="21">
        <f>ROUND(SQRT((D24-42)^2+(E24-86)^2+(F24-20)^2),2)</f>
        <v>77.010000000000005</v>
      </c>
      <c r="L24" s="21"/>
      <c r="M24" s="21">
        <f>ROUND(SQRT((D24-25)^2+(E24-24)^2+(F24-73)^2),2)</f>
        <v>35.68</v>
      </c>
      <c r="N24" s="21"/>
      <c r="O24" s="21">
        <f>ROUND(SQRT((D24-48)^2+(E24-54)^2+(F24-46)^2),2)</f>
        <v>49.1</v>
      </c>
      <c r="P24" s="28"/>
      <c r="Q24" s="21" t="s">
        <v>25</v>
      </c>
      <c r="R24" s="21"/>
    </row>
    <row r="25" spans="3:18">
      <c r="C25" s="7">
        <v>2</v>
      </c>
      <c r="D25" s="3">
        <v>21</v>
      </c>
      <c r="E25" s="3">
        <v>15</v>
      </c>
      <c r="F25" s="3">
        <v>81</v>
      </c>
      <c r="G25" s="21">
        <f>ROUND(SQRT((D25-40)^2+(E25-29)^2+(F25-31)^2),2)</f>
        <v>55.29</v>
      </c>
      <c r="H25" s="21"/>
      <c r="I25" s="30">
        <f>ROUND(SQRT((D25-29)^2+(E25-79)^2+(F25-83)^2),2)</f>
        <v>64.53</v>
      </c>
      <c r="J25" s="21"/>
      <c r="K25" s="21">
        <f>ROUND(SQRT((D25-42)^2+(E25-86)^2+(F25-20)^2),2)</f>
        <v>95.93</v>
      </c>
      <c r="L25" s="21"/>
      <c r="M25" s="21">
        <f>ROUND(SQRT((D25-25)^2+(E25-24)^2+(F25-73)^2),2)</f>
        <v>12.69</v>
      </c>
      <c r="N25" s="21"/>
      <c r="O25" s="21">
        <f>ROUND(SQRT((D25-48)^2+(E25-54)^2+(F25-46)^2),2)</f>
        <v>58.95</v>
      </c>
      <c r="P25" s="28"/>
      <c r="Q25" s="21" t="s">
        <v>26</v>
      </c>
      <c r="R25" s="21"/>
    </row>
    <row r="26" spans="3:18">
      <c r="C26" s="7">
        <v>3</v>
      </c>
      <c r="D26" s="14">
        <v>20</v>
      </c>
      <c r="E26" s="14">
        <v>16</v>
      </c>
      <c r="F26" s="14">
        <v>6</v>
      </c>
      <c r="G26" s="21">
        <f>ROUND(SQRT((D26-40)^2+(E26-29)^2+(F26-31)^2),2)</f>
        <v>34.549999999999997</v>
      </c>
      <c r="H26" s="21"/>
      <c r="I26" s="30">
        <f>ROUND(SQRT((D26-29)^2+(E26-79)^2+(F26-83)^2),2)</f>
        <v>99.89</v>
      </c>
      <c r="J26" s="21"/>
      <c r="K26" s="21">
        <f>ROUND(SQRT((D26-42)^2+(E26-86)^2+(F26-20)^2),2)</f>
        <v>74.7</v>
      </c>
      <c r="L26" s="21"/>
      <c r="M26" s="21">
        <f>ROUND(SQRT((D26-25)^2+(E26-24)^2+(F26-73)^2),2)</f>
        <v>67.66</v>
      </c>
      <c r="N26" s="21"/>
      <c r="O26" s="21">
        <f>ROUND(SQRT((D26-48)^2+(E26-54)^2+(F26-46)^2),2)</f>
        <v>61.87</v>
      </c>
      <c r="P26" s="28"/>
      <c r="Q26" s="21" t="s">
        <v>25</v>
      </c>
      <c r="R26" s="21"/>
    </row>
    <row r="27" spans="3:18">
      <c r="C27" s="7">
        <v>4</v>
      </c>
      <c r="D27" s="3">
        <v>23</v>
      </c>
      <c r="E27" s="3">
        <v>16</v>
      </c>
      <c r="F27" s="3">
        <v>77</v>
      </c>
      <c r="G27" s="21">
        <f>ROUND(SQRT((D27-40)^2+(E27-29)^2+(F27-31)^2),2)</f>
        <v>50.73</v>
      </c>
      <c r="H27" s="21"/>
      <c r="I27" s="30">
        <f>ROUND(SQRT((D27-29)^2+(E27-79)^2+(F27-83)^2),2)</f>
        <v>63.57</v>
      </c>
      <c r="J27" s="21"/>
      <c r="K27" s="21">
        <f>ROUND(SQRT((D27-42)^2+(E27-86)^2+(F27-20)^2),2)</f>
        <v>92.25</v>
      </c>
      <c r="L27" s="21"/>
      <c r="M27" s="21">
        <f>ROUND(SQRT((D27-25)^2+(E27-24)^2+(F27-73)^2),2)</f>
        <v>9.17</v>
      </c>
      <c r="N27" s="21"/>
      <c r="O27" s="21">
        <f>ROUND(SQRT((D27-48)^2+(E27-54)^2+(F27-46)^2),2)</f>
        <v>55.05</v>
      </c>
      <c r="P27" s="28"/>
      <c r="Q27" s="21" t="s">
        <v>26</v>
      </c>
      <c r="R27" s="21"/>
    </row>
    <row r="28" spans="3:18">
      <c r="C28" s="7">
        <v>5</v>
      </c>
      <c r="D28" s="3">
        <v>50</v>
      </c>
      <c r="E28" s="3">
        <v>43</v>
      </c>
      <c r="F28" s="3">
        <v>45</v>
      </c>
      <c r="G28" s="21">
        <f>ROUND(SQRT((D28-40)^2+(E28-29)^2+(F28-31)^2),2)</f>
        <v>22.18</v>
      </c>
      <c r="H28" s="21"/>
      <c r="I28" s="30">
        <f>ROUND(SQRT((D28-29)^2+(E28-79)^2+(F28-83)^2),2)</f>
        <v>56.4</v>
      </c>
      <c r="J28" s="21"/>
      <c r="K28" s="21">
        <f>ROUND(SQRT((D28-42)^2+(E28-86)^2+(F28-20)^2),2)</f>
        <v>50.38</v>
      </c>
      <c r="L28" s="21"/>
      <c r="M28" s="21">
        <f>ROUND(SQRT((D28-25)^2+(E28-24)^2+(F28-73)^2),2)</f>
        <v>42.07</v>
      </c>
      <c r="N28" s="21"/>
      <c r="O28" s="21">
        <f>ROUND(SQRT((D28-48)^2+(E28-54)^2+(F28-46)^2),2)</f>
        <v>11.22</v>
      </c>
      <c r="P28" s="28"/>
      <c r="Q28" s="21" t="s">
        <v>27</v>
      </c>
      <c r="R28" s="21"/>
    </row>
    <row r="29" spans="3:18">
      <c r="C29" s="7">
        <v>6</v>
      </c>
      <c r="D29" s="3">
        <v>47</v>
      </c>
      <c r="E29" s="3">
        <v>43</v>
      </c>
      <c r="F29" s="3">
        <v>41</v>
      </c>
      <c r="G29" s="28">
        <f>ROUND(SQRT((D29-40)^2+(E29-29)^2+(F29-31)^2),2)</f>
        <v>18.57</v>
      </c>
      <c r="H29" s="29"/>
      <c r="I29" s="26">
        <f>ROUND(SQRT((D29-29)^2+(E29-79)^2+(F29-83)^2),2)</f>
        <v>58.17</v>
      </c>
      <c r="J29" s="27"/>
      <c r="K29" s="28">
        <f>ROUND(SQRT((D29-42)^2+(E29-86)^2+(F29-20)^2),2)</f>
        <v>48.11</v>
      </c>
      <c r="L29" s="29"/>
      <c r="M29" s="21">
        <f>ROUND(SQRT((D29-25)^2+(E29-24)^2+(F29-73)^2),2)</f>
        <v>43.23</v>
      </c>
      <c r="N29" s="21"/>
      <c r="O29" s="21">
        <f>ROUND(SQRT((D29-48)^2+(E29-54)^2+(F29-46)^2),2)</f>
        <v>12.12</v>
      </c>
      <c r="P29" s="28"/>
      <c r="Q29" s="21" t="s">
        <v>27</v>
      </c>
      <c r="R29" s="21"/>
    </row>
    <row r="30" spans="3:18" ht="18.75" customHeight="1">
      <c r="C30" s="7">
        <v>7</v>
      </c>
      <c r="D30" s="3">
        <v>45</v>
      </c>
      <c r="E30" s="3">
        <v>126</v>
      </c>
      <c r="F30" s="3">
        <v>28</v>
      </c>
      <c r="G30" s="28">
        <f>ROUND(SQRT((D30-40)^2+(E30-29)^2+(F30-31)^2),2)</f>
        <v>97.18</v>
      </c>
      <c r="H30" s="29"/>
      <c r="I30" s="26">
        <f>ROUND(SQRT((D30-29)^2+(E30-79)^2+(F30-83)^2),2)</f>
        <v>74.09</v>
      </c>
      <c r="J30" s="27"/>
      <c r="K30" s="28">
        <f>ROUND(SQRT((D30-42)^2+(E30-86)^2+(F30-20)^2),2)</f>
        <v>40.9</v>
      </c>
      <c r="L30" s="29"/>
      <c r="M30" s="21">
        <f>ROUND(SQRT((D30-25)^2+(E30-24)^2+(F30-73)^2),2)</f>
        <v>113.27</v>
      </c>
      <c r="N30" s="21"/>
      <c r="O30" s="21">
        <f>ROUND(SQRT((D30-48)^2+(E30-54)^2+(F30-46)^2),2)</f>
        <v>74.28</v>
      </c>
      <c r="P30" s="28"/>
      <c r="Q30" s="21" t="s">
        <v>28</v>
      </c>
      <c r="R30" s="21"/>
    </row>
    <row r="31" spans="3:18" ht="18.75" customHeight="1">
      <c r="C31" s="7">
        <v>8</v>
      </c>
      <c r="D31" s="3">
        <v>32</v>
      </c>
      <c r="E31" s="3">
        <v>126</v>
      </c>
      <c r="F31" s="3">
        <v>74</v>
      </c>
      <c r="G31" s="28">
        <f>ROUND(SQRT((D31-40)^2+(E31-29)^2+(F31-31)^2),2)</f>
        <v>106.4</v>
      </c>
      <c r="H31" s="29"/>
      <c r="I31" s="26">
        <f>ROUND(SQRT((D31-29)^2+(E31-79)^2+(F31-83)^2),2)</f>
        <v>47.95</v>
      </c>
      <c r="J31" s="27"/>
      <c r="K31" s="28">
        <f>ROUND(SQRT((D31-42)^2+(E31-86)^2+(F31-20)^2),2)</f>
        <v>67.94</v>
      </c>
      <c r="L31" s="29"/>
      <c r="M31" s="21">
        <f>ROUND(SQRT((D31-25)^2+(E31-24)^2+(F31-73)^2),2)</f>
        <v>102.24</v>
      </c>
      <c r="N31" s="21"/>
      <c r="O31" s="21">
        <f>ROUND(SQRT((D31-48)^2+(E31-54)^2+(F31-46)^2),2)</f>
        <v>78.89</v>
      </c>
      <c r="P31" s="28"/>
      <c r="Q31" s="21" t="s">
        <v>29</v>
      </c>
      <c r="R31" s="21"/>
    </row>
    <row r="32" spans="3:18" ht="18.75" customHeight="1">
      <c r="C32" s="7">
        <v>9</v>
      </c>
      <c r="D32" s="3">
        <v>32</v>
      </c>
      <c r="E32" s="3">
        <v>137</v>
      </c>
      <c r="F32" s="3">
        <v>18</v>
      </c>
      <c r="G32" s="28">
        <f>ROUND(SQRT((D32-40)^2+(E32-29)^2+(F32-31)^2),2)</f>
        <v>109.07</v>
      </c>
      <c r="H32" s="29"/>
      <c r="I32" s="26">
        <f>ROUND(SQRT((D32-29)^2+(E32-79)^2+(F32-83)^2),2)</f>
        <v>87.17</v>
      </c>
      <c r="J32" s="27"/>
      <c r="K32" s="28">
        <f>ROUND(SQRT((D32-42)^2+(E32-86)^2+(F32-20)^2),2)</f>
        <v>52.01</v>
      </c>
      <c r="L32" s="29"/>
      <c r="M32" s="21">
        <f>ROUND(SQRT((D32-25)^2+(E32-24)^2+(F32-73)^2),2)</f>
        <v>125.87</v>
      </c>
      <c r="N32" s="21"/>
      <c r="O32" s="21">
        <f>ROUND(SQRT((D32-48)^2+(E32-54)^2+(F32-46)^2),2)</f>
        <v>89.04</v>
      </c>
      <c r="P32" s="28"/>
      <c r="Q32" s="21" t="s">
        <v>28</v>
      </c>
      <c r="R32" s="21"/>
    </row>
    <row r="33" spans="1:18" ht="18.75" customHeight="1">
      <c r="C33" s="7">
        <v>10</v>
      </c>
      <c r="D33" s="3">
        <v>30</v>
      </c>
      <c r="E33" s="3">
        <v>137</v>
      </c>
      <c r="F33" s="3">
        <v>83</v>
      </c>
      <c r="G33" s="28">
        <f>ROUND(SQRT((D33-40)^2+(E33-29)^2+(F33-31)^2),2)</f>
        <v>120.28</v>
      </c>
      <c r="H33" s="29"/>
      <c r="I33" s="26">
        <f>ROUND(SQRT((D33-29)^2+(E33-79)^2+(F33-83)^2),2)</f>
        <v>58.01</v>
      </c>
      <c r="J33" s="27"/>
      <c r="K33" s="28">
        <f>ROUND(SQRT((D33-42)^2+(E33-86)^2+(F33-20)^2),2)</f>
        <v>81.94</v>
      </c>
      <c r="L33" s="29"/>
      <c r="M33" s="21">
        <f>ROUND(SQRT((D33-25)^2+(E33-24)^2+(F33-73)^2),2)</f>
        <v>113.55</v>
      </c>
      <c r="N33" s="21"/>
      <c r="O33" s="21">
        <f>ROUND(SQRT((D33-48)^2+(E33-54)^2+(F33-46)^2),2)</f>
        <v>92.64</v>
      </c>
      <c r="P33" s="28"/>
      <c r="Q33" s="21" t="s">
        <v>29</v>
      </c>
      <c r="R33" s="21"/>
    </row>
    <row r="34" spans="1:18" ht="18.75" customHeight="1"/>
    <row r="35" spans="1:18" ht="18.75" customHeight="1">
      <c r="C35" s="1" t="s">
        <v>30</v>
      </c>
      <c r="J35" s="15"/>
      <c r="K35" s="15"/>
      <c r="L35" s="15"/>
      <c r="M35" s="15"/>
    </row>
    <row r="36" spans="1:18" ht="18.75" customHeight="1">
      <c r="C36" s="24" t="s">
        <v>31</v>
      </c>
      <c r="D36" s="24"/>
      <c r="E36" s="24"/>
      <c r="F36" s="24"/>
      <c r="J36" s="15"/>
      <c r="K36" s="15"/>
      <c r="L36" s="15"/>
      <c r="M36" s="15"/>
    </row>
    <row r="37" spans="1:18" ht="18.75" customHeight="1">
      <c r="C37" s="24" t="s">
        <v>32</v>
      </c>
      <c r="D37" s="24"/>
      <c r="E37" s="24"/>
      <c r="F37" s="24"/>
      <c r="J37" s="15"/>
      <c r="K37" s="15"/>
      <c r="L37" s="15"/>
      <c r="M37" s="15"/>
    </row>
    <row r="38" spans="1:18" ht="18.75" customHeight="1">
      <c r="C38" s="24" t="s">
        <v>33</v>
      </c>
      <c r="D38" s="24"/>
      <c r="E38" s="24"/>
      <c r="F38" s="24"/>
      <c r="J38" s="15"/>
      <c r="K38" s="15"/>
      <c r="L38" s="15"/>
      <c r="M38" s="15"/>
    </row>
    <row r="39" spans="1:18" ht="18.75" customHeight="1">
      <c r="C39" s="24" t="s">
        <v>34</v>
      </c>
      <c r="D39" s="24"/>
      <c r="E39" s="24"/>
      <c r="F39" s="24"/>
      <c r="J39" s="15"/>
      <c r="K39" s="15"/>
      <c r="L39" s="15"/>
      <c r="M39" s="15"/>
    </row>
    <row r="40" spans="1:18" ht="18.75" customHeight="1">
      <c r="C40" s="24" t="s">
        <v>35</v>
      </c>
      <c r="D40" s="24"/>
      <c r="E40" s="24"/>
      <c r="F40" s="24"/>
      <c r="J40" s="15"/>
      <c r="K40" s="15"/>
      <c r="L40" s="15"/>
      <c r="M40" s="15"/>
    </row>
    <row r="42" spans="1:18">
      <c r="A42" s="16" t="s">
        <v>36</v>
      </c>
      <c r="C42" s="10" t="s">
        <v>2</v>
      </c>
      <c r="D42" s="4" t="s">
        <v>3</v>
      </c>
      <c r="E42" s="4" t="s">
        <v>4</v>
      </c>
      <c r="F42" s="4" t="s">
        <v>5</v>
      </c>
      <c r="G42" s="31" t="s">
        <v>19</v>
      </c>
      <c r="H42" s="32"/>
      <c r="I42" s="31" t="s">
        <v>20</v>
      </c>
      <c r="J42" s="32"/>
      <c r="K42" s="31" t="s">
        <v>21</v>
      </c>
      <c r="L42" s="32"/>
      <c r="M42" s="31" t="s">
        <v>22</v>
      </c>
      <c r="N42" s="32"/>
      <c r="O42" s="31" t="s">
        <v>23</v>
      </c>
      <c r="P42" s="32"/>
      <c r="Q42" s="33" t="s">
        <v>24</v>
      </c>
      <c r="R42" s="34"/>
    </row>
    <row r="43" spans="1:18">
      <c r="C43" s="7">
        <v>1</v>
      </c>
      <c r="D43" s="3">
        <v>19</v>
      </c>
      <c r="E43" s="3">
        <v>15</v>
      </c>
      <c r="F43" s="3">
        <v>39</v>
      </c>
      <c r="G43" s="28">
        <f>ROUND(SQRT((D43-19.5)^2+(E43-15.5)^2+(F43-22.5)^2),2)</f>
        <v>16.52</v>
      </c>
      <c r="H43" s="29"/>
      <c r="I43" s="26">
        <f>ROUND(SQRT((D43-31)^2+(E43-131.5)^2+(F43-78.5)^2),2)</f>
        <v>123.6</v>
      </c>
      <c r="J43" s="27"/>
      <c r="K43" s="28">
        <f>ROUND(SQRT((D43-38.5)^2+(E43-131.5)^2+(F43-23)^2),2)</f>
        <v>119.2</v>
      </c>
      <c r="L43" s="29"/>
      <c r="M43" s="28">
        <f>ROUND(SQRT((D43-22)^2+(E43-15.5)^2+(F43-79)^2),2)</f>
        <v>40.119999999999997</v>
      </c>
      <c r="N43" s="29"/>
      <c r="O43" s="28">
        <f>ROUND(SQRT((D43-48.5)^2+(E43-43)^2+(F43-43)^2),2)</f>
        <v>40.869999999999997</v>
      </c>
      <c r="P43" s="29"/>
      <c r="Q43" s="28" t="s">
        <v>25</v>
      </c>
      <c r="R43" s="29"/>
    </row>
    <row r="44" spans="1:18">
      <c r="C44" s="7">
        <v>2</v>
      </c>
      <c r="D44" s="3">
        <v>21</v>
      </c>
      <c r="E44" s="3">
        <v>15</v>
      </c>
      <c r="F44" s="3">
        <v>81</v>
      </c>
      <c r="G44" s="28">
        <f t="shared" ref="G44:G52" si="0">ROUND(SQRT((D44-19.5)^2+(E44-15.5)^2+(F44-22.5)^2),2)</f>
        <v>58.52</v>
      </c>
      <c r="H44" s="29"/>
      <c r="I44" s="26">
        <f t="shared" ref="I44:I52" si="1">ROUND(SQRT((D44-31)^2+(E44-131.5)^2+(F44-78.5)^2),2)</f>
        <v>116.96</v>
      </c>
      <c r="J44" s="27"/>
      <c r="K44" s="28">
        <f t="shared" ref="K44:K52" si="2">ROUND(SQRT((D44-38.5)^2+(E44-131.5)^2+(F44-23)^2),2)</f>
        <v>131.31</v>
      </c>
      <c r="L44" s="29"/>
      <c r="M44" s="28">
        <f t="shared" ref="M44:M52" si="3">ROUND(SQRT((D44-22)^2+(E44-15.5)^2+(F44-79)^2),2)</f>
        <v>2.29</v>
      </c>
      <c r="N44" s="29"/>
      <c r="O44" s="28">
        <f t="shared" ref="O44:O52" si="4">ROUND(SQRT((D44-48.5)^2+(E44-43)^2+(F44-43)^2),2)</f>
        <v>54.63</v>
      </c>
      <c r="P44" s="29"/>
      <c r="Q44" s="28" t="s">
        <v>26</v>
      </c>
      <c r="R44" s="29"/>
    </row>
    <row r="45" spans="1:18">
      <c r="C45" s="7">
        <v>3</v>
      </c>
      <c r="D45" s="14">
        <v>20</v>
      </c>
      <c r="E45" s="14">
        <v>16</v>
      </c>
      <c r="F45" s="14">
        <v>6</v>
      </c>
      <c r="G45" s="28">
        <f t="shared" si="0"/>
        <v>16.52</v>
      </c>
      <c r="H45" s="29"/>
      <c r="I45" s="26">
        <f t="shared" si="1"/>
        <v>136.81</v>
      </c>
      <c r="J45" s="27"/>
      <c r="K45" s="28">
        <f t="shared" si="2"/>
        <v>118.2</v>
      </c>
      <c r="L45" s="29"/>
      <c r="M45" s="28">
        <f t="shared" si="3"/>
        <v>73.03</v>
      </c>
      <c r="N45" s="29"/>
      <c r="O45" s="28">
        <f t="shared" si="4"/>
        <v>53.95</v>
      </c>
      <c r="P45" s="29"/>
      <c r="Q45" s="28" t="s">
        <v>25</v>
      </c>
      <c r="R45" s="29"/>
    </row>
    <row r="46" spans="1:18">
      <c r="C46" s="7">
        <v>4</v>
      </c>
      <c r="D46" s="3">
        <v>23</v>
      </c>
      <c r="E46" s="3">
        <v>16</v>
      </c>
      <c r="F46" s="3">
        <v>77</v>
      </c>
      <c r="G46" s="28">
        <f t="shared" si="0"/>
        <v>54.61</v>
      </c>
      <c r="H46" s="29"/>
      <c r="I46" s="26">
        <f t="shared" si="1"/>
        <v>115.79</v>
      </c>
      <c r="J46" s="27"/>
      <c r="K46" s="28">
        <f t="shared" si="2"/>
        <v>128.44</v>
      </c>
      <c r="L46" s="29"/>
      <c r="M46" s="28">
        <f t="shared" si="3"/>
        <v>2.29</v>
      </c>
      <c r="N46" s="29"/>
      <c r="O46" s="28">
        <f t="shared" si="4"/>
        <v>50.35</v>
      </c>
      <c r="P46" s="29"/>
      <c r="Q46" s="28" t="s">
        <v>26</v>
      </c>
      <c r="R46" s="29"/>
    </row>
    <row r="47" spans="1:18">
      <c r="C47" s="7">
        <v>5</v>
      </c>
      <c r="D47" s="3">
        <v>50</v>
      </c>
      <c r="E47" s="3">
        <v>43</v>
      </c>
      <c r="F47" s="3">
        <v>45</v>
      </c>
      <c r="G47" s="21">
        <f t="shared" si="0"/>
        <v>46.83</v>
      </c>
      <c r="H47" s="21"/>
      <c r="I47" s="30">
        <f t="shared" si="1"/>
        <v>96.52</v>
      </c>
      <c r="J47" s="21"/>
      <c r="K47" s="21">
        <f t="shared" si="2"/>
        <v>91.92</v>
      </c>
      <c r="L47" s="21"/>
      <c r="M47" s="21">
        <f t="shared" si="3"/>
        <v>51.93</v>
      </c>
      <c r="N47" s="21"/>
      <c r="O47" s="21">
        <f t="shared" si="4"/>
        <v>2.5</v>
      </c>
      <c r="P47" s="28"/>
      <c r="Q47" s="21" t="s">
        <v>27</v>
      </c>
      <c r="R47" s="21"/>
    </row>
    <row r="48" spans="1:18">
      <c r="C48" s="7">
        <v>6</v>
      </c>
      <c r="D48" s="3">
        <v>47</v>
      </c>
      <c r="E48" s="3">
        <v>43</v>
      </c>
      <c r="F48" s="3">
        <v>41</v>
      </c>
      <c r="G48" s="21">
        <f t="shared" si="0"/>
        <v>43.07</v>
      </c>
      <c r="H48" s="21"/>
      <c r="I48" s="30">
        <f t="shared" si="1"/>
        <v>97.44</v>
      </c>
      <c r="J48" s="21"/>
      <c r="K48" s="21">
        <f t="shared" si="2"/>
        <v>90.71</v>
      </c>
      <c r="L48" s="21"/>
      <c r="M48" s="21">
        <f t="shared" si="3"/>
        <v>53.15</v>
      </c>
      <c r="N48" s="21"/>
      <c r="O48" s="21">
        <f t="shared" si="4"/>
        <v>2.5</v>
      </c>
      <c r="P48" s="28"/>
      <c r="Q48" s="21" t="s">
        <v>27</v>
      </c>
      <c r="R48" s="21"/>
    </row>
    <row r="49" spans="1:18">
      <c r="C49" s="7">
        <v>7</v>
      </c>
      <c r="D49" s="3">
        <v>45</v>
      </c>
      <c r="E49" s="3">
        <v>126</v>
      </c>
      <c r="F49" s="3">
        <v>28</v>
      </c>
      <c r="G49" s="21">
        <f t="shared" si="0"/>
        <v>113.54</v>
      </c>
      <c r="H49" s="21"/>
      <c r="I49" s="30">
        <f t="shared" si="1"/>
        <v>52.69</v>
      </c>
      <c r="J49" s="21"/>
      <c r="K49" s="21">
        <f t="shared" si="2"/>
        <v>9.8699999999999992</v>
      </c>
      <c r="L49" s="21"/>
      <c r="M49" s="21">
        <f t="shared" si="3"/>
        <v>123.86</v>
      </c>
      <c r="N49" s="21"/>
      <c r="O49" s="21">
        <f t="shared" si="4"/>
        <v>84.42</v>
      </c>
      <c r="P49" s="28"/>
      <c r="Q49" s="21" t="s">
        <v>28</v>
      </c>
      <c r="R49" s="21"/>
    </row>
    <row r="50" spans="1:18">
      <c r="C50" s="7">
        <v>8</v>
      </c>
      <c r="D50" s="3">
        <v>32</v>
      </c>
      <c r="E50" s="3">
        <v>126</v>
      </c>
      <c r="F50" s="3">
        <v>74</v>
      </c>
      <c r="G50" s="21">
        <f t="shared" si="0"/>
        <v>122.55</v>
      </c>
      <c r="H50" s="21"/>
      <c r="I50" s="30">
        <f t="shared" si="1"/>
        <v>7.18</v>
      </c>
      <c r="J50" s="21"/>
      <c r="K50" s="21">
        <f t="shared" si="2"/>
        <v>51.71</v>
      </c>
      <c r="L50" s="21"/>
      <c r="M50" s="21">
        <f t="shared" si="3"/>
        <v>111.06</v>
      </c>
      <c r="N50" s="21"/>
      <c r="O50" s="21">
        <f t="shared" si="4"/>
        <v>90.12</v>
      </c>
      <c r="P50" s="28"/>
      <c r="Q50" s="21" t="s">
        <v>29</v>
      </c>
      <c r="R50" s="21"/>
    </row>
    <row r="51" spans="1:18">
      <c r="C51" s="7">
        <v>9</v>
      </c>
      <c r="D51" s="3">
        <v>32</v>
      </c>
      <c r="E51" s="3">
        <v>137</v>
      </c>
      <c r="F51" s="3">
        <v>18</v>
      </c>
      <c r="G51" s="21">
        <f t="shared" si="0"/>
        <v>122.22</v>
      </c>
      <c r="H51" s="21"/>
      <c r="I51" s="30">
        <f t="shared" si="1"/>
        <v>60.76</v>
      </c>
      <c r="J51" s="21"/>
      <c r="K51" s="21">
        <f t="shared" si="2"/>
        <v>9.8699999999999992</v>
      </c>
      <c r="L51" s="21"/>
      <c r="M51" s="21">
        <f t="shared" si="3"/>
        <v>136.32</v>
      </c>
      <c r="N51" s="21"/>
      <c r="O51" s="21">
        <f t="shared" si="4"/>
        <v>98.66</v>
      </c>
      <c r="P51" s="28"/>
      <c r="Q51" s="21" t="s">
        <v>28</v>
      </c>
      <c r="R51" s="21"/>
    </row>
    <row r="52" spans="1:18">
      <c r="C52" s="7">
        <v>10</v>
      </c>
      <c r="D52" s="3">
        <v>30</v>
      </c>
      <c r="E52" s="3">
        <v>137</v>
      </c>
      <c r="F52" s="3">
        <v>83</v>
      </c>
      <c r="G52" s="21">
        <f t="shared" si="0"/>
        <v>136.13999999999999</v>
      </c>
      <c r="H52" s="21"/>
      <c r="I52" s="30">
        <f t="shared" si="1"/>
        <v>7.18</v>
      </c>
      <c r="J52" s="21"/>
      <c r="K52" s="21">
        <f t="shared" si="2"/>
        <v>60.85</v>
      </c>
      <c r="L52" s="21"/>
      <c r="M52" s="21">
        <f t="shared" si="3"/>
        <v>121.83</v>
      </c>
      <c r="N52" s="21"/>
      <c r="O52" s="21">
        <f t="shared" si="4"/>
        <v>103.82</v>
      </c>
      <c r="P52" s="28"/>
      <c r="Q52" s="21" t="s">
        <v>29</v>
      </c>
      <c r="R52" s="21"/>
    </row>
    <row r="54" spans="1:18">
      <c r="C54" s="1" t="s">
        <v>30</v>
      </c>
    </row>
    <row r="55" spans="1:18">
      <c r="C55" s="24" t="s">
        <v>31</v>
      </c>
      <c r="D55" s="24"/>
      <c r="E55" s="24"/>
      <c r="F55" s="24"/>
    </row>
    <row r="56" spans="1:18">
      <c r="C56" s="24" t="s">
        <v>32</v>
      </c>
      <c r="D56" s="24"/>
      <c r="E56" s="24"/>
      <c r="F56" s="24"/>
    </row>
    <row r="57" spans="1:18">
      <c r="C57" s="24" t="s">
        <v>33</v>
      </c>
      <c r="D57" s="24"/>
      <c r="E57" s="24"/>
      <c r="F57" s="24"/>
    </row>
    <row r="58" spans="1:18">
      <c r="C58" s="24" t="s">
        <v>34</v>
      </c>
      <c r="D58" s="24"/>
      <c r="E58" s="24"/>
      <c r="F58" s="24"/>
    </row>
    <row r="59" spans="1:18">
      <c r="C59" s="24" t="s">
        <v>35</v>
      </c>
      <c r="D59" s="24"/>
      <c r="E59" s="24"/>
      <c r="F59" s="24"/>
    </row>
    <row r="61" spans="1:18">
      <c r="C61" s="25" t="s">
        <v>37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3" spans="1:18">
      <c r="A63" s="22" t="s">
        <v>38</v>
      </c>
      <c r="B63" s="22"/>
      <c r="C63" s="22"/>
      <c r="D63" s="23"/>
      <c r="E63" s="7" t="s">
        <v>9</v>
      </c>
      <c r="F63" s="21" t="s">
        <v>39</v>
      </c>
      <c r="G63" s="21"/>
    </row>
    <row r="64" spans="1:18">
      <c r="E64" s="7" t="s">
        <v>11</v>
      </c>
      <c r="F64" s="21" t="s">
        <v>40</v>
      </c>
      <c r="G64" s="21"/>
    </row>
    <row r="65" spans="5:7">
      <c r="E65" s="7" t="s">
        <v>13</v>
      </c>
      <c r="F65" s="21" t="s">
        <v>41</v>
      </c>
      <c r="G65" s="21"/>
    </row>
    <row r="66" spans="5:7">
      <c r="E66" s="7" t="s">
        <v>15</v>
      </c>
      <c r="F66" s="21" t="s">
        <v>42</v>
      </c>
      <c r="G66" s="21"/>
    </row>
    <row r="67" spans="5:7">
      <c r="E67" s="7" t="s">
        <v>17</v>
      </c>
      <c r="F67" s="21" t="s">
        <v>43</v>
      </c>
      <c r="G67" s="21"/>
    </row>
  </sheetData>
  <mergeCells count="158">
    <mergeCell ref="A1:R1"/>
    <mergeCell ref="G3:J3"/>
    <mergeCell ref="C15:G15"/>
    <mergeCell ref="C16:G16"/>
    <mergeCell ref="G17:H17"/>
    <mergeCell ref="G18:H18"/>
    <mergeCell ref="G19:H19"/>
    <mergeCell ref="G20:H20"/>
    <mergeCell ref="G21:H21"/>
    <mergeCell ref="G23:H23"/>
    <mergeCell ref="I23:J23"/>
    <mergeCell ref="K23:L23"/>
    <mergeCell ref="G25:H25"/>
    <mergeCell ref="I25:J25"/>
    <mergeCell ref="K25:L25"/>
    <mergeCell ref="M23:N23"/>
    <mergeCell ref="O23:P23"/>
    <mergeCell ref="Q23:R23"/>
    <mergeCell ref="G24:H24"/>
    <mergeCell ref="I24:J24"/>
    <mergeCell ref="K24:L24"/>
    <mergeCell ref="M24:N24"/>
    <mergeCell ref="O24:P24"/>
    <mergeCell ref="Q24:R24"/>
    <mergeCell ref="G28:H28"/>
    <mergeCell ref="I28:J28"/>
    <mergeCell ref="K28:L28"/>
    <mergeCell ref="M28:N28"/>
    <mergeCell ref="O28:P28"/>
    <mergeCell ref="M25:N25"/>
    <mergeCell ref="O25:P25"/>
    <mergeCell ref="Q25:R25"/>
    <mergeCell ref="G26:H26"/>
    <mergeCell ref="I26:J26"/>
    <mergeCell ref="K26:L26"/>
    <mergeCell ref="M26:N26"/>
    <mergeCell ref="O26:P26"/>
    <mergeCell ref="Q26:R26"/>
    <mergeCell ref="G27:H27"/>
    <mergeCell ref="M30:N30"/>
    <mergeCell ref="O30:P30"/>
    <mergeCell ref="Q30:R30"/>
    <mergeCell ref="Q28:R28"/>
    <mergeCell ref="M29:N29"/>
    <mergeCell ref="O29:P29"/>
    <mergeCell ref="Q29:R29"/>
    <mergeCell ref="I27:J27"/>
    <mergeCell ref="K27:L27"/>
    <mergeCell ref="M27:N27"/>
    <mergeCell ref="O27:P27"/>
    <mergeCell ref="Q27:R27"/>
    <mergeCell ref="M33:N33"/>
    <mergeCell ref="O33:P33"/>
    <mergeCell ref="Q33:R33"/>
    <mergeCell ref="M32:N32"/>
    <mergeCell ref="O32:P32"/>
    <mergeCell ref="Q32:R32"/>
    <mergeCell ref="M31:N31"/>
    <mergeCell ref="O31:P31"/>
    <mergeCell ref="Q31:R31"/>
    <mergeCell ref="C36:F36"/>
    <mergeCell ref="C37:F37"/>
    <mergeCell ref="C38:F38"/>
    <mergeCell ref="C39:F39"/>
    <mergeCell ref="C40:F40"/>
    <mergeCell ref="G42:H42"/>
    <mergeCell ref="I42:J42"/>
    <mergeCell ref="K42:L42"/>
    <mergeCell ref="M42:N42"/>
    <mergeCell ref="G44:H44"/>
    <mergeCell ref="I44:J44"/>
    <mergeCell ref="K44:L44"/>
    <mergeCell ref="M44:N44"/>
    <mergeCell ref="O44:P44"/>
    <mergeCell ref="Q44:R44"/>
    <mergeCell ref="O42:P42"/>
    <mergeCell ref="Q42:R42"/>
    <mergeCell ref="G43:H43"/>
    <mergeCell ref="I43:J43"/>
    <mergeCell ref="K43:L43"/>
    <mergeCell ref="M43:N43"/>
    <mergeCell ref="O43:P43"/>
    <mergeCell ref="Q43:R43"/>
    <mergeCell ref="G46:H46"/>
    <mergeCell ref="I46:J46"/>
    <mergeCell ref="K46:L46"/>
    <mergeCell ref="M46:N46"/>
    <mergeCell ref="O46:P46"/>
    <mergeCell ref="Q46:R46"/>
    <mergeCell ref="G45:H45"/>
    <mergeCell ref="I45:J45"/>
    <mergeCell ref="K45:L45"/>
    <mergeCell ref="M45:N45"/>
    <mergeCell ref="O45:P45"/>
    <mergeCell ref="Q45:R45"/>
    <mergeCell ref="G48:H48"/>
    <mergeCell ref="I48:J48"/>
    <mergeCell ref="K48:L48"/>
    <mergeCell ref="M48:N48"/>
    <mergeCell ref="O48:P48"/>
    <mergeCell ref="Q48:R48"/>
    <mergeCell ref="G47:H47"/>
    <mergeCell ref="I47:J47"/>
    <mergeCell ref="K47:L47"/>
    <mergeCell ref="M47:N47"/>
    <mergeCell ref="O47:P47"/>
    <mergeCell ref="Q47:R47"/>
    <mergeCell ref="G50:H50"/>
    <mergeCell ref="I50:J50"/>
    <mergeCell ref="K50:L50"/>
    <mergeCell ref="M50:N50"/>
    <mergeCell ref="O50:P50"/>
    <mergeCell ref="Q50:R50"/>
    <mergeCell ref="G49:H49"/>
    <mergeCell ref="I49:J49"/>
    <mergeCell ref="K49:L49"/>
    <mergeCell ref="M49:N49"/>
    <mergeCell ref="O49:P49"/>
    <mergeCell ref="Q49:R49"/>
    <mergeCell ref="G52:H52"/>
    <mergeCell ref="I52:J52"/>
    <mergeCell ref="K52:L52"/>
    <mergeCell ref="M52:N52"/>
    <mergeCell ref="O52:P52"/>
    <mergeCell ref="Q52:R52"/>
    <mergeCell ref="G51:H51"/>
    <mergeCell ref="I51:J51"/>
    <mergeCell ref="K51:L51"/>
    <mergeCell ref="M51:N51"/>
    <mergeCell ref="O51:P51"/>
    <mergeCell ref="Q51:R51"/>
    <mergeCell ref="I32:J32"/>
    <mergeCell ref="I33:J33"/>
    <mergeCell ref="G29:H29"/>
    <mergeCell ref="G30:H30"/>
    <mergeCell ref="G31:H31"/>
    <mergeCell ref="G32:H32"/>
    <mergeCell ref="G33:H33"/>
    <mergeCell ref="K29:L29"/>
    <mergeCell ref="K30:L30"/>
    <mergeCell ref="K31:L31"/>
    <mergeCell ref="K32:L32"/>
    <mergeCell ref="K33:L33"/>
    <mergeCell ref="I29:J29"/>
    <mergeCell ref="I30:J30"/>
    <mergeCell ref="I31:J31"/>
    <mergeCell ref="F63:G63"/>
    <mergeCell ref="F64:G64"/>
    <mergeCell ref="F65:G65"/>
    <mergeCell ref="F66:G66"/>
    <mergeCell ref="F67:G67"/>
    <mergeCell ref="A63:D63"/>
    <mergeCell ref="C55:F55"/>
    <mergeCell ref="C56:F56"/>
    <mergeCell ref="C57:F57"/>
    <mergeCell ref="C58:F58"/>
    <mergeCell ref="C59:F59"/>
    <mergeCell ref="C61:N6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0D48-D1DA-482B-9F11-6FA140BA83B8}">
  <sheetPr>
    <tabColor theme="9"/>
  </sheetPr>
  <dimension ref="A1:V66"/>
  <sheetViews>
    <sheetView topLeftCell="A32" workbookViewId="0">
      <selection activeCell="R44" sqref="R44"/>
    </sheetView>
  </sheetViews>
  <sheetFormatPr defaultRowHeight="18.75"/>
  <cols>
    <col min="1" max="1" width="5.28515625" style="1" customWidth="1"/>
    <col min="2" max="2" width="8.42578125" style="1" customWidth="1"/>
    <col min="3" max="3" width="8.140625" style="1" customWidth="1"/>
    <col min="4" max="4" width="11.7109375" style="1" customWidth="1"/>
    <col min="5" max="5" width="10.85546875" style="1" customWidth="1"/>
    <col min="6" max="6" width="13" style="1" customWidth="1"/>
    <col min="7" max="7" width="11.42578125" style="1" customWidth="1"/>
    <col min="8" max="8" width="11.85546875" style="1" customWidth="1"/>
    <col min="9" max="9" width="9.140625" style="1" bestFit="1" customWidth="1"/>
    <col min="10" max="10" width="8.5703125" style="1" customWidth="1"/>
    <col min="11" max="11" width="9.140625" style="1"/>
    <col min="12" max="12" width="6.42578125" style="1" customWidth="1"/>
    <col min="13" max="13" width="11.5703125" style="1" customWidth="1"/>
    <col min="14" max="14" width="10.140625" style="1" customWidth="1"/>
    <col min="15" max="15" width="10" style="1" customWidth="1"/>
    <col min="16" max="16" width="16.5703125" style="1" customWidth="1"/>
    <col min="17" max="17" width="15.42578125" style="1" customWidth="1"/>
    <col min="18" max="18" width="16.42578125" style="1" customWidth="1"/>
    <col min="19" max="19" width="15.42578125" style="1" customWidth="1"/>
    <col min="20" max="20" width="16.28515625" style="1" customWidth="1"/>
    <col min="21" max="21" width="13.85546875" style="1" customWidth="1"/>
    <col min="22" max="16384" width="9.140625" style="1"/>
  </cols>
  <sheetData>
    <row r="1" spans="1:22" ht="30" customHeight="1">
      <c r="E1" s="42" t="s">
        <v>44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3" spans="1:22">
      <c r="A3" s="7" t="s">
        <v>2</v>
      </c>
      <c r="B3" s="3" t="s">
        <v>3</v>
      </c>
      <c r="C3" s="3" t="s">
        <v>4</v>
      </c>
      <c r="D3" s="3" t="s">
        <v>5</v>
      </c>
      <c r="E3" s="20" t="s">
        <v>45</v>
      </c>
      <c r="F3" s="25" t="s">
        <v>46</v>
      </c>
      <c r="G3" s="25"/>
      <c r="H3" s="25"/>
      <c r="I3" s="25"/>
      <c r="J3" s="25"/>
      <c r="K3" s="6"/>
      <c r="M3" s="6"/>
      <c r="P3" s="41" t="s">
        <v>47</v>
      </c>
      <c r="Q3" s="41"/>
      <c r="R3" s="41"/>
      <c r="S3" s="41"/>
      <c r="T3" s="41"/>
    </row>
    <row r="4" spans="1:22">
      <c r="A4" s="7">
        <v>1</v>
      </c>
      <c r="B4" s="3">
        <v>19</v>
      </c>
      <c r="C4" s="3">
        <v>15</v>
      </c>
      <c r="D4" s="3">
        <v>39</v>
      </c>
      <c r="F4" s="25" t="s">
        <v>48</v>
      </c>
      <c r="G4" s="25"/>
      <c r="H4" s="25"/>
      <c r="I4" s="25"/>
      <c r="J4" s="25"/>
      <c r="K4" s="6"/>
      <c r="L4" s="11" t="s">
        <v>2</v>
      </c>
      <c r="M4" s="3" t="s">
        <v>3</v>
      </c>
      <c r="N4" s="3" t="s">
        <v>4</v>
      </c>
      <c r="O4" s="3" t="s">
        <v>5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  <c r="U4" s="7" t="s">
        <v>24</v>
      </c>
    </row>
    <row r="5" spans="1:22">
      <c r="A5" s="7">
        <v>2</v>
      </c>
      <c r="B5" s="3">
        <v>21</v>
      </c>
      <c r="C5" s="3">
        <v>15</v>
      </c>
      <c r="D5" s="3">
        <v>81</v>
      </c>
      <c r="F5" s="25" t="s">
        <v>54</v>
      </c>
      <c r="G5" s="25"/>
      <c r="H5" s="25"/>
      <c r="I5" s="25"/>
      <c r="J5" s="25"/>
      <c r="K5" s="6"/>
      <c r="L5" s="7">
        <v>1</v>
      </c>
      <c r="M5" s="3">
        <v>19</v>
      </c>
      <c r="N5" s="3">
        <v>15</v>
      </c>
      <c r="O5" s="3">
        <v>39</v>
      </c>
      <c r="P5" s="7">
        <f xml:space="preserve"> ROUND(SQRT((M5-19)^2 + (N5-15)^2 + (O5-39)^2), 2)</f>
        <v>0</v>
      </c>
      <c r="Q5" s="7">
        <f xml:space="preserve"> ROUND(SQRT((M5-21)^2 + (N5-15)^2 + (O5-81)^2), 2)</f>
        <v>42.05</v>
      </c>
      <c r="R5" s="7">
        <f xml:space="preserve"> ROUND(SQRT((M5-50)^2 + (N5-43)^2 + (O5-45)^2), 2)</f>
        <v>42.2</v>
      </c>
      <c r="S5" s="7">
        <f xml:space="preserve"> ROUND(SQRT((M5-32)^2 + (N5-137)^2 + (O5-18)^2), 2)</f>
        <v>124.47</v>
      </c>
      <c r="T5" s="7">
        <f xml:space="preserve"> ROUND(SQRT((M5-30)^2 + (N5-137)^2 + (O5-83)^2), 2)</f>
        <v>130.16</v>
      </c>
      <c r="U5" s="7" t="s">
        <v>25</v>
      </c>
    </row>
    <row r="6" spans="1:22">
      <c r="A6" s="7">
        <v>3</v>
      </c>
      <c r="B6" s="3">
        <v>20</v>
      </c>
      <c r="C6" s="3">
        <v>16</v>
      </c>
      <c r="D6" s="3">
        <v>6</v>
      </c>
      <c r="F6" s="25" t="s">
        <v>55</v>
      </c>
      <c r="G6" s="25"/>
      <c r="H6" s="25"/>
      <c r="I6" s="25"/>
      <c r="J6" s="25"/>
      <c r="K6" s="6"/>
      <c r="L6" s="7">
        <v>2</v>
      </c>
      <c r="M6" s="3">
        <v>21</v>
      </c>
      <c r="N6" s="3">
        <v>15</v>
      </c>
      <c r="O6" s="3">
        <v>81</v>
      </c>
      <c r="P6" s="7">
        <f t="shared" ref="P6:P14" si="0" xml:space="preserve"> ROUND(SQRT((M6-19)^2 + (N6-15)^2 + (O6-39)^2), 2)</f>
        <v>42.05</v>
      </c>
      <c r="Q6" s="7">
        <f t="shared" ref="Q6:Q14" si="1" xml:space="preserve"> ROUND(SQRT((M6-21)^2 + (N6-15)^2 + (O6-81)^2), 2)</f>
        <v>0</v>
      </c>
      <c r="R6" s="7">
        <f t="shared" ref="R6:R14" si="2" xml:space="preserve"> ROUND(SQRT((M6-50)^2 + (N6-43)^2 + (O6-45)^2), 2)</f>
        <v>54.05</v>
      </c>
      <c r="S6" s="7">
        <f t="shared" ref="S6:S14" si="3" xml:space="preserve"> ROUND(SQRT((M6-32)^2 + (N6-137)^2 + (O6-18)^2), 2)</f>
        <v>137.75</v>
      </c>
      <c r="T6" s="7">
        <f t="shared" ref="T6:T14" si="4" xml:space="preserve"> ROUND(SQRT((M6-30)^2 + (N6-137)^2 + (O6-83)^2), 2)</f>
        <v>122.35</v>
      </c>
      <c r="U6" s="7" t="s">
        <v>29</v>
      </c>
    </row>
    <row r="7" spans="1:22">
      <c r="A7" s="7">
        <v>4</v>
      </c>
      <c r="B7" s="3">
        <v>23</v>
      </c>
      <c r="C7" s="3">
        <v>16</v>
      </c>
      <c r="D7" s="3">
        <v>77</v>
      </c>
      <c r="F7" s="25" t="s">
        <v>56</v>
      </c>
      <c r="G7" s="25"/>
      <c r="H7" s="25"/>
      <c r="I7" s="25"/>
      <c r="J7" s="25"/>
      <c r="K7" s="6"/>
      <c r="L7" s="7">
        <v>3</v>
      </c>
      <c r="M7" s="3">
        <v>20</v>
      </c>
      <c r="N7" s="3">
        <v>16</v>
      </c>
      <c r="O7" s="3">
        <v>6</v>
      </c>
      <c r="P7" s="7">
        <f t="shared" si="0"/>
        <v>33.03</v>
      </c>
      <c r="Q7" s="7">
        <f t="shared" si="1"/>
        <v>75.010000000000005</v>
      </c>
      <c r="R7" s="7">
        <f t="shared" si="2"/>
        <v>56.12</v>
      </c>
      <c r="S7" s="7">
        <f t="shared" si="3"/>
        <v>122.18</v>
      </c>
      <c r="T7" s="7">
        <f t="shared" si="4"/>
        <v>143.77000000000001</v>
      </c>
      <c r="U7" s="7" t="s">
        <v>25</v>
      </c>
    </row>
    <row r="8" spans="1:22">
      <c r="A8" s="7">
        <v>5</v>
      </c>
      <c r="B8" s="3">
        <v>50</v>
      </c>
      <c r="C8" s="3">
        <v>43</v>
      </c>
      <c r="D8" s="3">
        <v>45</v>
      </c>
      <c r="F8" s="25" t="s">
        <v>57</v>
      </c>
      <c r="G8" s="25"/>
      <c r="H8" s="25"/>
      <c r="I8" s="25"/>
      <c r="J8" s="25"/>
      <c r="K8" s="6"/>
      <c r="L8" s="7">
        <v>4</v>
      </c>
      <c r="M8" s="3">
        <v>23</v>
      </c>
      <c r="N8" s="3">
        <v>16</v>
      </c>
      <c r="O8" s="3">
        <v>77</v>
      </c>
      <c r="P8" s="7">
        <f t="shared" si="0"/>
        <v>38.22</v>
      </c>
      <c r="Q8" s="7">
        <f t="shared" si="1"/>
        <v>4.58</v>
      </c>
      <c r="R8" s="7">
        <f t="shared" si="2"/>
        <v>49.82</v>
      </c>
      <c r="S8" s="7">
        <f t="shared" si="3"/>
        <v>134.91999999999999</v>
      </c>
      <c r="T8" s="7">
        <f t="shared" si="4"/>
        <v>121.35</v>
      </c>
      <c r="U8" s="7" t="s">
        <v>29</v>
      </c>
    </row>
    <row r="9" spans="1:22">
      <c r="A9" s="7">
        <v>6</v>
      </c>
      <c r="B9" s="3">
        <v>47</v>
      </c>
      <c r="C9" s="3">
        <v>43</v>
      </c>
      <c r="D9" s="3">
        <v>41</v>
      </c>
      <c r="L9" s="7">
        <v>5</v>
      </c>
      <c r="M9" s="3">
        <v>50</v>
      </c>
      <c r="N9" s="3">
        <v>43</v>
      </c>
      <c r="O9" s="3">
        <v>45</v>
      </c>
      <c r="P9" s="7">
        <f t="shared" si="0"/>
        <v>42.2</v>
      </c>
      <c r="Q9" s="7">
        <f t="shared" si="1"/>
        <v>54.05</v>
      </c>
      <c r="R9" s="7">
        <f t="shared" si="2"/>
        <v>0</v>
      </c>
      <c r="S9" s="7">
        <f t="shared" si="3"/>
        <v>99.44</v>
      </c>
      <c r="T9" s="7">
        <f t="shared" si="4"/>
        <v>103.34</v>
      </c>
      <c r="U9" s="7" t="s">
        <v>28</v>
      </c>
    </row>
    <row r="10" spans="1:22">
      <c r="A10" s="7">
        <v>7</v>
      </c>
      <c r="B10" s="3">
        <v>45</v>
      </c>
      <c r="C10" s="3">
        <v>126</v>
      </c>
      <c r="D10" s="3">
        <v>28</v>
      </c>
      <c r="L10" s="7">
        <v>6</v>
      </c>
      <c r="M10" s="3">
        <v>47</v>
      </c>
      <c r="N10" s="3">
        <v>43</v>
      </c>
      <c r="O10" s="3">
        <v>41</v>
      </c>
      <c r="P10" s="7">
        <f t="shared" si="0"/>
        <v>39.65</v>
      </c>
      <c r="Q10" s="7">
        <f t="shared" si="1"/>
        <v>55.32</v>
      </c>
      <c r="R10" s="7">
        <f t="shared" si="2"/>
        <v>5</v>
      </c>
      <c r="S10" s="7">
        <f t="shared" si="3"/>
        <v>97.93</v>
      </c>
      <c r="T10" s="7">
        <f t="shared" si="4"/>
        <v>104.35</v>
      </c>
      <c r="U10" s="7" t="s">
        <v>28</v>
      </c>
    </row>
    <row r="11" spans="1:22">
      <c r="A11" s="7">
        <v>8</v>
      </c>
      <c r="B11" s="3">
        <v>32</v>
      </c>
      <c r="C11" s="3">
        <v>126</v>
      </c>
      <c r="D11" s="3">
        <v>74</v>
      </c>
      <c r="L11" s="7">
        <v>7</v>
      </c>
      <c r="M11" s="3">
        <v>45</v>
      </c>
      <c r="N11" s="3">
        <v>126</v>
      </c>
      <c r="O11" s="3">
        <v>28</v>
      </c>
      <c r="P11" s="7">
        <f t="shared" si="0"/>
        <v>114.53</v>
      </c>
      <c r="Q11" s="7">
        <f t="shared" si="1"/>
        <v>125.32</v>
      </c>
      <c r="R11" s="7">
        <f t="shared" si="2"/>
        <v>84.87</v>
      </c>
      <c r="S11" s="7">
        <f t="shared" si="3"/>
        <v>19.75</v>
      </c>
      <c r="T11" s="7">
        <f t="shared" si="4"/>
        <v>58.06</v>
      </c>
      <c r="U11" s="7" t="s">
        <v>26</v>
      </c>
    </row>
    <row r="12" spans="1:22">
      <c r="A12" s="7">
        <v>9</v>
      </c>
      <c r="B12" s="3">
        <v>32</v>
      </c>
      <c r="C12" s="3">
        <v>137</v>
      </c>
      <c r="D12" s="3">
        <v>18</v>
      </c>
      <c r="L12" s="7">
        <v>8</v>
      </c>
      <c r="M12" s="3">
        <v>32</v>
      </c>
      <c r="N12" s="3">
        <v>126</v>
      </c>
      <c r="O12" s="3">
        <v>74</v>
      </c>
      <c r="P12" s="7">
        <f t="shared" si="0"/>
        <v>117.11</v>
      </c>
      <c r="Q12" s="7">
        <f t="shared" si="1"/>
        <v>111.76</v>
      </c>
      <c r="R12" s="7">
        <f t="shared" si="2"/>
        <v>89.74</v>
      </c>
      <c r="S12" s="7">
        <f t="shared" si="3"/>
        <v>57.07</v>
      </c>
      <c r="T12" s="7">
        <f t="shared" si="4"/>
        <v>14.35</v>
      </c>
      <c r="U12" s="7" t="s">
        <v>27</v>
      </c>
    </row>
    <row r="13" spans="1:22">
      <c r="A13" s="7">
        <v>10</v>
      </c>
      <c r="B13" s="3">
        <v>30</v>
      </c>
      <c r="C13" s="3">
        <v>137</v>
      </c>
      <c r="D13" s="3">
        <v>83</v>
      </c>
      <c r="L13" s="7">
        <v>9</v>
      </c>
      <c r="M13" s="3">
        <v>32</v>
      </c>
      <c r="N13" s="3">
        <v>137</v>
      </c>
      <c r="O13" s="3">
        <v>18</v>
      </c>
      <c r="P13" s="7">
        <f t="shared" si="0"/>
        <v>124.47</v>
      </c>
      <c r="Q13" s="7">
        <f t="shared" si="1"/>
        <v>137.75</v>
      </c>
      <c r="R13" s="7">
        <f t="shared" si="2"/>
        <v>99.44</v>
      </c>
      <c r="S13" s="7">
        <f t="shared" si="3"/>
        <v>0</v>
      </c>
      <c r="T13" s="7">
        <f t="shared" si="4"/>
        <v>65.03</v>
      </c>
      <c r="U13" s="7" t="s">
        <v>26</v>
      </c>
    </row>
    <row r="14" spans="1:22">
      <c r="L14" s="7">
        <v>10</v>
      </c>
      <c r="M14" s="3">
        <v>30</v>
      </c>
      <c r="N14" s="3">
        <v>137</v>
      </c>
      <c r="O14" s="3">
        <v>83</v>
      </c>
      <c r="P14" s="7">
        <f t="shared" si="0"/>
        <v>130.16</v>
      </c>
      <c r="Q14" s="7">
        <f t="shared" si="1"/>
        <v>122.35</v>
      </c>
      <c r="R14" s="7">
        <f t="shared" si="2"/>
        <v>103.34</v>
      </c>
      <c r="S14" s="7">
        <f t="shared" si="3"/>
        <v>65.03</v>
      </c>
      <c r="T14" s="7">
        <f t="shared" si="4"/>
        <v>0</v>
      </c>
      <c r="U14" s="7" t="s">
        <v>27</v>
      </c>
    </row>
    <row r="16" spans="1:22">
      <c r="L16" s="25" t="s">
        <v>58</v>
      </c>
      <c r="M16" s="25"/>
      <c r="N16" s="25"/>
      <c r="O16" s="25"/>
      <c r="P16" s="25"/>
      <c r="Q16" s="6">
        <f>P7+Q8+R10+S11+T12</f>
        <v>76.709999999999994</v>
      </c>
    </row>
    <row r="18" spans="5:21">
      <c r="E18" s="20" t="s">
        <v>36</v>
      </c>
      <c r="F18" s="25" t="s">
        <v>59</v>
      </c>
      <c r="G18" s="25"/>
      <c r="H18" s="25"/>
      <c r="I18" s="25"/>
      <c r="J18" s="25"/>
      <c r="M18" s="6"/>
      <c r="P18" s="41" t="s">
        <v>47</v>
      </c>
      <c r="Q18" s="41"/>
      <c r="R18" s="41"/>
      <c r="S18" s="41"/>
      <c r="T18" s="41"/>
    </row>
    <row r="19" spans="5:21">
      <c r="F19" s="25" t="s">
        <v>60</v>
      </c>
      <c r="G19" s="25"/>
      <c r="H19" s="25"/>
      <c r="I19" s="25"/>
      <c r="J19" s="25"/>
      <c r="L19" s="11" t="s">
        <v>2</v>
      </c>
      <c r="M19" s="3" t="s">
        <v>3</v>
      </c>
      <c r="N19" s="3" t="s">
        <v>4</v>
      </c>
      <c r="O19" s="3" t="s">
        <v>5</v>
      </c>
      <c r="P19" s="12" t="s">
        <v>49</v>
      </c>
      <c r="Q19" s="12" t="s">
        <v>50</v>
      </c>
      <c r="R19" s="12" t="s">
        <v>51</v>
      </c>
      <c r="S19" s="12" t="s">
        <v>52</v>
      </c>
      <c r="T19" s="12" t="s">
        <v>53</v>
      </c>
      <c r="U19" s="7" t="s">
        <v>24</v>
      </c>
    </row>
    <row r="20" spans="5:21">
      <c r="F20" s="25" t="s">
        <v>61</v>
      </c>
      <c r="G20" s="25"/>
      <c r="H20" s="25"/>
      <c r="I20" s="25"/>
      <c r="J20" s="25"/>
      <c r="L20" s="7">
        <v>1</v>
      </c>
      <c r="M20" s="3">
        <v>19</v>
      </c>
      <c r="N20" s="3">
        <v>15</v>
      </c>
      <c r="O20" s="3">
        <v>39</v>
      </c>
      <c r="P20" s="7">
        <f xml:space="preserve"> ROUND(SQRT((M20-20)^2 + (N20-16)^2 + (O20-6)^2), 2)</f>
        <v>33.03</v>
      </c>
      <c r="Q20" s="7">
        <f xml:space="preserve"> ROUND(SQRT((M20-23)^2 + (N20-16)^2 + (O20-77)^2), 2)</f>
        <v>38.22</v>
      </c>
      <c r="R20" s="7">
        <f xml:space="preserve"> ROUND(SQRT((M20-47)^2 + (N20-43)^2 + (O20-41)^2), 2)</f>
        <v>39.65</v>
      </c>
      <c r="S20" s="7">
        <f xml:space="preserve"> ROUND(SQRT((M20-45)^2 + (N20-126)^2 + (O20-28)^2), 2)</f>
        <v>114.53</v>
      </c>
      <c r="T20" s="7">
        <f xml:space="preserve"> ROUND(SQRT((M20-32)^2 + (N20-126)^2 + (O20-74)^2), 2)</f>
        <v>117.11</v>
      </c>
      <c r="U20" s="7" t="s">
        <v>25</v>
      </c>
    </row>
    <row r="21" spans="5:21">
      <c r="F21" s="25" t="s">
        <v>62</v>
      </c>
      <c r="G21" s="25"/>
      <c r="H21" s="25"/>
      <c r="I21" s="25"/>
      <c r="J21" s="25"/>
      <c r="L21" s="7">
        <v>2</v>
      </c>
      <c r="M21" s="3">
        <v>21</v>
      </c>
      <c r="N21" s="3">
        <v>15</v>
      </c>
      <c r="O21" s="3">
        <v>81</v>
      </c>
      <c r="P21" s="7">
        <f t="shared" ref="P21:P29" si="5" xml:space="preserve"> ROUND(SQRT((M21-20)^2 + (N21-16)^2 + (O21-6)^2), 2)</f>
        <v>75.010000000000005</v>
      </c>
      <c r="Q21" s="7">
        <f t="shared" ref="Q21:Q29" si="6" xml:space="preserve"> ROUND(SQRT((M21-23)^2 + (N21-16)^2 + (O21-77)^2), 2)</f>
        <v>4.58</v>
      </c>
      <c r="R21" s="7">
        <f t="shared" ref="R21:R29" si="7" xml:space="preserve"> ROUND(SQRT((M21-47)^2 + (N21-43)^2 + (O21-41)^2), 2)</f>
        <v>55.32</v>
      </c>
      <c r="S21" s="7">
        <f t="shared" ref="S21:S29" si="8" xml:space="preserve"> ROUND(SQRT((M21-45)^2 + (N21-126)^2 + (O21-28)^2), 2)</f>
        <v>125.32</v>
      </c>
      <c r="T21" s="7">
        <f t="shared" ref="T21:T29" si="9" xml:space="preserve"> ROUND(SQRT((M21-32)^2 + (N21-126)^2 + (O21-74)^2), 2)</f>
        <v>111.76</v>
      </c>
      <c r="U21" s="7" t="s">
        <v>29</v>
      </c>
    </row>
    <row r="22" spans="5:21">
      <c r="F22" s="25" t="s">
        <v>63</v>
      </c>
      <c r="G22" s="25"/>
      <c r="H22" s="25"/>
      <c r="I22" s="25"/>
      <c r="J22" s="25"/>
      <c r="L22" s="7">
        <v>3</v>
      </c>
      <c r="M22" s="3">
        <v>20</v>
      </c>
      <c r="N22" s="3">
        <v>16</v>
      </c>
      <c r="O22" s="3">
        <v>6</v>
      </c>
      <c r="P22" s="7">
        <f t="shared" si="5"/>
        <v>0</v>
      </c>
      <c r="Q22" s="7">
        <f t="shared" si="6"/>
        <v>71.06</v>
      </c>
      <c r="R22" s="7">
        <f t="shared" si="7"/>
        <v>51.8</v>
      </c>
      <c r="S22" s="7">
        <f t="shared" si="8"/>
        <v>114.93</v>
      </c>
      <c r="T22" s="7">
        <f t="shared" si="9"/>
        <v>129.88</v>
      </c>
      <c r="U22" s="7" t="s">
        <v>25</v>
      </c>
    </row>
    <row r="23" spans="5:21">
      <c r="F23" s="25" t="s">
        <v>64</v>
      </c>
      <c r="G23" s="25"/>
      <c r="H23" s="25"/>
      <c r="I23" s="25"/>
      <c r="J23" s="25"/>
      <c r="L23" s="7">
        <v>4</v>
      </c>
      <c r="M23" s="3">
        <v>23</v>
      </c>
      <c r="N23" s="3">
        <v>16</v>
      </c>
      <c r="O23" s="3">
        <v>77</v>
      </c>
      <c r="P23" s="7">
        <f t="shared" si="5"/>
        <v>71.06</v>
      </c>
      <c r="Q23" s="7">
        <f t="shared" si="6"/>
        <v>0</v>
      </c>
      <c r="R23" s="7">
        <f t="shared" si="7"/>
        <v>51</v>
      </c>
      <c r="S23" s="7">
        <f t="shared" si="8"/>
        <v>122.41</v>
      </c>
      <c r="T23" s="7">
        <f t="shared" si="9"/>
        <v>110.41</v>
      </c>
      <c r="U23" s="7" t="s">
        <v>29</v>
      </c>
    </row>
    <row r="24" spans="5:21">
      <c r="L24" s="7">
        <v>5</v>
      </c>
      <c r="M24" s="3">
        <v>50</v>
      </c>
      <c r="N24" s="3">
        <v>43</v>
      </c>
      <c r="O24" s="3">
        <v>45</v>
      </c>
      <c r="P24" s="7">
        <f t="shared" si="5"/>
        <v>56.12</v>
      </c>
      <c r="Q24" s="7">
        <f t="shared" si="6"/>
        <v>49.82</v>
      </c>
      <c r="R24" s="7">
        <f t="shared" si="7"/>
        <v>5</v>
      </c>
      <c r="S24" s="7">
        <f t="shared" si="8"/>
        <v>84.87</v>
      </c>
      <c r="T24" s="7">
        <f t="shared" si="9"/>
        <v>89.74</v>
      </c>
      <c r="U24" s="7" t="s">
        <v>28</v>
      </c>
    </row>
    <row r="25" spans="5:21">
      <c r="L25" s="7">
        <v>6</v>
      </c>
      <c r="M25" s="3">
        <v>47</v>
      </c>
      <c r="N25" s="3">
        <v>43</v>
      </c>
      <c r="O25" s="3">
        <v>41</v>
      </c>
      <c r="P25" s="7">
        <f t="shared" si="5"/>
        <v>51.8</v>
      </c>
      <c r="Q25" s="7">
        <f t="shared" si="6"/>
        <v>51</v>
      </c>
      <c r="R25" s="7">
        <f t="shared" si="7"/>
        <v>0</v>
      </c>
      <c r="S25" s="7">
        <f t="shared" si="8"/>
        <v>84.04</v>
      </c>
      <c r="T25" s="7">
        <f t="shared" si="9"/>
        <v>90.57</v>
      </c>
      <c r="U25" s="7" t="s">
        <v>28</v>
      </c>
    </row>
    <row r="26" spans="5:21">
      <c r="L26" s="7">
        <v>7</v>
      </c>
      <c r="M26" s="3">
        <v>45</v>
      </c>
      <c r="N26" s="3">
        <v>126</v>
      </c>
      <c r="O26" s="3">
        <v>28</v>
      </c>
      <c r="P26" s="7">
        <f t="shared" si="5"/>
        <v>114.93</v>
      </c>
      <c r="Q26" s="7">
        <f t="shared" si="6"/>
        <v>122.41</v>
      </c>
      <c r="R26" s="7">
        <f t="shared" si="7"/>
        <v>84.04</v>
      </c>
      <c r="S26" s="7">
        <f t="shared" si="8"/>
        <v>0</v>
      </c>
      <c r="T26" s="7">
        <f t="shared" si="9"/>
        <v>47.8</v>
      </c>
      <c r="U26" s="7" t="s">
        <v>26</v>
      </c>
    </row>
    <row r="27" spans="5:21">
      <c r="L27" s="7">
        <v>8</v>
      </c>
      <c r="M27" s="3">
        <v>32</v>
      </c>
      <c r="N27" s="3">
        <v>126</v>
      </c>
      <c r="O27" s="3">
        <v>74</v>
      </c>
      <c r="P27" s="7">
        <f t="shared" si="5"/>
        <v>129.88</v>
      </c>
      <c r="Q27" s="7">
        <f t="shared" si="6"/>
        <v>110.41</v>
      </c>
      <c r="R27" s="7">
        <f t="shared" si="7"/>
        <v>90.57</v>
      </c>
      <c r="S27" s="7">
        <f t="shared" si="8"/>
        <v>47.8</v>
      </c>
      <c r="T27" s="7">
        <f t="shared" si="9"/>
        <v>0</v>
      </c>
      <c r="U27" s="7" t="s">
        <v>27</v>
      </c>
    </row>
    <row r="28" spans="5:21">
      <c r="L28" s="7">
        <v>9</v>
      </c>
      <c r="M28" s="3">
        <v>32</v>
      </c>
      <c r="N28" s="3">
        <v>137</v>
      </c>
      <c r="O28" s="3">
        <v>18</v>
      </c>
      <c r="P28" s="7">
        <f t="shared" si="5"/>
        <v>122.18</v>
      </c>
      <c r="Q28" s="7">
        <f t="shared" si="6"/>
        <v>134.91999999999999</v>
      </c>
      <c r="R28" s="7">
        <f t="shared" si="7"/>
        <v>97.93</v>
      </c>
      <c r="S28" s="7">
        <f t="shared" si="8"/>
        <v>19.75</v>
      </c>
      <c r="T28" s="7">
        <f t="shared" si="9"/>
        <v>57.07</v>
      </c>
      <c r="U28" s="7" t="s">
        <v>26</v>
      </c>
    </row>
    <row r="29" spans="5:21">
      <c r="L29" s="7">
        <v>10</v>
      </c>
      <c r="M29" s="3">
        <v>30</v>
      </c>
      <c r="N29" s="3">
        <v>137</v>
      </c>
      <c r="O29" s="3">
        <v>83</v>
      </c>
      <c r="P29" s="7">
        <f t="shared" si="5"/>
        <v>143.77000000000001</v>
      </c>
      <c r="Q29" s="7">
        <f t="shared" si="6"/>
        <v>121.35</v>
      </c>
      <c r="R29" s="7">
        <f t="shared" si="7"/>
        <v>104.35</v>
      </c>
      <c r="S29" s="7">
        <f t="shared" si="8"/>
        <v>58.06</v>
      </c>
      <c r="T29" s="7">
        <f t="shared" si="9"/>
        <v>14.35</v>
      </c>
      <c r="U29" s="7" t="s">
        <v>27</v>
      </c>
    </row>
    <row r="31" spans="5:21">
      <c r="L31" s="25" t="s">
        <v>58</v>
      </c>
      <c r="M31" s="25"/>
      <c r="N31" s="25"/>
      <c r="O31" s="25"/>
      <c r="P31" s="25"/>
      <c r="Q31" s="6">
        <f xml:space="preserve"> P20+Q21+R24+S28+T29</f>
        <v>76.709999999999994</v>
      </c>
    </row>
    <row r="33" spans="5:21">
      <c r="L33" s="25" t="s">
        <v>65</v>
      </c>
      <c r="M33" s="25"/>
      <c r="N33" s="25"/>
      <c r="O33" s="25"/>
      <c r="P33" s="25"/>
      <c r="Q33" s="25"/>
      <c r="R33" s="25"/>
      <c r="S33" s="25"/>
    </row>
    <row r="35" spans="5:21">
      <c r="E35" s="19" t="s">
        <v>66</v>
      </c>
      <c r="F35" s="1" t="s">
        <v>67</v>
      </c>
      <c r="M35" s="6"/>
      <c r="P35" s="18"/>
      <c r="Q35" s="18"/>
      <c r="R35" s="18"/>
      <c r="S35" s="18"/>
      <c r="T35" s="18"/>
    </row>
    <row r="36" spans="5:21">
      <c r="F36" s="7" t="s">
        <v>9</v>
      </c>
      <c r="G36" s="21" t="s">
        <v>39</v>
      </c>
      <c r="H36" s="21"/>
      <c r="L36" s="17"/>
      <c r="M36" s="2"/>
      <c r="N36" s="2"/>
      <c r="O36" s="2"/>
      <c r="P36" s="17"/>
      <c r="Q36" s="17"/>
      <c r="R36" s="17"/>
      <c r="S36" s="17"/>
      <c r="T36" s="17"/>
      <c r="U36" s="5"/>
    </row>
    <row r="37" spans="5:21">
      <c r="F37" s="7" t="s">
        <v>11</v>
      </c>
      <c r="G37" s="21" t="s">
        <v>42</v>
      </c>
      <c r="H37" s="21"/>
      <c r="L37" s="5"/>
      <c r="M37" s="2"/>
      <c r="N37" s="2"/>
      <c r="O37" s="2"/>
      <c r="P37" s="5"/>
      <c r="Q37" s="5"/>
      <c r="R37" s="5"/>
      <c r="S37" s="5"/>
      <c r="T37" s="5"/>
      <c r="U37" s="5"/>
    </row>
    <row r="38" spans="5:21">
      <c r="F38" s="7" t="s">
        <v>13</v>
      </c>
      <c r="G38" s="21" t="s">
        <v>68</v>
      </c>
      <c r="H38" s="21"/>
      <c r="L38" s="5"/>
      <c r="M38" s="2"/>
      <c r="N38" s="2"/>
      <c r="O38" s="2"/>
      <c r="P38" s="5"/>
      <c r="Q38" s="5"/>
      <c r="R38" s="5"/>
      <c r="S38" s="5"/>
      <c r="T38" s="5"/>
      <c r="U38" s="5"/>
    </row>
    <row r="39" spans="5:21">
      <c r="F39" s="7" t="s">
        <v>15</v>
      </c>
      <c r="G39" s="21" t="s">
        <v>41</v>
      </c>
      <c r="H39" s="21"/>
      <c r="L39" s="5"/>
      <c r="M39" s="2"/>
      <c r="N39" s="2"/>
      <c r="O39" s="2"/>
      <c r="P39" s="5"/>
      <c r="Q39" s="5"/>
      <c r="R39" s="5"/>
      <c r="S39" s="5"/>
      <c r="T39" s="5"/>
      <c r="U39" s="5"/>
    </row>
    <row r="40" spans="5:21">
      <c r="F40" s="7" t="s">
        <v>17</v>
      </c>
      <c r="G40" s="21" t="s">
        <v>69</v>
      </c>
      <c r="H40" s="21"/>
      <c r="L40" s="5"/>
      <c r="M40" s="2"/>
      <c r="N40" s="2"/>
      <c r="O40" s="2"/>
      <c r="P40" s="5"/>
      <c r="Q40" s="5"/>
      <c r="R40" s="5"/>
      <c r="S40" s="5"/>
      <c r="T40" s="5"/>
      <c r="U40" s="5"/>
    </row>
    <row r="41" spans="5:21">
      <c r="L41" s="5"/>
      <c r="M41" s="2"/>
      <c r="N41" s="2"/>
      <c r="O41" s="2"/>
      <c r="P41" s="5"/>
      <c r="Q41" s="5"/>
      <c r="R41" s="5"/>
      <c r="S41" s="5"/>
      <c r="T41" s="5"/>
      <c r="U41" s="5"/>
    </row>
    <row r="42" spans="5:21">
      <c r="L42" s="5"/>
      <c r="M42" s="2"/>
      <c r="N42" s="2"/>
      <c r="O42" s="2"/>
      <c r="P42" s="5"/>
      <c r="Q42" s="5"/>
      <c r="R42" s="5"/>
      <c r="S42" s="5"/>
      <c r="T42" s="5"/>
      <c r="U42" s="5"/>
    </row>
    <row r="43" spans="5:21">
      <c r="L43" s="5"/>
      <c r="M43" s="2"/>
      <c r="N43" s="2"/>
      <c r="O43" s="2"/>
      <c r="P43" s="5"/>
      <c r="Q43" s="5"/>
      <c r="R43" s="5"/>
      <c r="S43" s="5"/>
      <c r="T43" s="5"/>
      <c r="U43" s="5"/>
    </row>
    <row r="44" spans="5:21">
      <c r="L44" s="5"/>
      <c r="M44" s="2"/>
      <c r="N44" s="2"/>
      <c r="O44" s="2"/>
      <c r="P44" s="5"/>
      <c r="Q44" s="5"/>
      <c r="R44" s="5"/>
      <c r="S44" s="5"/>
      <c r="T44" s="5"/>
      <c r="U44" s="5"/>
    </row>
    <row r="45" spans="5:21">
      <c r="L45" s="5"/>
      <c r="M45" s="2"/>
      <c r="N45" s="2"/>
      <c r="O45" s="2"/>
      <c r="P45" s="5"/>
      <c r="Q45" s="5"/>
      <c r="R45" s="5"/>
      <c r="S45" s="5"/>
      <c r="T45" s="5"/>
      <c r="U45" s="5"/>
    </row>
    <row r="46" spans="5:21">
      <c r="J46" s="40" t="s">
        <v>70</v>
      </c>
      <c r="K46" s="40"/>
      <c r="L46" s="40"/>
      <c r="M46" s="40"/>
      <c r="N46" s="40"/>
      <c r="O46" s="40"/>
      <c r="P46" s="5"/>
      <c r="Q46" s="5"/>
      <c r="R46" s="5"/>
      <c r="S46" s="5"/>
      <c r="T46" s="5"/>
      <c r="U46" s="5"/>
    </row>
    <row r="48" spans="5:21">
      <c r="Q48" s="6"/>
    </row>
    <row r="52" spans="6:21">
      <c r="F52" s="25"/>
      <c r="G52" s="25"/>
      <c r="H52" s="25"/>
      <c r="I52" s="25"/>
      <c r="J52" s="25"/>
      <c r="M52" s="6"/>
      <c r="P52" s="18"/>
      <c r="Q52" s="18"/>
      <c r="R52" s="18"/>
      <c r="S52" s="18"/>
      <c r="T52" s="18"/>
    </row>
    <row r="53" spans="6:21">
      <c r="F53" s="25"/>
      <c r="G53" s="25"/>
      <c r="H53" s="25"/>
      <c r="I53" s="25"/>
      <c r="J53" s="25"/>
      <c r="L53" s="17"/>
      <c r="M53" s="2"/>
      <c r="N53" s="2"/>
      <c r="O53" s="2"/>
      <c r="P53" s="17"/>
      <c r="Q53" s="17"/>
      <c r="R53" s="17"/>
      <c r="S53" s="17"/>
      <c r="T53" s="17"/>
      <c r="U53" s="5"/>
    </row>
    <row r="54" spans="6:21">
      <c r="F54" s="25"/>
      <c r="G54" s="25"/>
      <c r="H54" s="25"/>
      <c r="I54" s="25"/>
      <c r="J54" s="25"/>
      <c r="L54" s="5"/>
      <c r="M54" s="2"/>
      <c r="N54" s="2"/>
      <c r="O54" s="2"/>
      <c r="P54" s="5"/>
      <c r="Q54" s="5"/>
      <c r="R54" s="5"/>
      <c r="S54" s="5"/>
      <c r="T54" s="5"/>
      <c r="U54" s="5"/>
    </row>
    <row r="55" spans="6:21">
      <c r="F55" s="25"/>
      <c r="G55" s="25"/>
      <c r="H55" s="25"/>
      <c r="I55" s="25"/>
      <c r="J55" s="25"/>
      <c r="L55" s="5"/>
      <c r="M55" s="2"/>
      <c r="N55" s="2"/>
      <c r="O55" s="2"/>
      <c r="P55" s="5"/>
      <c r="Q55" s="5"/>
      <c r="R55" s="5"/>
      <c r="S55" s="5"/>
      <c r="T55" s="5"/>
      <c r="U55" s="5"/>
    </row>
    <row r="56" spans="6:21">
      <c r="F56" s="25"/>
      <c r="G56" s="25"/>
      <c r="H56" s="25"/>
      <c r="I56" s="25"/>
      <c r="J56" s="25"/>
      <c r="L56" s="5"/>
      <c r="M56" s="2"/>
      <c r="N56" s="2"/>
      <c r="O56" s="2"/>
      <c r="P56" s="5"/>
      <c r="Q56" s="5"/>
      <c r="R56" s="5"/>
      <c r="S56" s="5"/>
      <c r="T56" s="5"/>
      <c r="U56" s="5"/>
    </row>
    <row r="57" spans="6:21">
      <c r="F57" s="25"/>
      <c r="G57" s="25"/>
      <c r="H57" s="25"/>
      <c r="I57" s="25"/>
      <c r="J57" s="25"/>
      <c r="L57" s="5"/>
      <c r="M57" s="2"/>
      <c r="N57" s="2"/>
      <c r="O57" s="2"/>
      <c r="P57" s="5"/>
      <c r="Q57" s="5"/>
      <c r="R57" s="5"/>
      <c r="S57" s="5"/>
      <c r="T57" s="5"/>
      <c r="U57" s="5"/>
    </row>
    <row r="58" spans="6:21">
      <c r="L58" s="5"/>
      <c r="M58" s="2"/>
      <c r="N58" s="2"/>
      <c r="O58" s="2"/>
      <c r="P58" s="5"/>
      <c r="Q58" s="5"/>
      <c r="R58" s="5"/>
      <c r="S58" s="5"/>
      <c r="T58" s="5"/>
      <c r="U58" s="5"/>
    </row>
    <row r="59" spans="6:21">
      <c r="L59" s="5"/>
      <c r="M59" s="2"/>
      <c r="N59" s="2"/>
      <c r="O59" s="2"/>
      <c r="P59" s="5"/>
      <c r="Q59" s="5"/>
      <c r="R59" s="5"/>
      <c r="S59" s="5"/>
      <c r="T59" s="5"/>
      <c r="U59" s="5"/>
    </row>
    <row r="60" spans="6:21">
      <c r="L60" s="5"/>
      <c r="M60" s="2"/>
      <c r="N60" s="2"/>
      <c r="O60" s="2"/>
      <c r="P60" s="5"/>
      <c r="Q60" s="5"/>
      <c r="R60" s="5"/>
      <c r="S60" s="5"/>
      <c r="T60" s="5"/>
      <c r="U60" s="5"/>
    </row>
    <row r="61" spans="6:21">
      <c r="L61" s="5"/>
      <c r="M61" s="2"/>
      <c r="N61" s="2"/>
      <c r="O61" s="2"/>
      <c r="P61" s="5"/>
      <c r="Q61" s="5"/>
      <c r="R61" s="5"/>
      <c r="S61" s="5"/>
      <c r="T61" s="5"/>
      <c r="U61" s="5"/>
    </row>
    <row r="62" spans="6:21">
      <c r="L62" s="5"/>
      <c r="M62" s="2"/>
      <c r="N62" s="2"/>
      <c r="O62" s="2"/>
      <c r="P62" s="5"/>
      <c r="Q62" s="5"/>
      <c r="R62" s="5"/>
      <c r="S62" s="5"/>
      <c r="T62" s="5"/>
      <c r="U62" s="5"/>
    </row>
    <row r="63" spans="6:21">
      <c r="L63" s="5"/>
      <c r="M63" s="2"/>
      <c r="N63" s="2"/>
      <c r="O63" s="2"/>
      <c r="P63" s="5"/>
      <c r="Q63" s="5"/>
      <c r="R63" s="5"/>
      <c r="S63" s="5"/>
      <c r="T63" s="5"/>
      <c r="U63" s="5"/>
    </row>
    <row r="65" spans="12:18">
      <c r="L65" s="25"/>
      <c r="M65" s="25"/>
      <c r="N65" s="25"/>
      <c r="O65" s="25"/>
      <c r="P65" s="25"/>
      <c r="Q65" s="6"/>
    </row>
    <row r="66" spans="12:18">
      <c r="L66" s="25"/>
      <c r="M66" s="25"/>
      <c r="N66" s="25"/>
      <c r="O66" s="25"/>
      <c r="P66" s="25"/>
      <c r="Q66" s="25"/>
      <c r="R66" s="25"/>
    </row>
  </sheetData>
  <mergeCells count="32">
    <mergeCell ref="L31:P31"/>
    <mergeCell ref="L16:P16"/>
    <mergeCell ref="E1:V1"/>
    <mergeCell ref="F3:J3"/>
    <mergeCell ref="P3:T3"/>
    <mergeCell ref="F4:J4"/>
    <mergeCell ref="F5:J5"/>
    <mergeCell ref="F22:J22"/>
    <mergeCell ref="F23:J23"/>
    <mergeCell ref="F6:J6"/>
    <mergeCell ref="F7:J7"/>
    <mergeCell ref="F8:J8"/>
    <mergeCell ref="P18:T18"/>
    <mergeCell ref="F18:J18"/>
    <mergeCell ref="F19:J19"/>
    <mergeCell ref="F20:J20"/>
    <mergeCell ref="F21:J21"/>
    <mergeCell ref="L66:R66"/>
    <mergeCell ref="L33:S33"/>
    <mergeCell ref="G36:H36"/>
    <mergeCell ref="G37:H37"/>
    <mergeCell ref="G38:H38"/>
    <mergeCell ref="G39:H39"/>
    <mergeCell ref="G40:H40"/>
    <mergeCell ref="F54:J54"/>
    <mergeCell ref="F55:J55"/>
    <mergeCell ref="F56:J56"/>
    <mergeCell ref="F57:J57"/>
    <mergeCell ref="L65:P65"/>
    <mergeCell ref="J46:O46"/>
    <mergeCell ref="F52:J52"/>
    <mergeCell ref="F53:J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2023-05-06T13:32:22Z</dcterms:created>
  <dcterms:modified xsi:type="dcterms:W3CDTF">2023-05-15T15:37:05Z</dcterms:modified>
  <cp:category/>
  <cp:contentStatus/>
</cp:coreProperties>
</file>